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80" yWindow="1260" windowWidth="19320" windowHeight="11445"/>
  </bookViews>
  <sheets>
    <sheet name="Report" sheetId="5" r:id="rId1"/>
    <sheet name="mapping" sheetId="2" r:id="rId2"/>
    <sheet name="Data" sheetId="1" r:id="rId3"/>
    <sheet name="hoursday" sheetId="3" r:id="rId4"/>
    <sheet name="analysis" sheetId="4" r:id="rId5"/>
  </sheets>
  <definedNames>
    <definedName name="_xlnm._FilterDatabase" localSheetId="3" hidden="1">hoursday!$B$5:$J$1888</definedName>
    <definedName name="lstAcc">analysis!$F$21:$F$124</definedName>
    <definedName name="lstAcct">analysis!$F$21:$F$124</definedName>
    <definedName name="lstAnalyst">analysis!$G$21:$G$124</definedName>
    <definedName name="lstCons">analysis!$H$21:$H$124</definedName>
    <definedName name="lstCont">analysis!$I$21:$I$124</definedName>
    <definedName name="lstCountry">analysis!$D$20:$D$124</definedName>
    <definedName name="lstCXO">analysis!$J$21:$J$124</definedName>
    <definedName name="lstDigits">hoursday!$A$1:$A$12</definedName>
    <definedName name="lstEngr">analysis!$K$21:$K$124</definedName>
    <definedName name="lstJob">analysis!$E$19:$O$19</definedName>
    <definedName name="lstMgr">analysis!$L$21:$L$124</definedName>
    <definedName name="lstMisc">analysis!$M$21:$M$124</definedName>
    <definedName name="lstNum">hoursday!$A$1:$A$10</definedName>
    <definedName name="lstRep">analysis!$N$21:$N$124</definedName>
    <definedName name="lstSpec">analysis!$O$21:$O$124</definedName>
    <definedName name="_xlnm.Print_Area" localSheetId="0">Report!$A$1:$Q$43</definedName>
    <definedName name="tblExp">Table11[[Experience, ave]:[Specialist]]</definedName>
    <definedName name="tblHourPerDay">Table9[[hours]:[Specialist]]</definedName>
    <definedName name="tblJobList">analysis!$W$29:$X$38</definedName>
    <definedName name="tblSalaryA">analysis!$F$20:$O$124</definedName>
    <definedName name="tblSalaryC">analysis!$F$20:$O$124</definedName>
    <definedName name="tblSalaryData">analysis!$E$20:$O$124</definedName>
    <definedName name="tblSalaryLoc">Table7[]</definedName>
    <definedName name="valCtry">analysis!$V$2</definedName>
    <definedName name="valJob">analysis!$V$3</definedName>
  </definedNames>
  <calcPr calcId="125725"/>
</workbook>
</file>

<file path=xl/calcChain.xml><?xml version="1.0" encoding="utf-8"?>
<calcChain xmlns="http://schemas.openxmlformats.org/spreadsheetml/2006/main">
  <c r="M6" i="5"/>
  <c r="M5"/>
  <c r="M4"/>
  <c r="U9" i="4" l="1"/>
  <c r="E127"/>
  <c r="O127"/>
  <c r="N127"/>
  <c r="M127"/>
  <c r="L127"/>
  <c r="K127"/>
  <c r="J127"/>
  <c r="I127"/>
  <c r="H127"/>
  <c r="G127"/>
  <c r="F127"/>
  <c r="V3"/>
  <c r="V2"/>
  <c r="U3" l="1"/>
  <c r="U7" s="1"/>
  <c r="U2"/>
  <c r="U15"/>
  <c r="Y15"/>
  <c r="W15"/>
  <c r="U12"/>
  <c r="U6" l="1"/>
  <c r="F8"/>
  <c r="F9"/>
  <c r="F10"/>
  <c r="F11"/>
  <c r="F12"/>
  <c r="F13"/>
  <c r="F14"/>
  <c r="F15"/>
  <c r="F16"/>
  <c r="F17"/>
  <c r="B24" i="3" l="1" a="1"/>
  <c r="B24" s="1"/>
  <c r="C24" a="1"/>
  <c r="C24" s="1"/>
  <c r="F24" a="1"/>
  <c r="F24" s="1"/>
  <c r="B25" a="1"/>
  <c r="B25" s="1"/>
  <c r="E25" s="1" a="1"/>
  <c r="E25" s="1"/>
  <c r="C25" a="1"/>
  <c r="C25" s="1"/>
  <c r="F25" a="1"/>
  <c r="F25" s="1"/>
  <c r="B26" a="1"/>
  <c r="B26" s="1"/>
  <c r="C26" a="1"/>
  <c r="C26" s="1"/>
  <c r="F26" a="1"/>
  <c r="F26" s="1"/>
  <c r="B27" a="1"/>
  <c r="B27" s="1"/>
  <c r="C27" a="1"/>
  <c r="C27" s="1"/>
  <c r="F27" a="1"/>
  <c r="F27" s="1"/>
  <c r="B28" a="1"/>
  <c r="B28" s="1"/>
  <c r="E28" s="1" a="1"/>
  <c r="E28" s="1"/>
  <c r="C28" a="1"/>
  <c r="C28" s="1"/>
  <c r="F28" a="1"/>
  <c r="F28" s="1"/>
  <c r="B29" a="1"/>
  <c r="B29" s="1"/>
  <c r="E29" s="1" a="1"/>
  <c r="E29" s="1"/>
  <c r="C29" a="1"/>
  <c r="C29" s="1"/>
  <c r="F29" a="1"/>
  <c r="F29" s="1"/>
  <c r="B30" a="1"/>
  <c r="B30" s="1"/>
  <c r="C30" a="1"/>
  <c r="C30" s="1"/>
  <c r="F30" a="1"/>
  <c r="F30" s="1"/>
  <c r="B31" a="1"/>
  <c r="B31" s="1"/>
  <c r="C31" a="1"/>
  <c r="C31" s="1"/>
  <c r="F31" a="1"/>
  <c r="F31" s="1"/>
  <c r="B32" a="1"/>
  <c r="B32" s="1"/>
  <c r="E32" s="1" a="1"/>
  <c r="E32" s="1"/>
  <c r="C32" a="1"/>
  <c r="C32" s="1"/>
  <c r="F32" a="1"/>
  <c r="F32" s="1"/>
  <c r="B33" a="1"/>
  <c r="B33" s="1"/>
  <c r="E33" s="1" a="1"/>
  <c r="E33" s="1"/>
  <c r="C33" a="1"/>
  <c r="C33" s="1"/>
  <c r="F33" a="1"/>
  <c r="F33" s="1"/>
  <c r="B34" a="1"/>
  <c r="B34" s="1"/>
  <c r="C34" a="1"/>
  <c r="C34" s="1"/>
  <c r="F34" a="1"/>
  <c r="F34" s="1"/>
  <c r="B35" a="1"/>
  <c r="B35" s="1"/>
  <c r="C35" a="1"/>
  <c r="C35" s="1"/>
  <c r="F35" a="1"/>
  <c r="F35" s="1"/>
  <c r="B36" a="1"/>
  <c r="B36" s="1"/>
  <c r="E36" s="1" a="1"/>
  <c r="E36" s="1"/>
  <c r="C36" a="1"/>
  <c r="C36" s="1"/>
  <c r="F36" a="1"/>
  <c r="F36" s="1"/>
  <c r="B37" a="1"/>
  <c r="B37" s="1"/>
  <c r="E37" s="1" a="1"/>
  <c r="E37" s="1"/>
  <c r="C37" a="1"/>
  <c r="C37" s="1"/>
  <c r="F37" a="1"/>
  <c r="F37" s="1"/>
  <c r="B38" a="1"/>
  <c r="B38" s="1"/>
  <c r="C38" a="1"/>
  <c r="C38" s="1"/>
  <c r="F38" a="1"/>
  <c r="F38" s="1"/>
  <c r="B39" a="1"/>
  <c r="B39" s="1"/>
  <c r="C39" a="1"/>
  <c r="C39" s="1"/>
  <c r="F39" a="1"/>
  <c r="F39" s="1"/>
  <c r="B40" a="1"/>
  <c r="B40" s="1"/>
  <c r="E40" s="1" a="1"/>
  <c r="E40" s="1"/>
  <c r="C40" a="1"/>
  <c r="C40" s="1"/>
  <c r="F40" a="1"/>
  <c r="F40" s="1"/>
  <c r="B41" a="1"/>
  <c r="B41" s="1"/>
  <c r="E41" s="1" a="1"/>
  <c r="E41" s="1"/>
  <c r="C41" a="1"/>
  <c r="C41" s="1"/>
  <c r="F41" a="1"/>
  <c r="F41" s="1"/>
  <c r="B42" a="1"/>
  <c r="B42" s="1"/>
  <c r="C42" a="1"/>
  <c r="C42" s="1"/>
  <c r="F42" a="1"/>
  <c r="F42" s="1"/>
  <c r="B43" a="1"/>
  <c r="B43" s="1"/>
  <c r="C43" a="1"/>
  <c r="C43" s="1"/>
  <c r="F43" a="1"/>
  <c r="F43" s="1"/>
  <c r="B44" a="1"/>
  <c r="B44" s="1"/>
  <c r="E44" s="1" a="1"/>
  <c r="E44" s="1"/>
  <c r="C44" a="1"/>
  <c r="C44" s="1"/>
  <c r="F44" a="1"/>
  <c r="F44" s="1"/>
  <c r="B45" a="1"/>
  <c r="B45" s="1"/>
  <c r="E45" s="1" a="1"/>
  <c r="E45" s="1"/>
  <c r="C45" a="1"/>
  <c r="C45" s="1"/>
  <c r="F45" a="1"/>
  <c r="F45" s="1"/>
  <c r="B46" a="1"/>
  <c r="B46" s="1"/>
  <c r="C46" a="1"/>
  <c r="C46" s="1"/>
  <c r="F46" a="1"/>
  <c r="F46" s="1"/>
  <c r="B47" a="1"/>
  <c r="B47" s="1"/>
  <c r="C47" a="1"/>
  <c r="C47" s="1"/>
  <c r="F47" a="1"/>
  <c r="F47" s="1"/>
  <c r="B48" a="1"/>
  <c r="B48" s="1"/>
  <c r="E48" s="1" a="1"/>
  <c r="E48" s="1"/>
  <c r="C48" a="1"/>
  <c r="C48" s="1"/>
  <c r="F48" a="1"/>
  <c r="F48" s="1"/>
  <c r="B49" a="1"/>
  <c r="B49" s="1"/>
  <c r="E49" s="1" a="1"/>
  <c r="E49" s="1"/>
  <c r="C49" a="1"/>
  <c r="C49" s="1"/>
  <c r="F49" a="1"/>
  <c r="F49" s="1"/>
  <c r="B50" a="1"/>
  <c r="B50" s="1"/>
  <c r="C50" a="1"/>
  <c r="C50" s="1"/>
  <c r="F50" a="1"/>
  <c r="F50" s="1"/>
  <c r="B51" a="1"/>
  <c r="B51" s="1"/>
  <c r="C51" a="1"/>
  <c r="C51" s="1"/>
  <c r="F51" a="1"/>
  <c r="F51" s="1"/>
  <c r="B52" a="1"/>
  <c r="B52" s="1"/>
  <c r="E52" s="1" a="1"/>
  <c r="E52" s="1"/>
  <c r="C52" a="1"/>
  <c r="C52" s="1"/>
  <c r="F52" a="1"/>
  <c r="F52" s="1"/>
  <c r="B53" a="1"/>
  <c r="B53" s="1"/>
  <c r="E53" s="1" a="1"/>
  <c r="E53" s="1"/>
  <c r="C53" a="1"/>
  <c r="C53" s="1"/>
  <c r="F53" a="1"/>
  <c r="F53" s="1"/>
  <c r="B54" a="1"/>
  <c r="B54" s="1"/>
  <c r="C54" a="1"/>
  <c r="C54" s="1"/>
  <c r="F54" a="1"/>
  <c r="F54" s="1"/>
  <c r="B55" a="1"/>
  <c r="B55" s="1"/>
  <c r="C55" a="1"/>
  <c r="C55" s="1"/>
  <c r="F55" a="1"/>
  <c r="F55" s="1"/>
  <c r="B56" a="1"/>
  <c r="B56" s="1"/>
  <c r="E56" s="1" a="1"/>
  <c r="E56" s="1"/>
  <c r="C56" a="1"/>
  <c r="C56" s="1"/>
  <c r="F56" a="1"/>
  <c r="F56" s="1"/>
  <c r="B57" a="1"/>
  <c r="B57" s="1"/>
  <c r="E57" s="1" a="1"/>
  <c r="E57" s="1"/>
  <c r="C57" a="1"/>
  <c r="C57" s="1"/>
  <c r="F57" a="1"/>
  <c r="F57" s="1"/>
  <c r="B58" a="1"/>
  <c r="B58" s="1"/>
  <c r="C58" a="1"/>
  <c r="C58" s="1"/>
  <c r="F58" a="1"/>
  <c r="F58" s="1"/>
  <c r="B59" a="1"/>
  <c r="B59" s="1"/>
  <c r="C59" a="1"/>
  <c r="C59" s="1"/>
  <c r="F59" a="1"/>
  <c r="F59" s="1"/>
  <c r="B60" a="1"/>
  <c r="B60" s="1"/>
  <c r="E60" s="1" a="1"/>
  <c r="E60" s="1"/>
  <c r="C60" a="1"/>
  <c r="C60" s="1"/>
  <c r="F60" a="1"/>
  <c r="F60" s="1"/>
  <c r="B61" a="1"/>
  <c r="B61" s="1"/>
  <c r="E61" s="1" a="1"/>
  <c r="E61" s="1"/>
  <c r="C61" a="1"/>
  <c r="C61" s="1"/>
  <c r="F61" a="1"/>
  <c r="F61" s="1"/>
  <c r="B62" a="1"/>
  <c r="B62" s="1"/>
  <c r="C62" a="1"/>
  <c r="C62" s="1"/>
  <c r="F62" a="1"/>
  <c r="F62" s="1"/>
  <c r="B63" a="1"/>
  <c r="B63" s="1"/>
  <c r="C63" a="1"/>
  <c r="C63" s="1"/>
  <c r="F63" a="1"/>
  <c r="F63" s="1"/>
  <c r="B64" a="1"/>
  <c r="B64" s="1"/>
  <c r="E64" s="1" a="1"/>
  <c r="E64" s="1"/>
  <c r="C64" a="1"/>
  <c r="C64" s="1"/>
  <c r="F64" a="1"/>
  <c r="F64" s="1"/>
  <c r="B65" a="1"/>
  <c r="B65" s="1"/>
  <c r="E65" s="1" a="1"/>
  <c r="E65" s="1"/>
  <c r="C65" a="1"/>
  <c r="C65" s="1"/>
  <c r="F65" a="1"/>
  <c r="F65" s="1"/>
  <c r="B66" a="1"/>
  <c r="B66" s="1"/>
  <c r="C66" a="1"/>
  <c r="C66" s="1"/>
  <c r="F66" a="1"/>
  <c r="F66" s="1"/>
  <c r="B67" a="1"/>
  <c r="B67" s="1"/>
  <c r="C67" a="1"/>
  <c r="C67" s="1"/>
  <c r="F67" a="1"/>
  <c r="F67" s="1"/>
  <c r="B68" a="1"/>
  <c r="B68" s="1"/>
  <c r="E68" s="1" a="1"/>
  <c r="E68" s="1"/>
  <c r="C68" a="1"/>
  <c r="C68" s="1"/>
  <c r="F68" a="1"/>
  <c r="F68" s="1"/>
  <c r="B69" a="1"/>
  <c r="B69" s="1"/>
  <c r="E69" s="1" a="1"/>
  <c r="E69" s="1"/>
  <c r="C69" a="1"/>
  <c r="C69" s="1"/>
  <c r="F69" a="1"/>
  <c r="F69" s="1"/>
  <c r="B70" a="1"/>
  <c r="B70" s="1"/>
  <c r="C70" a="1"/>
  <c r="C70" s="1"/>
  <c r="F70" a="1"/>
  <c r="F70" s="1"/>
  <c r="B71" a="1"/>
  <c r="B71" s="1"/>
  <c r="C71" a="1"/>
  <c r="C71" s="1"/>
  <c r="F71" a="1"/>
  <c r="F71" s="1"/>
  <c r="B72" a="1"/>
  <c r="B72" s="1"/>
  <c r="E72" s="1" a="1"/>
  <c r="E72" s="1"/>
  <c r="C72" a="1"/>
  <c r="C72" s="1"/>
  <c r="F72" a="1"/>
  <c r="F72" s="1"/>
  <c r="B73" a="1"/>
  <c r="B73" s="1"/>
  <c r="E73" s="1" a="1"/>
  <c r="E73" s="1"/>
  <c r="C73" a="1"/>
  <c r="C73" s="1"/>
  <c r="F73" a="1"/>
  <c r="F73" s="1"/>
  <c r="B74" a="1"/>
  <c r="B74" s="1"/>
  <c r="C74" a="1"/>
  <c r="C74" s="1"/>
  <c r="F74" a="1"/>
  <c r="F74" s="1"/>
  <c r="B75" a="1"/>
  <c r="B75" s="1"/>
  <c r="C75" a="1"/>
  <c r="C75" s="1"/>
  <c r="F75" a="1"/>
  <c r="F75" s="1"/>
  <c r="B76" a="1"/>
  <c r="B76" s="1"/>
  <c r="E76" s="1" a="1"/>
  <c r="E76" s="1"/>
  <c r="C76" a="1"/>
  <c r="C76" s="1"/>
  <c r="F76" a="1"/>
  <c r="F76" s="1"/>
  <c r="B77" a="1"/>
  <c r="B77" s="1"/>
  <c r="C77" a="1"/>
  <c r="C77" s="1"/>
  <c r="F77" a="1"/>
  <c r="F77" s="1"/>
  <c r="B78" a="1"/>
  <c r="B78" s="1"/>
  <c r="C78" a="1"/>
  <c r="C78" s="1"/>
  <c r="F78" a="1"/>
  <c r="F78" s="1"/>
  <c r="B79" a="1"/>
  <c r="B79" s="1"/>
  <c r="C79" a="1"/>
  <c r="C79" s="1"/>
  <c r="F79" a="1"/>
  <c r="F79" s="1"/>
  <c r="B80" a="1"/>
  <c r="B80" s="1"/>
  <c r="E80" s="1" a="1"/>
  <c r="E80" s="1"/>
  <c r="C80" a="1"/>
  <c r="C80" s="1"/>
  <c r="F80" a="1"/>
  <c r="F80" s="1"/>
  <c r="B81" a="1"/>
  <c r="B81" s="1"/>
  <c r="C81" a="1"/>
  <c r="C81" s="1"/>
  <c r="F81" a="1"/>
  <c r="F81" s="1"/>
  <c r="B82" a="1"/>
  <c r="B82" s="1"/>
  <c r="C82" a="1"/>
  <c r="C82" s="1"/>
  <c r="F82" a="1"/>
  <c r="F82" s="1"/>
  <c r="B83" a="1"/>
  <c r="B83" s="1"/>
  <c r="C83" a="1"/>
  <c r="C83" s="1"/>
  <c r="F83" a="1"/>
  <c r="F83" s="1"/>
  <c r="B84" a="1"/>
  <c r="B84" s="1"/>
  <c r="E84" s="1" a="1"/>
  <c r="E84" s="1"/>
  <c r="C84" a="1"/>
  <c r="C84" s="1"/>
  <c r="F84" a="1"/>
  <c r="F84" s="1"/>
  <c r="B85" a="1"/>
  <c r="B85" s="1"/>
  <c r="C85" a="1"/>
  <c r="C85" s="1"/>
  <c r="F85" a="1"/>
  <c r="F85" s="1"/>
  <c r="B86" a="1"/>
  <c r="B86" s="1"/>
  <c r="C86" a="1"/>
  <c r="C86" s="1"/>
  <c r="F86" a="1"/>
  <c r="F86" s="1"/>
  <c r="B87" a="1"/>
  <c r="B87" s="1"/>
  <c r="C87" a="1"/>
  <c r="C87" s="1"/>
  <c r="F87" a="1"/>
  <c r="F87" s="1"/>
  <c r="B88" a="1"/>
  <c r="B88" s="1"/>
  <c r="E88" s="1" a="1"/>
  <c r="E88" s="1"/>
  <c r="C88" a="1"/>
  <c r="C88" s="1"/>
  <c r="F88" a="1"/>
  <c r="F88" s="1"/>
  <c r="B89" a="1"/>
  <c r="B89" s="1"/>
  <c r="C89" a="1"/>
  <c r="C89" s="1"/>
  <c r="F89" a="1"/>
  <c r="F89" s="1"/>
  <c r="B90" a="1"/>
  <c r="B90" s="1"/>
  <c r="C90" a="1"/>
  <c r="C90" s="1"/>
  <c r="F90" a="1"/>
  <c r="F90" s="1"/>
  <c r="B91" a="1"/>
  <c r="B91" s="1"/>
  <c r="C91" a="1"/>
  <c r="C91" s="1"/>
  <c r="F91" a="1"/>
  <c r="F91" s="1"/>
  <c r="B92" a="1"/>
  <c r="B92" s="1"/>
  <c r="E92" s="1" a="1"/>
  <c r="E92" s="1"/>
  <c r="C92" a="1"/>
  <c r="C92" s="1"/>
  <c r="F92" a="1"/>
  <c r="F92" s="1"/>
  <c r="B93" a="1"/>
  <c r="B93" s="1"/>
  <c r="C93" a="1"/>
  <c r="C93" s="1"/>
  <c r="F93" a="1"/>
  <c r="F93" s="1"/>
  <c r="B94" a="1"/>
  <c r="B94" s="1"/>
  <c r="C94" a="1"/>
  <c r="C94" s="1"/>
  <c r="F94" a="1"/>
  <c r="F94" s="1"/>
  <c r="B95" a="1"/>
  <c r="B95" s="1"/>
  <c r="C95" a="1"/>
  <c r="C95" s="1"/>
  <c r="F95" a="1"/>
  <c r="F95" s="1"/>
  <c r="B96" a="1"/>
  <c r="B96" s="1"/>
  <c r="E96" s="1" a="1"/>
  <c r="E96" s="1"/>
  <c r="C96" a="1"/>
  <c r="C96" s="1"/>
  <c r="F96" a="1"/>
  <c r="F96" s="1"/>
  <c r="B97" a="1"/>
  <c r="B97" s="1"/>
  <c r="C97" a="1"/>
  <c r="C97" s="1"/>
  <c r="F97" a="1"/>
  <c r="F97" s="1"/>
  <c r="B98" a="1"/>
  <c r="B98" s="1"/>
  <c r="C98" a="1"/>
  <c r="C98" s="1"/>
  <c r="F98" a="1"/>
  <c r="F98" s="1"/>
  <c r="B99" a="1"/>
  <c r="B99" s="1"/>
  <c r="C99" a="1"/>
  <c r="C99" s="1"/>
  <c r="F99" a="1"/>
  <c r="F99" s="1"/>
  <c r="B100" a="1"/>
  <c r="B100" s="1"/>
  <c r="E100" s="1" a="1"/>
  <c r="E100" s="1"/>
  <c r="C100" a="1"/>
  <c r="C100" s="1"/>
  <c r="F100" a="1"/>
  <c r="F100" s="1"/>
  <c r="B101" a="1"/>
  <c r="B101" s="1"/>
  <c r="C101" a="1"/>
  <c r="C101" s="1"/>
  <c r="F101" a="1"/>
  <c r="F101" s="1"/>
  <c r="B102" a="1"/>
  <c r="B102" s="1"/>
  <c r="C102" a="1"/>
  <c r="C102" s="1"/>
  <c r="F102" a="1"/>
  <c r="F102" s="1"/>
  <c r="B103" a="1"/>
  <c r="B103" s="1"/>
  <c r="E103" s="1" a="1"/>
  <c r="E103" s="1"/>
  <c r="C103" a="1"/>
  <c r="C103" s="1"/>
  <c r="F103" a="1"/>
  <c r="F103" s="1"/>
  <c r="B104" a="1"/>
  <c r="B104" s="1"/>
  <c r="E104" s="1" a="1"/>
  <c r="E104" s="1"/>
  <c r="C104" a="1"/>
  <c r="C104" s="1"/>
  <c r="F104" a="1"/>
  <c r="F104" s="1"/>
  <c r="B105" a="1"/>
  <c r="B105" s="1"/>
  <c r="C105" a="1"/>
  <c r="C105" s="1"/>
  <c r="F105" a="1"/>
  <c r="F105" s="1"/>
  <c r="B106" a="1"/>
  <c r="B106" s="1"/>
  <c r="C106" a="1"/>
  <c r="C106" s="1"/>
  <c r="F106" a="1"/>
  <c r="F106" s="1"/>
  <c r="B107" a="1"/>
  <c r="B107" s="1"/>
  <c r="E107" s="1" a="1"/>
  <c r="E107" s="1"/>
  <c r="C107" a="1"/>
  <c r="C107" s="1"/>
  <c r="F107" a="1"/>
  <c r="F107" s="1"/>
  <c r="B108" a="1"/>
  <c r="B108" s="1"/>
  <c r="E108" s="1" a="1"/>
  <c r="E108" s="1"/>
  <c r="C108" a="1"/>
  <c r="C108" s="1"/>
  <c r="F108" a="1"/>
  <c r="F108" s="1"/>
  <c r="B109" a="1"/>
  <c r="B109" s="1"/>
  <c r="C109" a="1"/>
  <c r="C109" s="1"/>
  <c r="F109" a="1"/>
  <c r="F109" s="1"/>
  <c r="B110" a="1"/>
  <c r="B110" s="1"/>
  <c r="C110" a="1"/>
  <c r="C110" s="1"/>
  <c r="F110" a="1"/>
  <c r="F110" s="1"/>
  <c r="B111" a="1"/>
  <c r="B111" s="1"/>
  <c r="E111" s="1" a="1"/>
  <c r="E111" s="1"/>
  <c r="C111" a="1"/>
  <c r="C111" s="1"/>
  <c r="F111" a="1"/>
  <c r="F111" s="1"/>
  <c r="B112" a="1"/>
  <c r="B112" s="1"/>
  <c r="E112" s="1" a="1"/>
  <c r="E112" s="1"/>
  <c r="C112" a="1"/>
  <c r="C112" s="1"/>
  <c r="F112" a="1"/>
  <c r="F112" s="1"/>
  <c r="B113" a="1"/>
  <c r="B113" s="1"/>
  <c r="C113" a="1"/>
  <c r="C113" s="1"/>
  <c r="F113" a="1"/>
  <c r="F113" s="1"/>
  <c r="B114" a="1"/>
  <c r="B114" s="1"/>
  <c r="C114" a="1"/>
  <c r="C114" s="1"/>
  <c r="F114" a="1"/>
  <c r="F114" s="1"/>
  <c r="B115" a="1"/>
  <c r="B115" s="1"/>
  <c r="E115" s="1" a="1"/>
  <c r="E115" s="1"/>
  <c r="C115" a="1"/>
  <c r="C115" s="1"/>
  <c r="F115" a="1"/>
  <c r="F115" s="1"/>
  <c r="B116" a="1"/>
  <c r="B116" s="1"/>
  <c r="E116" s="1" a="1"/>
  <c r="E116" s="1"/>
  <c r="C116" a="1"/>
  <c r="C116" s="1"/>
  <c r="F116" a="1"/>
  <c r="F116" s="1"/>
  <c r="B117" a="1"/>
  <c r="B117" s="1"/>
  <c r="E117" s="1" a="1"/>
  <c r="E117" s="1"/>
  <c r="C117" a="1"/>
  <c r="C117" s="1"/>
  <c r="F117" a="1"/>
  <c r="F117" s="1"/>
  <c r="B118" a="1"/>
  <c r="B118" s="1"/>
  <c r="C118" a="1"/>
  <c r="C118" s="1"/>
  <c r="F118" a="1"/>
  <c r="F118" s="1"/>
  <c r="B119" a="1"/>
  <c r="B119" s="1"/>
  <c r="E119" s="1" a="1"/>
  <c r="E119" s="1"/>
  <c r="C119" a="1"/>
  <c r="C119" s="1"/>
  <c r="F119" a="1"/>
  <c r="F119" s="1"/>
  <c r="B120" a="1"/>
  <c r="B120" s="1"/>
  <c r="E120" s="1" a="1"/>
  <c r="E120" s="1"/>
  <c r="C120" a="1"/>
  <c r="C120" s="1"/>
  <c r="F120" a="1"/>
  <c r="F120" s="1"/>
  <c r="B121" a="1"/>
  <c r="B121" s="1"/>
  <c r="E121" s="1" a="1"/>
  <c r="E121" s="1"/>
  <c r="C121" a="1"/>
  <c r="C121" s="1"/>
  <c r="F121" a="1"/>
  <c r="F121" s="1"/>
  <c r="B122" a="1"/>
  <c r="B122" s="1"/>
  <c r="E122" s="1" a="1"/>
  <c r="E122" s="1"/>
  <c r="C122" a="1"/>
  <c r="C122" s="1"/>
  <c r="F122" a="1"/>
  <c r="F122" s="1"/>
  <c r="B123" a="1"/>
  <c r="B123" s="1"/>
  <c r="E123" s="1" a="1"/>
  <c r="E123" s="1"/>
  <c r="C123" a="1"/>
  <c r="C123" s="1"/>
  <c r="F123" a="1"/>
  <c r="F123" s="1"/>
  <c r="B124" a="1"/>
  <c r="B124" s="1"/>
  <c r="E124" s="1" a="1"/>
  <c r="E124" s="1"/>
  <c r="C124" a="1"/>
  <c r="C124" s="1"/>
  <c r="F124" a="1"/>
  <c r="F124" s="1"/>
  <c r="B125" a="1"/>
  <c r="B125" s="1"/>
  <c r="C125" a="1"/>
  <c r="C125" s="1"/>
  <c r="F125" a="1"/>
  <c r="F125" s="1"/>
  <c r="B126" a="1"/>
  <c r="B126" s="1"/>
  <c r="E126" s="1" a="1"/>
  <c r="E126" s="1"/>
  <c r="C126" a="1"/>
  <c r="C126" s="1"/>
  <c r="F126" a="1"/>
  <c r="F126" s="1"/>
  <c r="B127" a="1"/>
  <c r="B127" s="1"/>
  <c r="E127" s="1" a="1"/>
  <c r="E127" s="1"/>
  <c r="C127" a="1"/>
  <c r="C127" s="1"/>
  <c r="F127" a="1"/>
  <c r="F127" s="1"/>
  <c r="B128" a="1"/>
  <c r="B128" s="1"/>
  <c r="E128" s="1" a="1"/>
  <c r="E128" s="1"/>
  <c r="C128" a="1"/>
  <c r="C128" s="1"/>
  <c r="F128" a="1"/>
  <c r="F128" s="1"/>
  <c r="B129" a="1"/>
  <c r="B129" s="1"/>
  <c r="E129" s="1" a="1"/>
  <c r="E129" s="1"/>
  <c r="C129" a="1"/>
  <c r="C129" s="1"/>
  <c r="F129" a="1"/>
  <c r="F129" s="1"/>
  <c r="B130" a="1"/>
  <c r="B130" s="1"/>
  <c r="C130" a="1"/>
  <c r="C130" s="1"/>
  <c r="F130" a="1"/>
  <c r="F130" s="1"/>
  <c r="B131" a="1"/>
  <c r="B131" s="1"/>
  <c r="E131" s="1" a="1"/>
  <c r="E131" s="1"/>
  <c r="C131" a="1"/>
  <c r="C131" s="1"/>
  <c r="F131" a="1"/>
  <c r="F131" s="1"/>
  <c r="B132" a="1"/>
  <c r="B132" s="1"/>
  <c r="E132" s="1" a="1"/>
  <c r="E132" s="1"/>
  <c r="C132" a="1"/>
  <c r="C132" s="1"/>
  <c r="F132" a="1"/>
  <c r="F132" s="1"/>
  <c r="B133" a="1"/>
  <c r="B133" s="1"/>
  <c r="E133" s="1" a="1"/>
  <c r="E133" s="1"/>
  <c r="C133" a="1"/>
  <c r="C133" s="1"/>
  <c r="F133" a="1"/>
  <c r="F133" s="1"/>
  <c r="B134" a="1"/>
  <c r="B134" s="1"/>
  <c r="C134" a="1"/>
  <c r="C134" s="1"/>
  <c r="F134" a="1"/>
  <c r="F134" s="1"/>
  <c r="B135" a="1"/>
  <c r="B135" s="1"/>
  <c r="E135" s="1" a="1"/>
  <c r="E135" s="1"/>
  <c r="C135" a="1"/>
  <c r="C135" s="1"/>
  <c r="F135" a="1"/>
  <c r="F135" s="1"/>
  <c r="B136" a="1"/>
  <c r="B136" s="1"/>
  <c r="E136" s="1" a="1"/>
  <c r="E136" s="1"/>
  <c r="C136" a="1"/>
  <c r="C136" s="1"/>
  <c r="F136" a="1"/>
  <c r="F136" s="1"/>
  <c r="B137" a="1"/>
  <c r="B137" s="1"/>
  <c r="E137" s="1" a="1"/>
  <c r="E137" s="1"/>
  <c r="C137" a="1"/>
  <c r="C137" s="1"/>
  <c r="F137" a="1"/>
  <c r="F137" s="1"/>
  <c r="B138" a="1"/>
  <c r="B138" s="1"/>
  <c r="C138" a="1"/>
  <c r="C138" s="1"/>
  <c r="F138" a="1"/>
  <c r="F138" s="1"/>
  <c r="B139" a="1"/>
  <c r="B139" s="1"/>
  <c r="E139" s="1" a="1"/>
  <c r="E139" s="1"/>
  <c r="C139" a="1"/>
  <c r="C139" s="1"/>
  <c r="F139" a="1"/>
  <c r="F139" s="1"/>
  <c r="B140" a="1"/>
  <c r="B140" s="1"/>
  <c r="E140" s="1" a="1"/>
  <c r="E140" s="1"/>
  <c r="C140" a="1"/>
  <c r="C140" s="1"/>
  <c r="F140" a="1"/>
  <c r="F140" s="1"/>
  <c r="B141" a="1"/>
  <c r="B141" s="1"/>
  <c r="E141" s="1" a="1"/>
  <c r="E141" s="1"/>
  <c r="C141" a="1"/>
  <c r="C141" s="1"/>
  <c r="F141" a="1"/>
  <c r="F141" s="1"/>
  <c r="B142" a="1"/>
  <c r="B142" s="1"/>
  <c r="C142" a="1"/>
  <c r="C142" s="1"/>
  <c r="F142" a="1"/>
  <c r="F142" s="1"/>
  <c r="B143" a="1"/>
  <c r="B143" s="1"/>
  <c r="E143" s="1" a="1"/>
  <c r="E143" s="1"/>
  <c r="C143" a="1"/>
  <c r="C143" s="1"/>
  <c r="F143" a="1"/>
  <c r="F143" s="1"/>
  <c r="B144" a="1"/>
  <c r="B144" s="1"/>
  <c r="E144" s="1" a="1"/>
  <c r="E144" s="1"/>
  <c r="C144" a="1"/>
  <c r="C144" s="1"/>
  <c r="F144" a="1"/>
  <c r="F144" s="1"/>
  <c r="B145" a="1"/>
  <c r="B145" s="1"/>
  <c r="E145" s="1" a="1"/>
  <c r="E145" s="1"/>
  <c r="C145" a="1"/>
  <c r="C145" s="1"/>
  <c r="F145" a="1"/>
  <c r="F145" s="1"/>
  <c r="B146" a="1"/>
  <c r="B146" s="1"/>
  <c r="C146" a="1"/>
  <c r="C146" s="1"/>
  <c r="F146" a="1"/>
  <c r="F146" s="1"/>
  <c r="B147" a="1"/>
  <c r="B147" s="1"/>
  <c r="E147" s="1" a="1"/>
  <c r="E147" s="1"/>
  <c r="C147" a="1"/>
  <c r="C147" s="1"/>
  <c r="F147" a="1"/>
  <c r="F147" s="1"/>
  <c r="B148" a="1"/>
  <c r="B148" s="1"/>
  <c r="E148" s="1" a="1"/>
  <c r="E148" s="1"/>
  <c r="C148" a="1"/>
  <c r="C148" s="1"/>
  <c r="F148" a="1"/>
  <c r="F148" s="1"/>
  <c r="B149" a="1"/>
  <c r="B149" s="1"/>
  <c r="E149" s="1" a="1"/>
  <c r="E149" s="1"/>
  <c r="C149" a="1"/>
  <c r="C149" s="1"/>
  <c r="F149" a="1"/>
  <c r="F149" s="1"/>
  <c r="B150" a="1"/>
  <c r="B150" s="1"/>
  <c r="C150" a="1"/>
  <c r="C150" s="1"/>
  <c r="F150" a="1"/>
  <c r="F150" s="1"/>
  <c r="B151" a="1"/>
  <c r="B151" s="1"/>
  <c r="E151" s="1" a="1"/>
  <c r="E151" s="1"/>
  <c r="C151" a="1"/>
  <c r="C151" s="1"/>
  <c r="F151" a="1"/>
  <c r="F151" s="1"/>
  <c r="B152" a="1"/>
  <c r="B152" s="1"/>
  <c r="E152" s="1" a="1"/>
  <c r="E152" s="1"/>
  <c r="C152" a="1"/>
  <c r="C152" s="1"/>
  <c r="F152" a="1"/>
  <c r="F152" s="1"/>
  <c r="B153" a="1"/>
  <c r="B153" s="1"/>
  <c r="E153" s="1" a="1"/>
  <c r="E153" s="1"/>
  <c r="C153" a="1"/>
  <c r="C153" s="1"/>
  <c r="F153" a="1"/>
  <c r="F153" s="1"/>
  <c r="B154" a="1"/>
  <c r="B154" s="1"/>
  <c r="C154" a="1"/>
  <c r="C154" s="1"/>
  <c r="F154" a="1"/>
  <c r="F154" s="1"/>
  <c r="B155" a="1"/>
  <c r="B155" s="1"/>
  <c r="E155" s="1" a="1"/>
  <c r="E155" s="1"/>
  <c r="C155" a="1"/>
  <c r="C155" s="1"/>
  <c r="F155" a="1"/>
  <c r="F155" s="1"/>
  <c r="B156" a="1"/>
  <c r="B156" s="1"/>
  <c r="C156" a="1"/>
  <c r="C156" s="1"/>
  <c r="F156" a="1"/>
  <c r="F156" s="1"/>
  <c r="B157" a="1"/>
  <c r="B157" s="1"/>
  <c r="E157" s="1" a="1"/>
  <c r="E157" s="1"/>
  <c r="C157" a="1"/>
  <c r="C157" s="1"/>
  <c r="F157" a="1"/>
  <c r="F157" s="1"/>
  <c r="B158" a="1"/>
  <c r="B158" s="1"/>
  <c r="C158" a="1"/>
  <c r="C158" s="1"/>
  <c r="F158" a="1"/>
  <c r="F158" s="1"/>
  <c r="B159" a="1"/>
  <c r="B159" s="1"/>
  <c r="E159" s="1" a="1"/>
  <c r="E159" s="1"/>
  <c r="C159" a="1"/>
  <c r="C159" s="1"/>
  <c r="F159" a="1"/>
  <c r="F159" s="1"/>
  <c r="B160" a="1"/>
  <c r="B160" s="1"/>
  <c r="C160" a="1"/>
  <c r="C160" s="1"/>
  <c r="F160" a="1"/>
  <c r="F160" s="1"/>
  <c r="B161" a="1"/>
  <c r="B161" s="1"/>
  <c r="E161" s="1" a="1"/>
  <c r="E161" s="1"/>
  <c r="C161" a="1"/>
  <c r="C161" s="1"/>
  <c r="F161" a="1"/>
  <c r="F161" s="1"/>
  <c r="B162" a="1"/>
  <c r="B162" s="1"/>
  <c r="C162" a="1"/>
  <c r="C162" s="1"/>
  <c r="F162" a="1"/>
  <c r="F162" s="1"/>
  <c r="B163" a="1"/>
  <c r="B163" s="1"/>
  <c r="E163" s="1" a="1"/>
  <c r="E163" s="1"/>
  <c r="C163" a="1"/>
  <c r="C163" s="1"/>
  <c r="F163" a="1"/>
  <c r="F163" s="1"/>
  <c r="B164" a="1"/>
  <c r="B164" s="1"/>
  <c r="C164" a="1"/>
  <c r="C164" s="1"/>
  <c r="F164" a="1"/>
  <c r="F164" s="1"/>
  <c r="B165" a="1"/>
  <c r="B165" s="1"/>
  <c r="E165" s="1" a="1"/>
  <c r="E165" s="1"/>
  <c r="C165" a="1"/>
  <c r="C165" s="1"/>
  <c r="F165" a="1"/>
  <c r="F165" s="1"/>
  <c r="B166" a="1"/>
  <c r="B166" s="1"/>
  <c r="C166" a="1"/>
  <c r="C166" s="1"/>
  <c r="F166" a="1"/>
  <c r="F166" s="1"/>
  <c r="B167" a="1"/>
  <c r="B167" s="1"/>
  <c r="E167" s="1" a="1"/>
  <c r="E167" s="1"/>
  <c r="C167" a="1"/>
  <c r="C167" s="1"/>
  <c r="F167" a="1"/>
  <c r="F167" s="1"/>
  <c r="B168" a="1"/>
  <c r="B168" s="1"/>
  <c r="C168" a="1"/>
  <c r="C168" s="1"/>
  <c r="F168" a="1"/>
  <c r="F168" s="1"/>
  <c r="B169" a="1"/>
  <c r="B169" s="1"/>
  <c r="E169" s="1" a="1"/>
  <c r="E169" s="1"/>
  <c r="C169" a="1"/>
  <c r="C169" s="1"/>
  <c r="F169" a="1"/>
  <c r="F169" s="1"/>
  <c r="B170" a="1"/>
  <c r="B170" s="1"/>
  <c r="C170" a="1"/>
  <c r="C170" s="1"/>
  <c r="F170" a="1"/>
  <c r="F170" s="1"/>
  <c r="B171" a="1"/>
  <c r="B171" s="1"/>
  <c r="E171" s="1" a="1"/>
  <c r="E171" s="1"/>
  <c r="C171" a="1"/>
  <c r="C171" s="1"/>
  <c r="F171" a="1"/>
  <c r="F171" s="1"/>
  <c r="B172" a="1"/>
  <c r="B172" s="1"/>
  <c r="C172" a="1"/>
  <c r="C172" s="1"/>
  <c r="F172" a="1"/>
  <c r="F172" s="1"/>
  <c r="B173" a="1"/>
  <c r="B173" s="1"/>
  <c r="E173" s="1" a="1"/>
  <c r="E173" s="1"/>
  <c r="C173" a="1"/>
  <c r="C173" s="1"/>
  <c r="F173" a="1"/>
  <c r="F173" s="1"/>
  <c r="B174" a="1"/>
  <c r="B174" s="1"/>
  <c r="C174" a="1"/>
  <c r="C174" s="1"/>
  <c r="F174" a="1"/>
  <c r="F174" s="1"/>
  <c r="B175" a="1"/>
  <c r="B175" s="1"/>
  <c r="E175" s="1" a="1"/>
  <c r="E175" s="1"/>
  <c r="C175" a="1"/>
  <c r="C175" s="1"/>
  <c r="F175" a="1"/>
  <c r="F175" s="1"/>
  <c r="B176" a="1"/>
  <c r="B176" s="1"/>
  <c r="C176" a="1"/>
  <c r="C176" s="1"/>
  <c r="F176" a="1"/>
  <c r="F176" s="1"/>
  <c r="B177" a="1"/>
  <c r="B177" s="1"/>
  <c r="E177" s="1" a="1"/>
  <c r="E177" s="1"/>
  <c r="C177" a="1"/>
  <c r="C177" s="1"/>
  <c r="F177" a="1"/>
  <c r="F177" s="1"/>
  <c r="B178" a="1"/>
  <c r="B178" s="1"/>
  <c r="C178" a="1"/>
  <c r="C178" s="1"/>
  <c r="F178" a="1"/>
  <c r="F178" s="1"/>
  <c r="B179" a="1"/>
  <c r="B179" s="1"/>
  <c r="E179" s="1" a="1"/>
  <c r="E179" s="1"/>
  <c r="C179" a="1"/>
  <c r="C179" s="1"/>
  <c r="F179" a="1"/>
  <c r="F179" s="1"/>
  <c r="B180" a="1"/>
  <c r="B180" s="1"/>
  <c r="C180" a="1"/>
  <c r="C180" s="1"/>
  <c r="F180" a="1"/>
  <c r="F180" s="1"/>
  <c r="B181" a="1"/>
  <c r="B181" s="1"/>
  <c r="E181" s="1" a="1"/>
  <c r="E181" s="1"/>
  <c r="C181" a="1"/>
  <c r="C181" s="1"/>
  <c r="F181" a="1"/>
  <c r="F181" s="1"/>
  <c r="B182" a="1"/>
  <c r="B182" s="1"/>
  <c r="C182" a="1"/>
  <c r="C182" s="1"/>
  <c r="F182" a="1"/>
  <c r="F182" s="1"/>
  <c r="B183" a="1"/>
  <c r="B183" s="1"/>
  <c r="E183" s="1" a="1"/>
  <c r="E183" s="1"/>
  <c r="C183" a="1"/>
  <c r="C183" s="1"/>
  <c r="F183" a="1"/>
  <c r="F183" s="1"/>
  <c r="B184" a="1"/>
  <c r="B184" s="1"/>
  <c r="C184" a="1"/>
  <c r="C184" s="1"/>
  <c r="F184" a="1"/>
  <c r="F184" s="1"/>
  <c r="B185" a="1"/>
  <c r="B185" s="1"/>
  <c r="E185" s="1" a="1"/>
  <c r="E185" s="1"/>
  <c r="C185" a="1"/>
  <c r="C185" s="1"/>
  <c r="F185" a="1"/>
  <c r="F185" s="1"/>
  <c r="B186" a="1"/>
  <c r="B186" s="1"/>
  <c r="C186" a="1"/>
  <c r="C186" s="1"/>
  <c r="F186" a="1"/>
  <c r="F186" s="1"/>
  <c r="B187" a="1"/>
  <c r="B187" s="1"/>
  <c r="E187" s="1" a="1"/>
  <c r="E187" s="1"/>
  <c r="C187" a="1"/>
  <c r="C187" s="1"/>
  <c r="F187" a="1"/>
  <c r="F187" s="1"/>
  <c r="B188" a="1"/>
  <c r="B188" s="1"/>
  <c r="C188" a="1"/>
  <c r="C188" s="1"/>
  <c r="F188" a="1"/>
  <c r="F188" s="1"/>
  <c r="B189" a="1"/>
  <c r="B189" s="1"/>
  <c r="E189" s="1" a="1"/>
  <c r="E189" s="1"/>
  <c r="C189" a="1"/>
  <c r="C189" s="1"/>
  <c r="F189" a="1"/>
  <c r="F189" s="1"/>
  <c r="B190" a="1"/>
  <c r="B190" s="1"/>
  <c r="C190" a="1"/>
  <c r="C190" s="1"/>
  <c r="F190" a="1"/>
  <c r="F190" s="1"/>
  <c r="B191" a="1"/>
  <c r="B191" s="1"/>
  <c r="E191" s="1" a="1"/>
  <c r="E191" s="1"/>
  <c r="C191" a="1"/>
  <c r="C191" s="1"/>
  <c r="F191" a="1"/>
  <c r="F191" s="1"/>
  <c r="B192" a="1"/>
  <c r="B192" s="1"/>
  <c r="C192" a="1"/>
  <c r="C192" s="1"/>
  <c r="F192" a="1"/>
  <c r="F192" s="1"/>
  <c r="B193" a="1"/>
  <c r="B193" s="1"/>
  <c r="E193" s="1" a="1"/>
  <c r="E193" s="1"/>
  <c r="C193" a="1"/>
  <c r="C193" s="1"/>
  <c r="F193" a="1"/>
  <c r="F193" s="1"/>
  <c r="B194" a="1"/>
  <c r="B194" s="1"/>
  <c r="C194" a="1"/>
  <c r="C194" s="1"/>
  <c r="F194" a="1"/>
  <c r="F194" s="1"/>
  <c r="B195" a="1"/>
  <c r="B195" s="1"/>
  <c r="E195" s="1" a="1"/>
  <c r="E195" s="1"/>
  <c r="C195" a="1"/>
  <c r="C195" s="1"/>
  <c r="F195" a="1"/>
  <c r="F195" s="1"/>
  <c r="B196" a="1"/>
  <c r="B196" s="1"/>
  <c r="C196" a="1"/>
  <c r="C196" s="1"/>
  <c r="F196" a="1"/>
  <c r="F196" s="1"/>
  <c r="B197" a="1"/>
  <c r="B197" s="1"/>
  <c r="C197" a="1"/>
  <c r="C197" s="1"/>
  <c r="F197" a="1"/>
  <c r="F197" s="1"/>
  <c r="B198" a="1"/>
  <c r="B198" s="1"/>
  <c r="E198" s="1" a="1"/>
  <c r="E198" s="1"/>
  <c r="C198" a="1"/>
  <c r="C198" s="1"/>
  <c r="F198" a="1"/>
  <c r="F198" s="1"/>
  <c r="B199" a="1"/>
  <c r="B199" s="1"/>
  <c r="E199" s="1" a="1"/>
  <c r="E199" s="1"/>
  <c r="C199" a="1"/>
  <c r="C199" s="1"/>
  <c r="F199" a="1"/>
  <c r="F199" s="1"/>
  <c r="B200" a="1"/>
  <c r="B200" s="1"/>
  <c r="C200" a="1"/>
  <c r="C200" s="1"/>
  <c r="F200" a="1"/>
  <c r="F200" s="1"/>
  <c r="B201" a="1"/>
  <c r="B201" s="1"/>
  <c r="C201" a="1"/>
  <c r="C201" s="1"/>
  <c r="F201" a="1"/>
  <c r="F201" s="1"/>
  <c r="B202" a="1"/>
  <c r="B202" s="1"/>
  <c r="E202" s="1" a="1"/>
  <c r="E202" s="1"/>
  <c r="C202" a="1"/>
  <c r="C202" s="1"/>
  <c r="F202" a="1"/>
  <c r="F202" s="1"/>
  <c r="B203" a="1"/>
  <c r="B203" s="1"/>
  <c r="E203" s="1" a="1"/>
  <c r="E203" s="1"/>
  <c r="C203" a="1"/>
  <c r="C203" s="1"/>
  <c r="F203" a="1"/>
  <c r="F203" s="1"/>
  <c r="B204" a="1"/>
  <c r="B204" s="1"/>
  <c r="E204" s="1" a="1"/>
  <c r="E204" s="1"/>
  <c r="C204" a="1"/>
  <c r="C204" s="1"/>
  <c r="F204" a="1"/>
  <c r="F204" s="1"/>
  <c r="B205" a="1"/>
  <c r="B205" s="1"/>
  <c r="E205" s="1" a="1"/>
  <c r="E205" s="1"/>
  <c r="C205" a="1"/>
  <c r="C205" s="1"/>
  <c r="F205" a="1"/>
  <c r="F205" s="1"/>
  <c r="B206" a="1"/>
  <c r="B206" s="1"/>
  <c r="E206" s="1" a="1"/>
  <c r="E206" s="1"/>
  <c r="C206" a="1"/>
  <c r="C206" s="1"/>
  <c r="F206" a="1"/>
  <c r="F206" s="1"/>
  <c r="B207" a="1"/>
  <c r="B207" s="1"/>
  <c r="C207" a="1"/>
  <c r="C207" s="1"/>
  <c r="F207" a="1"/>
  <c r="F207" s="1"/>
  <c r="B208" a="1"/>
  <c r="B208" s="1"/>
  <c r="E208" s="1" a="1"/>
  <c r="E208" s="1"/>
  <c r="C208" a="1"/>
  <c r="C208" s="1"/>
  <c r="F208" a="1"/>
  <c r="F208" s="1"/>
  <c r="B209" a="1"/>
  <c r="B209" s="1"/>
  <c r="E209" s="1" a="1"/>
  <c r="E209" s="1"/>
  <c r="C209" a="1"/>
  <c r="C209" s="1"/>
  <c r="F209" a="1"/>
  <c r="F209" s="1"/>
  <c r="B210" a="1"/>
  <c r="B210" s="1"/>
  <c r="E210" s="1" a="1"/>
  <c r="E210" s="1"/>
  <c r="C210" a="1"/>
  <c r="C210" s="1"/>
  <c r="F210" a="1"/>
  <c r="F210" s="1"/>
  <c r="B211" a="1"/>
  <c r="B211" s="1"/>
  <c r="E211" s="1" a="1"/>
  <c r="E211" s="1"/>
  <c r="C211" a="1"/>
  <c r="C211" s="1"/>
  <c r="F211" a="1"/>
  <c r="F211" s="1"/>
  <c r="B212" a="1"/>
  <c r="B212" s="1"/>
  <c r="E212" s="1" a="1"/>
  <c r="E212" s="1"/>
  <c r="C212" a="1"/>
  <c r="C212" s="1"/>
  <c r="F212" a="1"/>
  <c r="F212" s="1"/>
  <c r="B213" a="1"/>
  <c r="B213" s="1"/>
  <c r="E213" s="1" a="1"/>
  <c r="E213" s="1"/>
  <c r="C213" a="1"/>
  <c r="C213" s="1"/>
  <c r="F213" a="1"/>
  <c r="F213" s="1"/>
  <c r="B214" a="1"/>
  <c r="B214" s="1"/>
  <c r="E214" s="1" a="1"/>
  <c r="E214" s="1"/>
  <c r="C214" a="1"/>
  <c r="C214" s="1"/>
  <c r="F214" a="1"/>
  <c r="F214" s="1"/>
  <c r="B215" a="1"/>
  <c r="B215" s="1"/>
  <c r="C215" a="1"/>
  <c r="C215" s="1"/>
  <c r="F215" a="1"/>
  <c r="F215" s="1"/>
  <c r="B216" a="1"/>
  <c r="B216" s="1"/>
  <c r="C216" a="1"/>
  <c r="C216" s="1"/>
  <c r="F216" a="1"/>
  <c r="F216" s="1"/>
  <c r="B217" a="1"/>
  <c r="B217" s="1"/>
  <c r="E217" s="1" a="1"/>
  <c r="E217" s="1"/>
  <c r="C217" a="1"/>
  <c r="C217" s="1"/>
  <c r="F217" a="1"/>
  <c r="F217" s="1"/>
  <c r="B218" a="1"/>
  <c r="B218" s="1"/>
  <c r="E218" s="1" a="1"/>
  <c r="E218" s="1"/>
  <c r="C218" a="1"/>
  <c r="C218" s="1"/>
  <c r="F218" a="1"/>
  <c r="F218" s="1"/>
  <c r="B219" a="1"/>
  <c r="B219" s="1"/>
  <c r="C219" a="1"/>
  <c r="C219" s="1"/>
  <c r="F219" a="1"/>
  <c r="F219" s="1"/>
  <c r="B220" a="1"/>
  <c r="B220" s="1"/>
  <c r="E220" s="1" a="1"/>
  <c r="E220" s="1"/>
  <c r="C220" a="1"/>
  <c r="C220" s="1"/>
  <c r="F220" a="1"/>
  <c r="F220" s="1"/>
  <c r="B221" a="1"/>
  <c r="B221" s="1"/>
  <c r="E221" s="1" a="1"/>
  <c r="E221" s="1"/>
  <c r="C221" a="1"/>
  <c r="C221" s="1"/>
  <c r="F221" a="1"/>
  <c r="F221" s="1"/>
  <c r="B222" a="1"/>
  <c r="B222" s="1"/>
  <c r="E222" s="1" a="1"/>
  <c r="E222" s="1"/>
  <c r="C222" a="1"/>
  <c r="C222" s="1"/>
  <c r="F222" a="1"/>
  <c r="F222" s="1"/>
  <c r="B223" a="1"/>
  <c r="B223" s="1"/>
  <c r="C223" a="1"/>
  <c r="C223" s="1"/>
  <c r="F223" a="1"/>
  <c r="F223" s="1"/>
  <c r="B224" a="1"/>
  <c r="B224" s="1"/>
  <c r="E224" s="1" a="1"/>
  <c r="E224" s="1"/>
  <c r="C224" a="1"/>
  <c r="C224" s="1"/>
  <c r="F224" a="1"/>
  <c r="F224" s="1"/>
  <c r="B225" a="1"/>
  <c r="B225" s="1"/>
  <c r="E225" s="1" a="1"/>
  <c r="E225" s="1"/>
  <c r="C225" a="1"/>
  <c r="C225" s="1"/>
  <c r="F225" a="1"/>
  <c r="F225" s="1"/>
  <c r="B226" a="1"/>
  <c r="B226" s="1"/>
  <c r="E226" s="1" a="1"/>
  <c r="E226" s="1"/>
  <c r="C226" a="1"/>
  <c r="C226" s="1"/>
  <c r="F226" a="1"/>
  <c r="F226" s="1"/>
  <c r="B227" a="1"/>
  <c r="B227" s="1"/>
  <c r="C227" a="1"/>
  <c r="C227" s="1"/>
  <c r="F227" a="1"/>
  <c r="F227" s="1"/>
  <c r="B228" a="1"/>
  <c r="B228" s="1"/>
  <c r="E228" s="1" a="1"/>
  <c r="E228" s="1"/>
  <c r="C228" a="1"/>
  <c r="C228" s="1"/>
  <c r="F228" a="1"/>
  <c r="F228" s="1"/>
  <c r="B229" a="1"/>
  <c r="B229" s="1"/>
  <c r="E229" s="1" a="1"/>
  <c r="E229" s="1"/>
  <c r="C229" a="1"/>
  <c r="C229" s="1"/>
  <c r="F229" a="1"/>
  <c r="F229" s="1"/>
  <c r="B230" a="1"/>
  <c r="B230" s="1"/>
  <c r="E230" s="1" a="1"/>
  <c r="E230" s="1"/>
  <c r="C230" a="1"/>
  <c r="C230" s="1"/>
  <c r="F230" a="1"/>
  <c r="F230" s="1"/>
  <c r="B231" a="1"/>
  <c r="B231" s="1"/>
  <c r="C231" a="1"/>
  <c r="C231" s="1"/>
  <c r="F231" a="1"/>
  <c r="F231" s="1"/>
  <c r="B232" a="1"/>
  <c r="B232" s="1"/>
  <c r="E232" s="1" a="1"/>
  <c r="E232" s="1"/>
  <c r="C232" a="1"/>
  <c r="C232" s="1"/>
  <c r="F232" a="1"/>
  <c r="F232" s="1"/>
  <c r="B233" a="1"/>
  <c r="B233" s="1"/>
  <c r="E233" s="1" a="1"/>
  <c r="E233" s="1"/>
  <c r="C233" a="1"/>
  <c r="C233" s="1"/>
  <c r="F233" a="1"/>
  <c r="F233" s="1"/>
  <c r="B234" a="1"/>
  <c r="B234" s="1"/>
  <c r="E234" s="1" a="1"/>
  <c r="E234" s="1"/>
  <c r="C234" a="1"/>
  <c r="C234" s="1"/>
  <c r="F234" a="1"/>
  <c r="F234" s="1"/>
  <c r="B235" a="1"/>
  <c r="B235" s="1"/>
  <c r="C235" a="1"/>
  <c r="C235" s="1"/>
  <c r="F235" a="1"/>
  <c r="F235" s="1"/>
  <c r="B236" a="1"/>
  <c r="B236" s="1"/>
  <c r="E236" s="1" a="1"/>
  <c r="E236" s="1"/>
  <c r="C236" a="1"/>
  <c r="C236" s="1"/>
  <c r="F236" a="1"/>
  <c r="F236" s="1"/>
  <c r="B237" a="1"/>
  <c r="B237" s="1"/>
  <c r="E237" s="1" a="1"/>
  <c r="E237" s="1"/>
  <c r="C237" a="1"/>
  <c r="C237" s="1"/>
  <c r="F237" a="1"/>
  <c r="F237" s="1"/>
  <c r="B238" a="1"/>
  <c r="B238" s="1"/>
  <c r="E238" s="1" a="1"/>
  <c r="E238" s="1"/>
  <c r="C238" a="1"/>
  <c r="C238" s="1"/>
  <c r="F238" a="1"/>
  <c r="F238" s="1"/>
  <c r="B239" a="1"/>
  <c r="B239" s="1"/>
  <c r="C239" a="1"/>
  <c r="C239" s="1"/>
  <c r="F239" a="1"/>
  <c r="F239" s="1"/>
  <c r="B240" a="1"/>
  <c r="B240" s="1"/>
  <c r="E240" s="1" a="1"/>
  <c r="E240" s="1"/>
  <c r="C240" a="1"/>
  <c r="C240" s="1"/>
  <c r="F240" a="1"/>
  <c r="F240" s="1"/>
  <c r="B241" a="1"/>
  <c r="B241" s="1"/>
  <c r="E241" s="1" a="1"/>
  <c r="E241" s="1"/>
  <c r="C241" a="1"/>
  <c r="C241" s="1"/>
  <c r="F241" a="1"/>
  <c r="F241" s="1"/>
  <c r="B242" a="1"/>
  <c r="B242" s="1"/>
  <c r="E242" s="1" a="1"/>
  <c r="E242" s="1"/>
  <c r="C242" a="1"/>
  <c r="C242" s="1"/>
  <c r="F242" a="1"/>
  <c r="F242" s="1"/>
  <c r="B243" a="1"/>
  <c r="B243" s="1"/>
  <c r="C243" a="1"/>
  <c r="C243" s="1"/>
  <c r="F243" a="1"/>
  <c r="F243" s="1"/>
  <c r="B244" a="1"/>
  <c r="B244" s="1"/>
  <c r="E244" s="1" a="1"/>
  <c r="E244" s="1"/>
  <c r="C244" a="1"/>
  <c r="C244" s="1"/>
  <c r="F244" a="1"/>
  <c r="F244" s="1"/>
  <c r="B245" a="1"/>
  <c r="B245" s="1"/>
  <c r="E245" s="1" a="1"/>
  <c r="E245" s="1"/>
  <c r="C245" a="1"/>
  <c r="C245" s="1"/>
  <c r="F245" a="1"/>
  <c r="F245" s="1"/>
  <c r="B246" a="1"/>
  <c r="B246" s="1"/>
  <c r="E246" s="1" a="1"/>
  <c r="E246" s="1"/>
  <c r="C246" a="1"/>
  <c r="C246" s="1"/>
  <c r="F246" a="1"/>
  <c r="F246" s="1"/>
  <c r="B247" a="1"/>
  <c r="B247" s="1"/>
  <c r="C247" a="1"/>
  <c r="C247" s="1"/>
  <c r="F247" a="1"/>
  <c r="F247" s="1"/>
  <c r="B248" a="1"/>
  <c r="B248" s="1"/>
  <c r="E248" s="1" a="1"/>
  <c r="E248" s="1"/>
  <c r="C248" a="1"/>
  <c r="C248" s="1"/>
  <c r="F248" a="1"/>
  <c r="F248" s="1"/>
  <c r="B249" a="1"/>
  <c r="B249" s="1"/>
  <c r="E249" s="1" a="1"/>
  <c r="E249" s="1"/>
  <c r="C249" a="1"/>
  <c r="C249" s="1"/>
  <c r="F249" a="1"/>
  <c r="F249" s="1"/>
  <c r="B250" a="1"/>
  <c r="B250" s="1"/>
  <c r="E250" s="1" a="1"/>
  <c r="E250" s="1"/>
  <c r="C250" a="1"/>
  <c r="C250" s="1"/>
  <c r="F250" a="1"/>
  <c r="F250" s="1"/>
  <c r="B251" a="1"/>
  <c r="B251" s="1"/>
  <c r="C251" a="1"/>
  <c r="C251" s="1"/>
  <c r="F251" a="1"/>
  <c r="F251" s="1"/>
  <c r="B252" a="1"/>
  <c r="B252" s="1"/>
  <c r="E252" s="1" a="1"/>
  <c r="E252" s="1"/>
  <c r="C252" a="1"/>
  <c r="C252" s="1"/>
  <c r="F252" a="1"/>
  <c r="F252" s="1"/>
  <c r="B253" a="1"/>
  <c r="B253" s="1"/>
  <c r="E253" s="1" a="1"/>
  <c r="E253" s="1"/>
  <c r="C253" a="1"/>
  <c r="C253" s="1"/>
  <c r="F253" a="1"/>
  <c r="F253" s="1"/>
  <c r="B254" a="1"/>
  <c r="B254" s="1"/>
  <c r="E254" s="1" a="1"/>
  <c r="E254" s="1"/>
  <c r="C254" a="1"/>
  <c r="C254" s="1"/>
  <c r="F254" a="1"/>
  <c r="F254" s="1"/>
  <c r="B255" a="1"/>
  <c r="B255" s="1"/>
  <c r="C255" a="1"/>
  <c r="C255" s="1"/>
  <c r="F255" a="1"/>
  <c r="F255" s="1"/>
  <c r="B256" a="1"/>
  <c r="B256" s="1"/>
  <c r="E256" s="1" a="1"/>
  <c r="E256" s="1"/>
  <c r="C256" a="1"/>
  <c r="C256" s="1"/>
  <c r="F256" a="1"/>
  <c r="F256" s="1"/>
  <c r="B257" a="1"/>
  <c r="B257" s="1"/>
  <c r="E257" s="1" a="1"/>
  <c r="E257" s="1"/>
  <c r="C257" a="1"/>
  <c r="C257" s="1"/>
  <c r="F257" a="1"/>
  <c r="F257" s="1"/>
  <c r="B258" a="1"/>
  <c r="B258" s="1"/>
  <c r="E258" s="1" a="1"/>
  <c r="E258" s="1"/>
  <c r="C258" a="1"/>
  <c r="C258" s="1"/>
  <c r="F258" a="1"/>
  <c r="F258" s="1"/>
  <c r="B259" a="1"/>
  <c r="B259" s="1"/>
  <c r="C259" a="1"/>
  <c r="C259" s="1"/>
  <c r="F259" a="1"/>
  <c r="F259" s="1"/>
  <c r="B260" a="1"/>
  <c r="B260" s="1"/>
  <c r="E260" s="1" a="1"/>
  <c r="E260" s="1"/>
  <c r="C260" a="1"/>
  <c r="C260" s="1"/>
  <c r="F260" a="1"/>
  <c r="F260" s="1"/>
  <c r="B261" a="1"/>
  <c r="B261" s="1"/>
  <c r="E261" s="1" a="1"/>
  <c r="E261" s="1"/>
  <c r="C261" a="1"/>
  <c r="C261" s="1"/>
  <c r="F261" a="1"/>
  <c r="F261" s="1"/>
  <c r="B262" a="1"/>
  <c r="B262" s="1"/>
  <c r="E262" s="1" a="1"/>
  <c r="E262" s="1"/>
  <c r="C262" a="1"/>
  <c r="C262" s="1"/>
  <c r="F262" a="1"/>
  <c r="F262" s="1"/>
  <c r="B263" a="1"/>
  <c r="B263" s="1"/>
  <c r="C263" a="1"/>
  <c r="C263" s="1"/>
  <c r="F263" a="1"/>
  <c r="F263" s="1"/>
  <c r="B264" a="1"/>
  <c r="B264" s="1"/>
  <c r="E264" s="1" a="1"/>
  <c r="E264" s="1"/>
  <c r="C264" a="1"/>
  <c r="C264" s="1"/>
  <c r="F264" a="1"/>
  <c r="F264" s="1"/>
  <c r="B265" a="1"/>
  <c r="B265" s="1"/>
  <c r="E265" s="1" a="1"/>
  <c r="E265" s="1"/>
  <c r="C265" a="1"/>
  <c r="C265" s="1"/>
  <c r="F265" a="1"/>
  <c r="F265" s="1"/>
  <c r="B266" a="1"/>
  <c r="B266" s="1"/>
  <c r="E266" s="1" a="1"/>
  <c r="E266" s="1"/>
  <c r="C266" a="1"/>
  <c r="C266" s="1"/>
  <c r="F266" a="1"/>
  <c r="F266" s="1"/>
  <c r="B267" a="1"/>
  <c r="B267" s="1"/>
  <c r="C267" a="1"/>
  <c r="C267" s="1"/>
  <c r="F267" a="1"/>
  <c r="F267" s="1"/>
  <c r="B268" a="1"/>
  <c r="B268" s="1"/>
  <c r="E268" s="1" a="1"/>
  <c r="E268" s="1"/>
  <c r="C268" a="1"/>
  <c r="C268" s="1"/>
  <c r="F268" a="1"/>
  <c r="F268" s="1"/>
  <c r="B269" a="1"/>
  <c r="B269" s="1"/>
  <c r="E269" s="1" a="1"/>
  <c r="E269" s="1"/>
  <c r="C269" a="1"/>
  <c r="C269" s="1"/>
  <c r="F269" a="1"/>
  <c r="F269" s="1"/>
  <c r="B270" a="1"/>
  <c r="B270" s="1"/>
  <c r="E270" s="1" a="1"/>
  <c r="E270" s="1"/>
  <c r="C270" a="1"/>
  <c r="C270" s="1"/>
  <c r="F270" a="1"/>
  <c r="F270" s="1"/>
  <c r="B271" a="1"/>
  <c r="B271" s="1"/>
  <c r="C271" a="1"/>
  <c r="C271" s="1"/>
  <c r="F271" a="1"/>
  <c r="F271" s="1"/>
  <c r="B272" a="1"/>
  <c r="B272" s="1"/>
  <c r="E272" s="1" a="1"/>
  <c r="E272" s="1"/>
  <c r="C272" a="1"/>
  <c r="C272" s="1"/>
  <c r="F272" a="1"/>
  <c r="F272" s="1"/>
  <c r="B273" a="1"/>
  <c r="B273" s="1"/>
  <c r="E273" s="1" a="1"/>
  <c r="E273" s="1"/>
  <c r="C273" a="1"/>
  <c r="C273" s="1"/>
  <c r="F273" a="1"/>
  <c r="F273" s="1"/>
  <c r="B274" a="1"/>
  <c r="B274" s="1"/>
  <c r="E274" s="1" a="1"/>
  <c r="E274" s="1"/>
  <c r="C274" a="1"/>
  <c r="C274" s="1"/>
  <c r="F274" a="1"/>
  <c r="F274" s="1"/>
  <c r="B275" a="1"/>
  <c r="B275" s="1"/>
  <c r="C275" a="1"/>
  <c r="C275" s="1"/>
  <c r="F275" a="1"/>
  <c r="F275" s="1"/>
  <c r="B276" a="1"/>
  <c r="B276" s="1"/>
  <c r="E276" s="1" a="1"/>
  <c r="E276" s="1"/>
  <c r="C276" a="1"/>
  <c r="C276" s="1"/>
  <c r="F276" a="1"/>
  <c r="F276" s="1"/>
  <c r="B277" a="1"/>
  <c r="B277" s="1"/>
  <c r="E277" s="1" a="1"/>
  <c r="E277" s="1"/>
  <c r="C277" a="1"/>
  <c r="C277" s="1"/>
  <c r="F277" a="1"/>
  <c r="F277" s="1"/>
  <c r="B278" a="1"/>
  <c r="B278" s="1"/>
  <c r="E278" s="1" a="1"/>
  <c r="E278" s="1"/>
  <c r="C278" a="1"/>
  <c r="C278" s="1"/>
  <c r="F278" a="1"/>
  <c r="F278" s="1"/>
  <c r="B279" a="1"/>
  <c r="B279" s="1"/>
  <c r="C279" a="1"/>
  <c r="C279" s="1"/>
  <c r="F279" a="1"/>
  <c r="F279" s="1"/>
  <c r="B280" a="1"/>
  <c r="B280" s="1"/>
  <c r="E280" s="1" a="1"/>
  <c r="E280" s="1"/>
  <c r="C280" a="1"/>
  <c r="C280" s="1"/>
  <c r="F280" a="1"/>
  <c r="F280" s="1"/>
  <c r="B281" a="1"/>
  <c r="B281" s="1"/>
  <c r="E281" s="1" a="1"/>
  <c r="E281" s="1"/>
  <c r="C281" a="1"/>
  <c r="C281" s="1"/>
  <c r="F281" a="1"/>
  <c r="F281" s="1"/>
  <c r="B282" a="1"/>
  <c r="B282" s="1"/>
  <c r="E282" s="1" a="1"/>
  <c r="E282" s="1"/>
  <c r="C282" a="1"/>
  <c r="C282" s="1"/>
  <c r="F282" a="1"/>
  <c r="F282" s="1"/>
  <c r="B283" a="1"/>
  <c r="B283" s="1"/>
  <c r="C283" a="1"/>
  <c r="C283" s="1"/>
  <c r="F283" a="1"/>
  <c r="F283" s="1"/>
  <c r="B284" a="1"/>
  <c r="B284" s="1"/>
  <c r="E284" s="1" a="1"/>
  <c r="E284" s="1"/>
  <c r="C284" a="1"/>
  <c r="C284" s="1"/>
  <c r="F284" a="1"/>
  <c r="F284" s="1"/>
  <c r="B285" a="1"/>
  <c r="B285" s="1"/>
  <c r="E285" s="1" a="1"/>
  <c r="E285" s="1"/>
  <c r="C285" a="1"/>
  <c r="C285" s="1"/>
  <c r="F285" a="1"/>
  <c r="F285" s="1"/>
  <c r="B286" a="1"/>
  <c r="B286" s="1"/>
  <c r="E286" s="1" a="1"/>
  <c r="E286" s="1"/>
  <c r="C286" a="1"/>
  <c r="C286" s="1"/>
  <c r="F286" a="1"/>
  <c r="F286" s="1"/>
  <c r="B287" a="1"/>
  <c r="B287" s="1"/>
  <c r="C287" a="1"/>
  <c r="C287" s="1"/>
  <c r="F287" a="1"/>
  <c r="F287" s="1"/>
  <c r="B288" a="1"/>
  <c r="B288" s="1"/>
  <c r="E288" s="1" a="1"/>
  <c r="E288" s="1"/>
  <c r="C288" a="1"/>
  <c r="C288" s="1"/>
  <c r="F288" a="1"/>
  <c r="F288" s="1"/>
  <c r="B289" a="1"/>
  <c r="B289" s="1"/>
  <c r="E289" s="1" a="1"/>
  <c r="E289" s="1"/>
  <c r="C289" a="1"/>
  <c r="C289" s="1"/>
  <c r="F289" a="1"/>
  <c r="F289" s="1"/>
  <c r="B290" a="1"/>
  <c r="B290" s="1"/>
  <c r="C290" a="1"/>
  <c r="C290" s="1"/>
  <c r="F290" a="1"/>
  <c r="F290" s="1"/>
  <c r="B291" a="1"/>
  <c r="B291" s="1"/>
  <c r="E291" s="1" a="1"/>
  <c r="E291" s="1"/>
  <c r="C291" a="1"/>
  <c r="C291" s="1"/>
  <c r="F291" a="1"/>
  <c r="F291" s="1"/>
  <c r="B292" a="1"/>
  <c r="B292" s="1"/>
  <c r="E292" s="1" a="1"/>
  <c r="E292" s="1"/>
  <c r="C292" a="1"/>
  <c r="C292" s="1"/>
  <c r="F292" a="1"/>
  <c r="F292" s="1"/>
  <c r="B293" a="1"/>
  <c r="B293" s="1"/>
  <c r="C293" a="1"/>
  <c r="C293" s="1"/>
  <c r="F293" a="1"/>
  <c r="F293" s="1"/>
  <c r="B294" a="1"/>
  <c r="B294" s="1"/>
  <c r="C294" a="1"/>
  <c r="C294" s="1"/>
  <c r="F294" a="1"/>
  <c r="F294" s="1"/>
  <c r="B295" a="1"/>
  <c r="B295" s="1"/>
  <c r="E295" s="1" a="1"/>
  <c r="E295" s="1"/>
  <c r="C295" a="1"/>
  <c r="C295" s="1"/>
  <c r="F295" a="1"/>
  <c r="F295" s="1"/>
  <c r="B296" a="1"/>
  <c r="B296" s="1"/>
  <c r="E296" s="1" a="1"/>
  <c r="E296" s="1"/>
  <c r="C296" a="1"/>
  <c r="C296" s="1"/>
  <c r="F296" a="1"/>
  <c r="F296" s="1"/>
  <c r="B297" a="1"/>
  <c r="B297" s="1"/>
  <c r="C297" a="1"/>
  <c r="C297" s="1"/>
  <c r="F297" a="1"/>
  <c r="F297" s="1"/>
  <c r="B298" a="1"/>
  <c r="B298" s="1"/>
  <c r="C298" a="1"/>
  <c r="C298" s="1"/>
  <c r="F298" a="1"/>
  <c r="F298" s="1"/>
  <c r="B299" a="1"/>
  <c r="B299" s="1"/>
  <c r="E299" s="1" a="1"/>
  <c r="E299" s="1"/>
  <c r="C299" a="1"/>
  <c r="C299" s="1"/>
  <c r="F299" a="1"/>
  <c r="F299" s="1"/>
  <c r="B300" a="1"/>
  <c r="B300" s="1"/>
  <c r="E300" s="1" a="1"/>
  <c r="E300" s="1"/>
  <c r="C300" a="1"/>
  <c r="C300" s="1"/>
  <c r="F300" a="1"/>
  <c r="F300" s="1"/>
  <c r="B301" a="1"/>
  <c r="B301" s="1"/>
  <c r="E301" s="1" a="1"/>
  <c r="E301" s="1"/>
  <c r="C301" a="1"/>
  <c r="C301" s="1"/>
  <c r="F301" a="1"/>
  <c r="F301" s="1"/>
  <c r="B302" a="1"/>
  <c r="B302" s="1"/>
  <c r="E302" s="1" a="1"/>
  <c r="E302" s="1"/>
  <c r="C302" a="1"/>
  <c r="C302" s="1"/>
  <c r="F302" a="1"/>
  <c r="F302" s="1"/>
  <c r="B303" a="1"/>
  <c r="B303" s="1"/>
  <c r="E303" s="1" a="1"/>
  <c r="E303" s="1"/>
  <c r="C303" a="1"/>
  <c r="C303" s="1"/>
  <c r="F303" a="1"/>
  <c r="F303" s="1"/>
  <c r="B304" a="1"/>
  <c r="B304" s="1"/>
  <c r="C304" a="1"/>
  <c r="C304" s="1"/>
  <c r="F304" a="1"/>
  <c r="F304" s="1"/>
  <c r="B305" a="1"/>
  <c r="B305" s="1"/>
  <c r="C305" a="1"/>
  <c r="C305" s="1"/>
  <c r="F305" a="1"/>
  <c r="F305" s="1"/>
  <c r="B306" a="1"/>
  <c r="B306" s="1"/>
  <c r="C306" a="1"/>
  <c r="C306" s="1"/>
  <c r="F306" a="1"/>
  <c r="F306" s="1"/>
  <c r="B307" a="1"/>
  <c r="B307" s="1"/>
  <c r="E307" s="1" a="1"/>
  <c r="E307" s="1"/>
  <c r="C307" a="1"/>
  <c r="C307" s="1"/>
  <c r="F307" a="1"/>
  <c r="F307" s="1"/>
  <c r="B308" a="1"/>
  <c r="B308" s="1"/>
  <c r="E308" s="1" a="1"/>
  <c r="E308" s="1"/>
  <c r="C308" a="1"/>
  <c r="C308" s="1"/>
  <c r="F308" a="1"/>
  <c r="F308" s="1"/>
  <c r="B309" a="1"/>
  <c r="B309" s="1"/>
  <c r="C309" a="1"/>
  <c r="C309" s="1"/>
  <c r="F309" a="1"/>
  <c r="F309" s="1"/>
  <c r="B310" a="1"/>
  <c r="B310" s="1"/>
  <c r="C310" a="1"/>
  <c r="C310" s="1"/>
  <c r="F310" a="1"/>
  <c r="F310" s="1"/>
  <c r="B311" a="1"/>
  <c r="B311" s="1"/>
  <c r="E311" s="1" a="1"/>
  <c r="E311" s="1"/>
  <c r="C311" a="1"/>
  <c r="C311" s="1"/>
  <c r="F311" a="1"/>
  <c r="F311" s="1"/>
  <c r="B312" a="1"/>
  <c r="B312" s="1"/>
  <c r="E312" s="1" a="1"/>
  <c r="E312" s="1"/>
  <c r="C312" a="1"/>
  <c r="C312" s="1"/>
  <c r="F312" a="1"/>
  <c r="F312" s="1"/>
  <c r="B313" a="1"/>
  <c r="B313" s="1"/>
  <c r="C313" a="1"/>
  <c r="C313" s="1"/>
  <c r="F313" a="1"/>
  <c r="F313" s="1"/>
  <c r="B314" a="1"/>
  <c r="B314" s="1"/>
  <c r="C314" a="1"/>
  <c r="C314" s="1"/>
  <c r="F314" a="1"/>
  <c r="F314" s="1"/>
  <c r="B315" a="1"/>
  <c r="B315" s="1"/>
  <c r="E315" s="1" a="1"/>
  <c r="E315" s="1"/>
  <c r="C315" a="1"/>
  <c r="C315" s="1"/>
  <c r="F315" a="1"/>
  <c r="F315" s="1"/>
  <c r="B316" a="1"/>
  <c r="B316" s="1"/>
  <c r="E316" s="1" a="1"/>
  <c r="E316" s="1"/>
  <c r="C316" a="1"/>
  <c r="C316" s="1"/>
  <c r="F316" a="1"/>
  <c r="F316" s="1"/>
  <c r="B317" a="1"/>
  <c r="B317" s="1"/>
  <c r="C317" a="1"/>
  <c r="C317" s="1"/>
  <c r="F317" a="1"/>
  <c r="F317" s="1"/>
  <c r="B318" a="1"/>
  <c r="B318" s="1"/>
  <c r="C318" a="1"/>
  <c r="C318" s="1"/>
  <c r="F318" a="1"/>
  <c r="F318" s="1"/>
  <c r="B319" a="1"/>
  <c r="B319" s="1"/>
  <c r="E319" s="1" a="1"/>
  <c r="E319" s="1"/>
  <c r="C319" a="1"/>
  <c r="C319" s="1"/>
  <c r="F319" a="1"/>
  <c r="F319" s="1"/>
  <c r="B320" a="1"/>
  <c r="B320" s="1"/>
  <c r="E320" s="1" a="1"/>
  <c r="E320" s="1"/>
  <c r="C320" a="1"/>
  <c r="C320" s="1"/>
  <c r="F320" a="1"/>
  <c r="F320" s="1"/>
  <c r="B321" a="1"/>
  <c r="B321" s="1"/>
  <c r="C321" a="1"/>
  <c r="C321" s="1"/>
  <c r="F321" a="1"/>
  <c r="F321" s="1"/>
  <c r="B322" a="1"/>
  <c r="B322" s="1"/>
  <c r="C322" a="1"/>
  <c r="C322" s="1"/>
  <c r="F322" a="1"/>
  <c r="F322" s="1"/>
  <c r="B323" a="1"/>
  <c r="B323" s="1"/>
  <c r="E323" s="1" a="1"/>
  <c r="E323" s="1"/>
  <c r="C323" a="1"/>
  <c r="C323" s="1"/>
  <c r="F323" a="1"/>
  <c r="F323" s="1"/>
  <c r="B324" a="1"/>
  <c r="B324" s="1"/>
  <c r="E324" s="1" a="1"/>
  <c r="E324" s="1"/>
  <c r="C324" a="1"/>
  <c r="C324" s="1"/>
  <c r="F324" a="1"/>
  <c r="F324" s="1"/>
  <c r="B325" a="1"/>
  <c r="B325" s="1"/>
  <c r="C325" a="1"/>
  <c r="C325" s="1"/>
  <c r="F325" a="1"/>
  <c r="F325" s="1"/>
  <c r="B326" a="1"/>
  <c r="B326" s="1"/>
  <c r="C326" a="1"/>
  <c r="C326" s="1"/>
  <c r="F326" a="1"/>
  <c r="F326" s="1"/>
  <c r="B327" a="1"/>
  <c r="B327" s="1"/>
  <c r="E327" s="1" a="1"/>
  <c r="E327" s="1"/>
  <c r="C327" a="1"/>
  <c r="C327" s="1"/>
  <c r="F327" a="1"/>
  <c r="F327" s="1"/>
  <c r="B328" a="1"/>
  <c r="B328" s="1"/>
  <c r="E328" s="1" a="1"/>
  <c r="E328" s="1"/>
  <c r="C328" a="1"/>
  <c r="C328" s="1"/>
  <c r="F328" a="1"/>
  <c r="F328" s="1"/>
  <c r="B329" a="1"/>
  <c r="B329" s="1"/>
  <c r="C329" a="1"/>
  <c r="C329" s="1"/>
  <c r="F329" a="1"/>
  <c r="F329" s="1"/>
  <c r="B330" a="1"/>
  <c r="B330" s="1"/>
  <c r="E330" s="1" a="1"/>
  <c r="E330" s="1"/>
  <c r="C330" a="1"/>
  <c r="C330" s="1"/>
  <c r="F330" a="1"/>
  <c r="F330" s="1"/>
  <c r="B331" a="1"/>
  <c r="B331" s="1"/>
  <c r="E331" s="1" a="1"/>
  <c r="E331" s="1"/>
  <c r="C331" a="1"/>
  <c r="C331" s="1"/>
  <c r="F331" a="1"/>
  <c r="F331" s="1"/>
  <c r="B332" a="1"/>
  <c r="B332" s="1"/>
  <c r="E332" s="1" a="1"/>
  <c r="E332" s="1"/>
  <c r="C332" a="1"/>
  <c r="C332" s="1"/>
  <c r="F332" a="1"/>
  <c r="F332" s="1"/>
  <c r="B333" a="1"/>
  <c r="B333" s="1"/>
  <c r="C333" a="1"/>
  <c r="C333" s="1"/>
  <c r="F333" a="1"/>
  <c r="F333" s="1"/>
  <c r="B334" a="1"/>
  <c r="B334" s="1"/>
  <c r="E334" s="1" a="1"/>
  <c r="E334" s="1"/>
  <c r="C334" a="1"/>
  <c r="C334" s="1"/>
  <c r="F334" a="1"/>
  <c r="F334" s="1"/>
  <c r="B335" a="1"/>
  <c r="B335" s="1"/>
  <c r="E335" s="1" a="1"/>
  <c r="E335" s="1"/>
  <c r="C335" a="1"/>
  <c r="C335" s="1"/>
  <c r="F335" a="1"/>
  <c r="F335" s="1"/>
  <c r="B336" a="1"/>
  <c r="B336" s="1"/>
  <c r="E336" s="1" a="1"/>
  <c r="E336" s="1"/>
  <c r="C336" a="1"/>
  <c r="C336" s="1"/>
  <c r="F336" a="1"/>
  <c r="F336" s="1"/>
  <c r="B337" a="1"/>
  <c r="B337" s="1"/>
  <c r="C337" a="1"/>
  <c r="C337" s="1"/>
  <c r="F337" a="1"/>
  <c r="F337" s="1"/>
  <c r="B338" a="1"/>
  <c r="B338" s="1"/>
  <c r="E338" s="1" a="1"/>
  <c r="E338" s="1"/>
  <c r="C338" a="1"/>
  <c r="C338" s="1"/>
  <c r="F338" a="1"/>
  <c r="F338" s="1"/>
  <c r="B339" a="1"/>
  <c r="B339" s="1"/>
  <c r="E339" s="1" a="1"/>
  <c r="E339" s="1"/>
  <c r="C339" a="1"/>
  <c r="C339" s="1"/>
  <c r="F339" a="1"/>
  <c r="F339" s="1"/>
  <c r="B340" a="1"/>
  <c r="B340" s="1"/>
  <c r="E340" s="1" a="1"/>
  <c r="E340" s="1"/>
  <c r="C340" a="1"/>
  <c r="C340" s="1"/>
  <c r="F340" a="1"/>
  <c r="F340" s="1"/>
  <c r="B341" a="1"/>
  <c r="B341" s="1"/>
  <c r="C341" a="1"/>
  <c r="C341" s="1"/>
  <c r="F341" a="1"/>
  <c r="F341" s="1"/>
  <c r="B342" a="1"/>
  <c r="B342" s="1"/>
  <c r="E342" s="1" a="1"/>
  <c r="E342" s="1"/>
  <c r="C342" a="1"/>
  <c r="C342" s="1"/>
  <c r="F342" a="1"/>
  <c r="F342" s="1"/>
  <c r="B343" a="1"/>
  <c r="B343" s="1"/>
  <c r="E343" s="1" a="1"/>
  <c r="E343" s="1"/>
  <c r="C343" a="1"/>
  <c r="C343" s="1"/>
  <c r="F343" a="1"/>
  <c r="F343" s="1"/>
  <c r="B344" a="1"/>
  <c r="B344" s="1"/>
  <c r="E344" s="1" a="1"/>
  <c r="E344" s="1"/>
  <c r="C344" a="1"/>
  <c r="C344" s="1"/>
  <c r="F344" a="1"/>
  <c r="F344" s="1"/>
  <c r="B345" a="1"/>
  <c r="B345" s="1"/>
  <c r="C345" a="1"/>
  <c r="C345" s="1"/>
  <c r="F345" a="1"/>
  <c r="F345" s="1"/>
  <c r="B346" a="1"/>
  <c r="B346" s="1"/>
  <c r="E346" s="1" a="1"/>
  <c r="E346" s="1"/>
  <c r="C346" a="1"/>
  <c r="C346" s="1"/>
  <c r="F346" a="1"/>
  <c r="F346" s="1"/>
  <c r="B347" a="1"/>
  <c r="B347" s="1"/>
  <c r="E347" s="1" a="1"/>
  <c r="E347" s="1"/>
  <c r="C347" a="1"/>
  <c r="C347" s="1"/>
  <c r="F347" a="1"/>
  <c r="F347" s="1"/>
  <c r="B348" a="1"/>
  <c r="B348" s="1"/>
  <c r="E348" s="1" a="1"/>
  <c r="E348" s="1"/>
  <c r="C348" a="1"/>
  <c r="C348" s="1"/>
  <c r="F348" a="1"/>
  <c r="F348" s="1"/>
  <c r="B349" a="1"/>
  <c r="B349" s="1"/>
  <c r="C349" a="1"/>
  <c r="C349" s="1"/>
  <c r="F349" a="1"/>
  <c r="F349" s="1"/>
  <c r="B350" a="1"/>
  <c r="B350" s="1"/>
  <c r="E350" s="1" a="1"/>
  <c r="E350" s="1"/>
  <c r="C350" a="1"/>
  <c r="C350" s="1"/>
  <c r="F350" a="1"/>
  <c r="F350" s="1"/>
  <c r="B351" a="1"/>
  <c r="B351" s="1"/>
  <c r="E351" s="1" a="1"/>
  <c r="E351" s="1"/>
  <c r="C351" a="1"/>
  <c r="C351" s="1"/>
  <c r="F351" a="1"/>
  <c r="F351" s="1"/>
  <c r="B352" a="1"/>
  <c r="B352" s="1"/>
  <c r="E352" s="1" a="1"/>
  <c r="E352" s="1"/>
  <c r="C352" a="1"/>
  <c r="C352" s="1"/>
  <c r="F352" a="1"/>
  <c r="F352" s="1"/>
  <c r="B353" a="1"/>
  <c r="B353" s="1"/>
  <c r="C353" a="1"/>
  <c r="C353" s="1"/>
  <c r="F353" a="1"/>
  <c r="F353" s="1"/>
  <c r="B354" a="1"/>
  <c r="B354" s="1"/>
  <c r="E354" s="1" a="1"/>
  <c r="E354" s="1"/>
  <c r="C354" a="1"/>
  <c r="C354" s="1"/>
  <c r="F354" a="1"/>
  <c r="F354" s="1"/>
  <c r="B355" a="1"/>
  <c r="B355" s="1"/>
  <c r="E355" s="1" a="1"/>
  <c r="E355" s="1"/>
  <c r="C355" a="1"/>
  <c r="C355" s="1"/>
  <c r="F355" a="1"/>
  <c r="F355" s="1"/>
  <c r="B356" a="1"/>
  <c r="B356" s="1"/>
  <c r="E356" s="1" a="1"/>
  <c r="E356" s="1"/>
  <c r="C356" a="1"/>
  <c r="C356" s="1"/>
  <c r="F356" a="1"/>
  <c r="F356" s="1"/>
  <c r="B357" a="1"/>
  <c r="B357" s="1"/>
  <c r="C357" a="1"/>
  <c r="C357" s="1"/>
  <c r="F357" a="1"/>
  <c r="F357" s="1"/>
  <c r="B358" a="1"/>
  <c r="B358" s="1"/>
  <c r="E358" s="1" a="1"/>
  <c r="E358" s="1"/>
  <c r="C358" a="1"/>
  <c r="C358" s="1"/>
  <c r="F358" a="1"/>
  <c r="F358" s="1"/>
  <c r="B359" a="1"/>
  <c r="B359" s="1"/>
  <c r="E359" s="1" a="1"/>
  <c r="E359" s="1"/>
  <c r="C359" a="1"/>
  <c r="C359" s="1"/>
  <c r="F359" a="1"/>
  <c r="F359" s="1"/>
  <c r="B360" a="1"/>
  <c r="B360" s="1"/>
  <c r="E360" s="1" a="1"/>
  <c r="E360" s="1"/>
  <c r="C360" a="1"/>
  <c r="C360" s="1"/>
  <c r="F360" a="1"/>
  <c r="F360" s="1"/>
  <c r="B361" a="1"/>
  <c r="B361" s="1"/>
  <c r="C361" a="1"/>
  <c r="C361" s="1"/>
  <c r="F361" a="1"/>
  <c r="F361" s="1"/>
  <c r="B362" a="1"/>
  <c r="B362" s="1"/>
  <c r="E362" s="1" a="1"/>
  <c r="E362" s="1"/>
  <c r="C362" a="1"/>
  <c r="C362" s="1"/>
  <c r="F362" a="1"/>
  <c r="F362" s="1"/>
  <c r="B363" a="1"/>
  <c r="B363" s="1"/>
  <c r="E363" s="1" a="1"/>
  <c r="E363" s="1"/>
  <c r="C363" a="1"/>
  <c r="C363" s="1"/>
  <c r="F363" a="1"/>
  <c r="F363" s="1"/>
  <c r="B364" a="1"/>
  <c r="B364" s="1"/>
  <c r="E364" s="1" a="1"/>
  <c r="E364" s="1"/>
  <c r="C364" a="1"/>
  <c r="C364" s="1"/>
  <c r="F364" a="1"/>
  <c r="F364" s="1"/>
  <c r="B365" a="1"/>
  <c r="B365" s="1"/>
  <c r="C365" a="1"/>
  <c r="C365" s="1"/>
  <c r="F365" a="1"/>
  <c r="F365" s="1"/>
  <c r="B366" a="1"/>
  <c r="B366" s="1"/>
  <c r="E366" s="1" a="1"/>
  <c r="E366" s="1"/>
  <c r="C366" a="1"/>
  <c r="C366" s="1"/>
  <c r="F366" a="1"/>
  <c r="F366" s="1"/>
  <c r="B367" a="1"/>
  <c r="B367" s="1"/>
  <c r="E367" s="1" a="1"/>
  <c r="E367" s="1"/>
  <c r="C367" a="1"/>
  <c r="C367" s="1"/>
  <c r="F367" a="1"/>
  <c r="F367" s="1"/>
  <c r="B368" a="1"/>
  <c r="B368" s="1"/>
  <c r="E368" s="1" a="1"/>
  <c r="E368" s="1"/>
  <c r="C368" a="1"/>
  <c r="C368" s="1"/>
  <c r="F368" a="1"/>
  <c r="F368" s="1"/>
  <c r="B369" a="1"/>
  <c r="B369" s="1"/>
  <c r="C369" a="1"/>
  <c r="C369" s="1"/>
  <c r="F369" a="1"/>
  <c r="F369" s="1"/>
  <c r="B370" a="1"/>
  <c r="B370" s="1"/>
  <c r="E370" s="1" a="1"/>
  <c r="E370" s="1"/>
  <c r="C370" a="1"/>
  <c r="C370" s="1"/>
  <c r="F370" a="1"/>
  <c r="F370" s="1"/>
  <c r="B371" a="1"/>
  <c r="B371" s="1"/>
  <c r="E371" s="1" a="1"/>
  <c r="E371" s="1"/>
  <c r="C371" a="1"/>
  <c r="C371" s="1"/>
  <c r="F371" a="1"/>
  <c r="F371" s="1"/>
  <c r="B372" a="1"/>
  <c r="B372" s="1"/>
  <c r="E372" s="1" a="1"/>
  <c r="E372" s="1"/>
  <c r="C372" a="1"/>
  <c r="C372" s="1"/>
  <c r="F372" a="1"/>
  <c r="F372" s="1"/>
  <c r="B373" a="1"/>
  <c r="B373" s="1"/>
  <c r="C373" a="1"/>
  <c r="C373" s="1"/>
  <c r="F373" a="1"/>
  <c r="F373" s="1"/>
  <c r="B374" a="1"/>
  <c r="B374" s="1"/>
  <c r="E374" s="1" a="1"/>
  <c r="E374" s="1"/>
  <c r="C374" a="1"/>
  <c r="C374" s="1"/>
  <c r="F374" a="1"/>
  <c r="F374" s="1"/>
  <c r="B375" a="1"/>
  <c r="B375" s="1"/>
  <c r="E375" s="1" a="1"/>
  <c r="E375" s="1"/>
  <c r="C375" a="1"/>
  <c r="C375" s="1"/>
  <c r="F375" a="1"/>
  <c r="F375" s="1"/>
  <c r="B376" a="1"/>
  <c r="B376" s="1"/>
  <c r="E376" s="1" a="1"/>
  <c r="E376" s="1"/>
  <c r="C376" a="1"/>
  <c r="C376" s="1"/>
  <c r="F376" a="1"/>
  <c r="F376" s="1"/>
  <c r="B377" a="1"/>
  <c r="B377" s="1"/>
  <c r="C377" a="1"/>
  <c r="C377" s="1"/>
  <c r="F377" a="1"/>
  <c r="F377" s="1"/>
  <c r="B378" a="1"/>
  <c r="B378" s="1"/>
  <c r="E378" s="1" a="1"/>
  <c r="E378" s="1"/>
  <c r="C378" a="1"/>
  <c r="C378" s="1"/>
  <c r="F378" a="1"/>
  <c r="F378" s="1"/>
  <c r="B379" a="1"/>
  <c r="B379" s="1"/>
  <c r="E379" s="1" a="1"/>
  <c r="E379" s="1"/>
  <c r="C379" a="1"/>
  <c r="C379" s="1"/>
  <c r="F379" a="1"/>
  <c r="F379" s="1"/>
  <c r="B380" a="1"/>
  <c r="B380" s="1"/>
  <c r="E380" s="1" a="1"/>
  <c r="E380" s="1"/>
  <c r="C380" a="1"/>
  <c r="C380" s="1"/>
  <c r="F380" a="1"/>
  <c r="F380" s="1"/>
  <c r="B381" a="1"/>
  <c r="B381" s="1"/>
  <c r="C381" a="1"/>
  <c r="C381" s="1"/>
  <c r="F381" a="1"/>
  <c r="F381" s="1"/>
  <c r="B382" a="1"/>
  <c r="B382" s="1"/>
  <c r="E382" s="1" a="1"/>
  <c r="E382" s="1"/>
  <c r="C382" a="1"/>
  <c r="C382" s="1"/>
  <c r="F382" a="1"/>
  <c r="F382" s="1"/>
  <c r="B383" a="1"/>
  <c r="B383" s="1"/>
  <c r="E383" s="1" a="1"/>
  <c r="E383" s="1"/>
  <c r="C383" a="1"/>
  <c r="C383" s="1"/>
  <c r="F383" a="1"/>
  <c r="F383" s="1"/>
  <c r="B384" a="1"/>
  <c r="B384" s="1"/>
  <c r="E384" s="1" a="1"/>
  <c r="E384" s="1"/>
  <c r="C384" a="1"/>
  <c r="C384" s="1"/>
  <c r="F384" a="1"/>
  <c r="F384" s="1"/>
  <c r="B385" a="1"/>
  <c r="B385" s="1"/>
  <c r="E385" s="1" a="1"/>
  <c r="E385" s="1"/>
  <c r="C385" a="1"/>
  <c r="C385" s="1"/>
  <c r="F385" a="1"/>
  <c r="F385" s="1"/>
  <c r="B386" a="1"/>
  <c r="B386" s="1"/>
  <c r="E386" s="1" a="1"/>
  <c r="E386" s="1"/>
  <c r="C386" a="1"/>
  <c r="C386" s="1"/>
  <c r="F386" a="1"/>
  <c r="F386" s="1"/>
  <c r="B387" a="1"/>
  <c r="B387" s="1"/>
  <c r="E387" s="1" a="1"/>
  <c r="E387" s="1"/>
  <c r="C387" a="1"/>
  <c r="C387" s="1"/>
  <c r="F387" a="1"/>
  <c r="F387" s="1"/>
  <c r="B388" a="1"/>
  <c r="B388" s="1"/>
  <c r="C388" a="1"/>
  <c r="C388" s="1"/>
  <c r="F388" a="1"/>
  <c r="F388" s="1"/>
  <c r="B389" a="1"/>
  <c r="B389" s="1"/>
  <c r="E389" s="1" a="1"/>
  <c r="E389" s="1"/>
  <c r="C389" a="1"/>
  <c r="C389" s="1"/>
  <c r="F389" a="1"/>
  <c r="F389" s="1"/>
  <c r="B390" a="1"/>
  <c r="B390" s="1"/>
  <c r="E390" s="1" a="1"/>
  <c r="E390" s="1"/>
  <c r="C390" a="1"/>
  <c r="C390" s="1"/>
  <c r="F390" a="1"/>
  <c r="F390" s="1"/>
  <c r="B391" a="1"/>
  <c r="B391" s="1"/>
  <c r="C391" a="1"/>
  <c r="C391" s="1"/>
  <c r="F391" a="1"/>
  <c r="F391" s="1"/>
  <c r="B392" a="1"/>
  <c r="B392" s="1"/>
  <c r="E392" s="1" a="1"/>
  <c r="E392" s="1"/>
  <c r="C392" a="1"/>
  <c r="C392" s="1"/>
  <c r="F392" a="1"/>
  <c r="F392" s="1"/>
  <c r="B393" a="1"/>
  <c r="B393" s="1"/>
  <c r="E393" s="1" a="1"/>
  <c r="E393" s="1"/>
  <c r="C393" a="1"/>
  <c r="C393" s="1"/>
  <c r="F393" a="1"/>
  <c r="F393" s="1"/>
  <c r="B394" a="1"/>
  <c r="B394" s="1"/>
  <c r="E394" s="1" a="1"/>
  <c r="E394" s="1"/>
  <c r="C394" a="1"/>
  <c r="C394" s="1"/>
  <c r="F394" a="1"/>
  <c r="F394" s="1"/>
  <c r="B395" a="1"/>
  <c r="B395" s="1"/>
  <c r="C395" a="1"/>
  <c r="C395" s="1"/>
  <c r="F395" a="1"/>
  <c r="F395" s="1"/>
  <c r="B396" a="1"/>
  <c r="B396" s="1"/>
  <c r="E396" s="1" a="1"/>
  <c r="E396" s="1"/>
  <c r="C396" a="1"/>
  <c r="C396" s="1"/>
  <c r="F396" a="1"/>
  <c r="F396" s="1"/>
  <c r="B397" a="1"/>
  <c r="B397" s="1"/>
  <c r="E397" s="1" a="1"/>
  <c r="E397" s="1"/>
  <c r="C397" a="1"/>
  <c r="C397" s="1"/>
  <c r="F397" a="1"/>
  <c r="F397" s="1"/>
  <c r="B398" a="1"/>
  <c r="B398" s="1"/>
  <c r="E398" s="1" a="1"/>
  <c r="E398" s="1"/>
  <c r="C398" a="1"/>
  <c r="C398" s="1"/>
  <c r="F398" a="1"/>
  <c r="F398" s="1"/>
  <c r="B399" a="1"/>
  <c r="B399" s="1"/>
  <c r="E399" s="1" a="1"/>
  <c r="E399" s="1"/>
  <c r="C399" a="1"/>
  <c r="C399" s="1"/>
  <c r="F399" a="1"/>
  <c r="F399" s="1"/>
  <c r="B400" a="1"/>
  <c r="B400" s="1"/>
  <c r="C400" a="1"/>
  <c r="C400" s="1"/>
  <c r="F400" a="1"/>
  <c r="F400" s="1"/>
  <c r="B401" a="1"/>
  <c r="B401" s="1"/>
  <c r="E401" s="1" a="1"/>
  <c r="E401" s="1"/>
  <c r="C401" a="1"/>
  <c r="C401" s="1"/>
  <c r="F401" a="1"/>
  <c r="F401" s="1"/>
  <c r="B402" a="1"/>
  <c r="B402" s="1"/>
  <c r="C402" a="1"/>
  <c r="C402" s="1"/>
  <c r="F402" a="1"/>
  <c r="F402" s="1"/>
  <c r="B403" a="1"/>
  <c r="B403" s="1"/>
  <c r="E403" s="1" a="1"/>
  <c r="E403" s="1"/>
  <c r="C403" a="1"/>
  <c r="C403" s="1"/>
  <c r="F403" a="1"/>
  <c r="F403" s="1"/>
  <c r="B404" a="1"/>
  <c r="B404" s="1"/>
  <c r="C404" a="1"/>
  <c r="C404" s="1"/>
  <c r="F404" a="1"/>
  <c r="F404" s="1"/>
  <c r="B405" a="1"/>
  <c r="B405" s="1"/>
  <c r="E405" s="1" a="1"/>
  <c r="E405" s="1"/>
  <c r="C405" a="1"/>
  <c r="C405" s="1"/>
  <c r="F405" a="1"/>
  <c r="F405" s="1"/>
  <c r="B406" a="1"/>
  <c r="B406" s="1"/>
  <c r="C406" a="1"/>
  <c r="C406" s="1"/>
  <c r="F406" a="1"/>
  <c r="F406" s="1"/>
  <c r="B407" a="1"/>
  <c r="B407" s="1"/>
  <c r="E407" s="1" a="1"/>
  <c r="E407" s="1"/>
  <c r="C407" a="1"/>
  <c r="C407" s="1"/>
  <c r="F407" a="1"/>
  <c r="F407" s="1"/>
  <c r="B408" a="1"/>
  <c r="B408" s="1"/>
  <c r="C408" a="1"/>
  <c r="C408" s="1"/>
  <c r="F408" a="1"/>
  <c r="F408" s="1"/>
  <c r="B409" a="1"/>
  <c r="B409" s="1"/>
  <c r="E409" s="1" a="1"/>
  <c r="E409" s="1"/>
  <c r="C409" a="1"/>
  <c r="C409" s="1"/>
  <c r="F409" a="1"/>
  <c r="F409" s="1"/>
  <c r="B410" a="1"/>
  <c r="B410" s="1"/>
  <c r="C410" a="1"/>
  <c r="C410" s="1"/>
  <c r="F410" a="1"/>
  <c r="F410" s="1"/>
  <c r="B411" a="1"/>
  <c r="B411" s="1"/>
  <c r="E411" s="1" a="1"/>
  <c r="E411" s="1"/>
  <c r="C411" a="1"/>
  <c r="C411" s="1"/>
  <c r="F411" a="1"/>
  <c r="F411" s="1"/>
  <c r="B412" a="1"/>
  <c r="B412" s="1"/>
  <c r="C412" a="1"/>
  <c r="C412" s="1"/>
  <c r="F412" a="1"/>
  <c r="F412" s="1"/>
  <c r="B413" a="1"/>
  <c r="B413" s="1"/>
  <c r="E413" s="1" a="1"/>
  <c r="E413" s="1"/>
  <c r="C413" a="1"/>
  <c r="C413" s="1"/>
  <c r="F413" a="1"/>
  <c r="F413" s="1"/>
  <c r="B414" a="1"/>
  <c r="B414" s="1"/>
  <c r="C414" a="1"/>
  <c r="C414" s="1"/>
  <c r="F414" a="1"/>
  <c r="F414" s="1"/>
  <c r="B415" a="1"/>
  <c r="B415" s="1"/>
  <c r="E415" s="1" a="1"/>
  <c r="E415" s="1"/>
  <c r="C415" a="1"/>
  <c r="C415" s="1"/>
  <c r="F415" a="1"/>
  <c r="F415" s="1"/>
  <c r="B416" a="1"/>
  <c r="B416" s="1"/>
  <c r="C416" a="1"/>
  <c r="C416" s="1"/>
  <c r="F416" a="1"/>
  <c r="F416" s="1"/>
  <c r="B417" a="1"/>
  <c r="B417" s="1"/>
  <c r="E417" s="1" a="1"/>
  <c r="E417" s="1"/>
  <c r="C417" a="1"/>
  <c r="C417" s="1"/>
  <c r="F417" a="1"/>
  <c r="F417" s="1"/>
  <c r="B418" a="1"/>
  <c r="B418" s="1"/>
  <c r="C418" a="1"/>
  <c r="C418" s="1"/>
  <c r="F418" a="1"/>
  <c r="F418" s="1"/>
  <c r="B419" a="1"/>
  <c r="B419" s="1"/>
  <c r="E419" s="1" a="1"/>
  <c r="E419" s="1"/>
  <c r="C419" a="1"/>
  <c r="C419" s="1"/>
  <c r="F419" a="1"/>
  <c r="F419" s="1"/>
  <c r="B420" a="1"/>
  <c r="B420" s="1"/>
  <c r="C420" a="1"/>
  <c r="C420" s="1"/>
  <c r="F420" a="1"/>
  <c r="F420" s="1"/>
  <c r="B421" a="1"/>
  <c r="B421" s="1"/>
  <c r="E421" s="1" a="1"/>
  <c r="E421" s="1"/>
  <c r="C421" a="1"/>
  <c r="C421" s="1"/>
  <c r="F421" a="1"/>
  <c r="F421" s="1"/>
  <c r="B422" a="1"/>
  <c r="B422" s="1"/>
  <c r="C422" a="1"/>
  <c r="C422" s="1"/>
  <c r="F422" a="1"/>
  <c r="F422" s="1"/>
  <c r="B423" a="1"/>
  <c r="B423" s="1"/>
  <c r="E423" s="1" a="1"/>
  <c r="E423" s="1"/>
  <c r="C423" a="1"/>
  <c r="C423" s="1"/>
  <c r="F423" a="1"/>
  <c r="F423" s="1"/>
  <c r="B424" a="1"/>
  <c r="B424" s="1"/>
  <c r="C424" a="1"/>
  <c r="C424" s="1"/>
  <c r="F424" a="1"/>
  <c r="F424" s="1"/>
  <c r="B425" a="1"/>
  <c r="B425" s="1"/>
  <c r="E425" s="1" a="1"/>
  <c r="E425" s="1"/>
  <c r="C425" a="1"/>
  <c r="C425" s="1"/>
  <c r="F425" a="1"/>
  <c r="F425" s="1"/>
  <c r="B426" a="1"/>
  <c r="B426" s="1"/>
  <c r="C426" a="1"/>
  <c r="C426" s="1"/>
  <c r="F426" a="1"/>
  <c r="F426" s="1"/>
  <c r="B427" a="1"/>
  <c r="B427" s="1"/>
  <c r="E427" s="1" a="1"/>
  <c r="E427" s="1"/>
  <c r="C427" a="1"/>
  <c r="C427" s="1"/>
  <c r="F427" a="1"/>
  <c r="F427" s="1"/>
  <c r="B428" a="1"/>
  <c r="B428" s="1"/>
  <c r="C428" a="1"/>
  <c r="C428" s="1"/>
  <c r="F428" a="1"/>
  <c r="F428" s="1"/>
  <c r="B429" a="1"/>
  <c r="B429" s="1"/>
  <c r="E429" s="1" a="1"/>
  <c r="E429" s="1"/>
  <c r="C429" a="1"/>
  <c r="C429" s="1"/>
  <c r="F429" a="1"/>
  <c r="F429" s="1"/>
  <c r="B430" a="1"/>
  <c r="B430" s="1"/>
  <c r="C430" a="1"/>
  <c r="C430" s="1"/>
  <c r="F430" a="1"/>
  <c r="F430" s="1"/>
  <c r="B431" a="1"/>
  <c r="B431" s="1"/>
  <c r="E431" s="1" a="1"/>
  <c r="E431" s="1"/>
  <c r="C431" a="1"/>
  <c r="C431" s="1"/>
  <c r="F431" a="1"/>
  <c r="F431" s="1"/>
  <c r="B432" a="1"/>
  <c r="B432" s="1"/>
  <c r="C432" a="1"/>
  <c r="C432" s="1"/>
  <c r="F432" a="1"/>
  <c r="F432" s="1"/>
  <c r="B433" a="1"/>
  <c r="B433" s="1"/>
  <c r="E433" s="1" a="1"/>
  <c r="E433" s="1"/>
  <c r="C433" a="1"/>
  <c r="C433" s="1"/>
  <c r="F433" a="1"/>
  <c r="F433" s="1"/>
  <c r="B434" a="1"/>
  <c r="B434" s="1"/>
  <c r="C434" a="1"/>
  <c r="C434" s="1"/>
  <c r="F434" a="1"/>
  <c r="F434" s="1"/>
  <c r="B435" a="1"/>
  <c r="B435" s="1"/>
  <c r="E435" s="1" a="1"/>
  <c r="E435" s="1"/>
  <c r="C435" a="1"/>
  <c r="C435" s="1"/>
  <c r="F435" a="1"/>
  <c r="F435" s="1"/>
  <c r="B436" a="1"/>
  <c r="B436" s="1"/>
  <c r="C436" a="1"/>
  <c r="C436" s="1"/>
  <c r="F436" a="1"/>
  <c r="F436" s="1"/>
  <c r="B437" a="1"/>
  <c r="B437" s="1"/>
  <c r="E437" s="1" a="1"/>
  <c r="E437" s="1"/>
  <c r="C437" a="1"/>
  <c r="C437" s="1"/>
  <c r="F437" a="1"/>
  <c r="F437" s="1"/>
  <c r="B438" a="1"/>
  <c r="B438" s="1"/>
  <c r="C438" a="1"/>
  <c r="C438" s="1"/>
  <c r="F438" a="1"/>
  <c r="F438" s="1"/>
  <c r="B439" a="1"/>
  <c r="B439" s="1"/>
  <c r="E439" s="1" a="1"/>
  <c r="E439" s="1"/>
  <c r="C439" a="1"/>
  <c r="C439" s="1"/>
  <c r="F439" a="1"/>
  <c r="F439" s="1"/>
  <c r="B440" a="1"/>
  <c r="B440" s="1"/>
  <c r="C440" a="1"/>
  <c r="C440" s="1"/>
  <c r="F440" a="1"/>
  <c r="F440" s="1"/>
  <c r="B441" a="1"/>
  <c r="B441" s="1"/>
  <c r="E441" s="1" a="1"/>
  <c r="E441" s="1"/>
  <c r="C441" a="1"/>
  <c r="C441" s="1"/>
  <c r="F441" a="1"/>
  <c r="F441" s="1"/>
  <c r="B442" a="1"/>
  <c r="B442" s="1"/>
  <c r="C442" a="1"/>
  <c r="C442" s="1"/>
  <c r="F442" a="1"/>
  <c r="F442" s="1"/>
  <c r="B443" a="1"/>
  <c r="B443" s="1"/>
  <c r="E443" s="1" a="1"/>
  <c r="E443" s="1"/>
  <c r="C443" a="1"/>
  <c r="C443" s="1"/>
  <c r="F443" a="1"/>
  <c r="F443" s="1"/>
  <c r="B444" a="1"/>
  <c r="B444" s="1"/>
  <c r="C444" a="1"/>
  <c r="C444" s="1"/>
  <c r="F444" a="1"/>
  <c r="F444" s="1"/>
  <c r="B445" a="1"/>
  <c r="B445" s="1"/>
  <c r="E445" s="1" a="1"/>
  <c r="E445" s="1"/>
  <c r="C445" a="1"/>
  <c r="C445" s="1"/>
  <c r="F445" a="1"/>
  <c r="F445" s="1"/>
  <c r="B446" a="1"/>
  <c r="B446" s="1"/>
  <c r="C446" a="1"/>
  <c r="C446" s="1"/>
  <c r="F446" a="1"/>
  <c r="F446" s="1"/>
  <c r="B447" a="1"/>
  <c r="B447" s="1"/>
  <c r="E447" s="1" a="1"/>
  <c r="E447" s="1"/>
  <c r="C447" a="1"/>
  <c r="C447" s="1"/>
  <c r="F447" a="1"/>
  <c r="F447" s="1"/>
  <c r="B448" a="1"/>
  <c r="B448" s="1"/>
  <c r="C448" a="1"/>
  <c r="C448" s="1"/>
  <c r="F448" a="1"/>
  <c r="F448" s="1"/>
  <c r="B449" a="1"/>
  <c r="B449" s="1"/>
  <c r="E449" s="1" a="1"/>
  <c r="E449" s="1"/>
  <c r="C449" a="1"/>
  <c r="C449" s="1"/>
  <c r="F449" a="1"/>
  <c r="F449" s="1"/>
  <c r="B450" a="1"/>
  <c r="B450" s="1"/>
  <c r="C450" a="1"/>
  <c r="C450" s="1"/>
  <c r="F450" a="1"/>
  <c r="F450" s="1"/>
  <c r="B451" a="1"/>
  <c r="B451" s="1"/>
  <c r="E451" s="1" a="1"/>
  <c r="E451" s="1"/>
  <c r="C451" a="1"/>
  <c r="C451" s="1"/>
  <c r="F451" a="1"/>
  <c r="F451" s="1"/>
  <c r="B452" a="1"/>
  <c r="B452" s="1"/>
  <c r="C452" a="1"/>
  <c r="C452" s="1"/>
  <c r="F452" a="1"/>
  <c r="F452" s="1"/>
  <c r="B453" a="1"/>
  <c r="B453" s="1"/>
  <c r="E453" s="1" a="1"/>
  <c r="E453" s="1"/>
  <c r="C453" a="1"/>
  <c r="C453" s="1"/>
  <c r="F453" a="1"/>
  <c r="F453" s="1"/>
  <c r="B454" a="1"/>
  <c r="B454" s="1"/>
  <c r="C454" a="1"/>
  <c r="C454" s="1"/>
  <c r="F454" a="1"/>
  <c r="F454" s="1"/>
  <c r="B455" a="1"/>
  <c r="B455" s="1"/>
  <c r="E455" s="1" a="1"/>
  <c r="E455" s="1"/>
  <c r="C455" a="1"/>
  <c r="C455" s="1"/>
  <c r="F455" a="1"/>
  <c r="F455" s="1"/>
  <c r="B456" a="1"/>
  <c r="B456" s="1"/>
  <c r="C456" a="1"/>
  <c r="C456" s="1"/>
  <c r="F456" a="1"/>
  <c r="F456" s="1"/>
  <c r="B457" a="1"/>
  <c r="B457" s="1"/>
  <c r="E457" s="1" a="1"/>
  <c r="E457" s="1"/>
  <c r="C457" a="1"/>
  <c r="C457" s="1"/>
  <c r="F457" a="1"/>
  <c r="F457" s="1"/>
  <c r="B458" a="1"/>
  <c r="B458" s="1"/>
  <c r="C458" a="1"/>
  <c r="C458" s="1"/>
  <c r="F458" a="1"/>
  <c r="F458" s="1"/>
  <c r="B459" a="1"/>
  <c r="B459" s="1"/>
  <c r="E459" s="1" a="1"/>
  <c r="E459" s="1"/>
  <c r="C459" a="1"/>
  <c r="C459" s="1"/>
  <c r="F459" a="1"/>
  <c r="F459" s="1"/>
  <c r="B460" a="1"/>
  <c r="B460" s="1"/>
  <c r="C460" a="1"/>
  <c r="C460" s="1"/>
  <c r="F460" a="1"/>
  <c r="F460" s="1"/>
  <c r="B461" a="1"/>
  <c r="B461" s="1"/>
  <c r="E461" s="1" a="1"/>
  <c r="E461" s="1"/>
  <c r="C461" a="1"/>
  <c r="C461" s="1"/>
  <c r="F461" a="1"/>
  <c r="F461" s="1"/>
  <c r="B462" a="1"/>
  <c r="B462" s="1"/>
  <c r="C462" a="1"/>
  <c r="C462" s="1"/>
  <c r="F462" a="1"/>
  <c r="F462" s="1"/>
  <c r="B463" a="1"/>
  <c r="B463" s="1"/>
  <c r="E463" s="1" a="1"/>
  <c r="E463" s="1"/>
  <c r="C463" a="1"/>
  <c r="C463" s="1"/>
  <c r="F463" a="1"/>
  <c r="F463" s="1"/>
  <c r="B464" a="1"/>
  <c r="B464" s="1"/>
  <c r="C464" a="1"/>
  <c r="C464" s="1"/>
  <c r="F464" a="1"/>
  <c r="F464" s="1"/>
  <c r="B465" a="1"/>
  <c r="B465" s="1"/>
  <c r="E465" s="1" a="1"/>
  <c r="E465" s="1"/>
  <c r="C465" a="1"/>
  <c r="C465" s="1"/>
  <c r="F465" a="1"/>
  <c r="F465" s="1"/>
  <c r="B466" a="1"/>
  <c r="B466" s="1"/>
  <c r="C466" a="1"/>
  <c r="C466" s="1"/>
  <c r="F466" a="1"/>
  <c r="F466" s="1"/>
  <c r="B467" a="1"/>
  <c r="B467" s="1"/>
  <c r="E467" s="1" a="1"/>
  <c r="E467" s="1"/>
  <c r="C467" a="1"/>
  <c r="C467" s="1"/>
  <c r="F467" a="1"/>
  <c r="F467" s="1"/>
  <c r="B468" a="1"/>
  <c r="B468" s="1"/>
  <c r="C468" a="1"/>
  <c r="C468" s="1"/>
  <c r="F468" a="1"/>
  <c r="F468" s="1"/>
  <c r="B469" a="1"/>
  <c r="B469" s="1"/>
  <c r="E469" s="1" a="1"/>
  <c r="E469" s="1"/>
  <c r="C469" a="1"/>
  <c r="C469" s="1"/>
  <c r="F469" a="1"/>
  <c r="F469" s="1"/>
  <c r="B470" a="1"/>
  <c r="B470" s="1"/>
  <c r="C470" a="1"/>
  <c r="C470" s="1"/>
  <c r="F470" a="1"/>
  <c r="F470" s="1"/>
  <c r="B471" a="1"/>
  <c r="B471" s="1"/>
  <c r="E471" s="1" a="1"/>
  <c r="E471" s="1"/>
  <c r="C471" a="1"/>
  <c r="C471" s="1"/>
  <c r="F471" a="1"/>
  <c r="F471" s="1"/>
  <c r="B472" a="1"/>
  <c r="B472" s="1"/>
  <c r="C472" a="1"/>
  <c r="C472" s="1"/>
  <c r="F472" a="1"/>
  <c r="F472" s="1"/>
  <c r="B473" a="1"/>
  <c r="B473" s="1"/>
  <c r="E473" s="1" a="1"/>
  <c r="E473" s="1"/>
  <c r="C473" a="1"/>
  <c r="C473" s="1"/>
  <c r="F473" a="1"/>
  <c r="F473" s="1"/>
  <c r="B474" a="1"/>
  <c r="B474" s="1"/>
  <c r="C474" a="1"/>
  <c r="C474" s="1"/>
  <c r="F474" a="1"/>
  <c r="F474" s="1"/>
  <c r="B475" a="1"/>
  <c r="B475" s="1"/>
  <c r="E475" s="1" a="1"/>
  <c r="E475" s="1"/>
  <c r="C475" a="1"/>
  <c r="C475" s="1"/>
  <c r="F475" a="1"/>
  <c r="F475" s="1"/>
  <c r="B476" a="1"/>
  <c r="B476" s="1"/>
  <c r="C476" a="1"/>
  <c r="C476" s="1"/>
  <c r="F476" a="1"/>
  <c r="F476" s="1"/>
  <c r="B477" a="1"/>
  <c r="B477" s="1"/>
  <c r="E477" s="1" a="1"/>
  <c r="E477" s="1"/>
  <c r="C477" a="1"/>
  <c r="C477" s="1"/>
  <c r="F477" a="1"/>
  <c r="F477" s="1"/>
  <c r="B478" a="1"/>
  <c r="B478" s="1"/>
  <c r="C478" a="1"/>
  <c r="C478" s="1"/>
  <c r="F478" a="1"/>
  <c r="F478" s="1"/>
  <c r="B479" a="1"/>
  <c r="B479" s="1"/>
  <c r="E479" s="1" a="1"/>
  <c r="E479" s="1"/>
  <c r="C479" a="1"/>
  <c r="C479" s="1"/>
  <c r="F479" a="1"/>
  <c r="F479" s="1"/>
  <c r="B480" a="1"/>
  <c r="B480" s="1"/>
  <c r="C480" a="1"/>
  <c r="C480" s="1"/>
  <c r="F480" a="1"/>
  <c r="F480" s="1"/>
  <c r="B481" a="1"/>
  <c r="B481" s="1"/>
  <c r="E481" s="1" a="1"/>
  <c r="E481" s="1"/>
  <c r="C481" a="1"/>
  <c r="C481" s="1"/>
  <c r="F481" a="1"/>
  <c r="F481" s="1"/>
  <c r="B482" a="1"/>
  <c r="B482" s="1"/>
  <c r="C482" a="1"/>
  <c r="C482" s="1"/>
  <c r="F482" a="1"/>
  <c r="F482" s="1"/>
  <c r="B483" a="1"/>
  <c r="B483" s="1"/>
  <c r="E483" s="1" a="1"/>
  <c r="E483" s="1"/>
  <c r="C483" a="1"/>
  <c r="C483" s="1"/>
  <c r="F483" a="1"/>
  <c r="F483" s="1"/>
  <c r="B484" a="1"/>
  <c r="B484" s="1"/>
  <c r="C484" a="1"/>
  <c r="C484" s="1"/>
  <c r="F484" a="1"/>
  <c r="F484" s="1"/>
  <c r="B485" a="1"/>
  <c r="B485" s="1"/>
  <c r="E485" s="1" a="1"/>
  <c r="E485" s="1"/>
  <c r="C485" a="1"/>
  <c r="C485" s="1"/>
  <c r="F485" a="1"/>
  <c r="F485" s="1"/>
  <c r="B486" a="1"/>
  <c r="B486" s="1"/>
  <c r="C486" a="1"/>
  <c r="C486" s="1"/>
  <c r="F486" a="1"/>
  <c r="F486" s="1"/>
  <c r="B487" a="1"/>
  <c r="B487" s="1"/>
  <c r="E487" s="1" a="1"/>
  <c r="E487" s="1"/>
  <c r="C487" a="1"/>
  <c r="C487" s="1"/>
  <c r="F487" a="1"/>
  <c r="F487" s="1"/>
  <c r="B488" a="1"/>
  <c r="B488" s="1"/>
  <c r="C488" a="1"/>
  <c r="C488" s="1"/>
  <c r="F488" a="1"/>
  <c r="F488" s="1"/>
  <c r="B489" a="1"/>
  <c r="B489" s="1"/>
  <c r="E489" s="1" a="1"/>
  <c r="E489" s="1"/>
  <c r="C489" a="1"/>
  <c r="C489" s="1"/>
  <c r="F489" a="1"/>
  <c r="F489" s="1"/>
  <c r="B490" a="1"/>
  <c r="B490" s="1"/>
  <c r="C490" a="1"/>
  <c r="C490" s="1"/>
  <c r="F490" a="1"/>
  <c r="F490" s="1"/>
  <c r="B491" a="1"/>
  <c r="B491" s="1"/>
  <c r="E491" s="1" a="1"/>
  <c r="E491" s="1"/>
  <c r="C491" a="1"/>
  <c r="C491" s="1"/>
  <c r="F491" a="1"/>
  <c r="F491" s="1"/>
  <c r="B492" a="1"/>
  <c r="B492" s="1"/>
  <c r="C492" a="1"/>
  <c r="C492" s="1"/>
  <c r="F492" a="1"/>
  <c r="F492" s="1"/>
  <c r="B493" a="1"/>
  <c r="B493" s="1"/>
  <c r="E493" s="1" a="1"/>
  <c r="E493" s="1"/>
  <c r="C493" a="1"/>
  <c r="C493" s="1"/>
  <c r="F493" a="1"/>
  <c r="F493" s="1"/>
  <c r="B494" a="1"/>
  <c r="B494" s="1"/>
  <c r="C494" a="1"/>
  <c r="C494" s="1"/>
  <c r="F494" a="1"/>
  <c r="F494" s="1"/>
  <c r="B495" a="1"/>
  <c r="B495" s="1"/>
  <c r="E495" s="1" a="1"/>
  <c r="E495" s="1"/>
  <c r="C495" a="1"/>
  <c r="C495" s="1"/>
  <c r="F495" a="1"/>
  <c r="F495" s="1"/>
  <c r="B496" a="1"/>
  <c r="B496" s="1"/>
  <c r="C496" a="1"/>
  <c r="C496" s="1"/>
  <c r="F496" a="1"/>
  <c r="F496" s="1"/>
  <c r="B497" a="1"/>
  <c r="B497" s="1"/>
  <c r="E497" s="1" a="1"/>
  <c r="E497" s="1"/>
  <c r="C497" a="1"/>
  <c r="C497" s="1"/>
  <c r="F497" a="1"/>
  <c r="F497" s="1"/>
  <c r="B498" a="1"/>
  <c r="B498" s="1"/>
  <c r="C498" a="1"/>
  <c r="C498" s="1"/>
  <c r="F498" a="1"/>
  <c r="F498" s="1"/>
  <c r="B499" a="1"/>
  <c r="B499" s="1"/>
  <c r="E499" s="1" a="1"/>
  <c r="E499" s="1"/>
  <c r="C499" a="1"/>
  <c r="C499" s="1"/>
  <c r="F499" a="1"/>
  <c r="F499" s="1"/>
  <c r="B500" a="1"/>
  <c r="B500" s="1"/>
  <c r="C500" a="1"/>
  <c r="C500" s="1"/>
  <c r="F500" a="1"/>
  <c r="F500" s="1"/>
  <c r="B501" a="1"/>
  <c r="B501" s="1"/>
  <c r="E501" s="1" a="1"/>
  <c r="E501" s="1"/>
  <c r="C501" a="1"/>
  <c r="C501" s="1"/>
  <c r="F501" a="1"/>
  <c r="F501" s="1"/>
  <c r="B502" a="1"/>
  <c r="B502" s="1"/>
  <c r="C502" a="1"/>
  <c r="C502" s="1"/>
  <c r="F502" a="1"/>
  <c r="F502" s="1"/>
  <c r="B503" a="1"/>
  <c r="B503" s="1"/>
  <c r="E503" s="1" a="1"/>
  <c r="E503" s="1"/>
  <c r="C503" a="1"/>
  <c r="C503" s="1"/>
  <c r="F503" a="1"/>
  <c r="F503" s="1"/>
  <c r="B504" a="1"/>
  <c r="B504" s="1"/>
  <c r="C504" a="1"/>
  <c r="C504" s="1"/>
  <c r="F504" a="1"/>
  <c r="F504" s="1"/>
  <c r="B505" a="1"/>
  <c r="B505" s="1"/>
  <c r="E505" s="1" a="1"/>
  <c r="E505" s="1"/>
  <c r="C505" a="1"/>
  <c r="C505" s="1"/>
  <c r="F505" a="1"/>
  <c r="F505" s="1"/>
  <c r="B506" a="1"/>
  <c r="B506" s="1"/>
  <c r="C506" a="1"/>
  <c r="C506" s="1"/>
  <c r="F506" a="1"/>
  <c r="F506" s="1"/>
  <c r="B507" a="1"/>
  <c r="B507" s="1"/>
  <c r="E507" s="1" a="1"/>
  <c r="E507" s="1"/>
  <c r="C507" a="1"/>
  <c r="C507" s="1"/>
  <c r="F507" a="1"/>
  <c r="F507" s="1"/>
  <c r="B508" a="1"/>
  <c r="B508" s="1"/>
  <c r="C508" a="1"/>
  <c r="C508" s="1"/>
  <c r="F508" a="1"/>
  <c r="F508" s="1"/>
  <c r="B509" a="1"/>
  <c r="B509" s="1"/>
  <c r="E509" s="1" a="1"/>
  <c r="E509" s="1"/>
  <c r="C509" a="1"/>
  <c r="C509" s="1"/>
  <c r="F509" a="1"/>
  <c r="F509" s="1"/>
  <c r="B510" a="1"/>
  <c r="B510" s="1"/>
  <c r="C510" a="1"/>
  <c r="C510" s="1"/>
  <c r="F510" a="1"/>
  <c r="F510" s="1"/>
  <c r="B511" a="1"/>
  <c r="B511" s="1"/>
  <c r="E511" s="1" a="1"/>
  <c r="E511" s="1"/>
  <c r="C511" a="1"/>
  <c r="C511" s="1"/>
  <c r="F511" a="1"/>
  <c r="F511" s="1"/>
  <c r="B512" a="1"/>
  <c r="B512" s="1"/>
  <c r="C512" a="1"/>
  <c r="C512" s="1"/>
  <c r="F512" a="1"/>
  <c r="F512" s="1"/>
  <c r="B513" a="1"/>
  <c r="B513" s="1"/>
  <c r="E513" s="1" a="1"/>
  <c r="E513" s="1"/>
  <c r="C513" a="1"/>
  <c r="C513" s="1"/>
  <c r="F513" a="1"/>
  <c r="F513" s="1"/>
  <c r="B514" a="1"/>
  <c r="B514" s="1"/>
  <c r="C514" a="1"/>
  <c r="C514" s="1"/>
  <c r="F514" a="1"/>
  <c r="F514" s="1"/>
  <c r="B515" a="1"/>
  <c r="B515" s="1"/>
  <c r="E515" s="1" a="1"/>
  <c r="E515" s="1"/>
  <c r="C515" a="1"/>
  <c r="C515" s="1"/>
  <c r="F515" a="1"/>
  <c r="F515" s="1"/>
  <c r="B516" a="1"/>
  <c r="B516" s="1"/>
  <c r="C516" a="1"/>
  <c r="C516" s="1"/>
  <c r="F516" a="1"/>
  <c r="F516" s="1"/>
  <c r="B517" a="1"/>
  <c r="B517" s="1"/>
  <c r="E517" s="1" a="1"/>
  <c r="E517" s="1"/>
  <c r="C517" a="1"/>
  <c r="C517" s="1"/>
  <c r="F517" a="1"/>
  <c r="F517" s="1"/>
  <c r="B518" a="1"/>
  <c r="B518" s="1"/>
  <c r="C518" a="1"/>
  <c r="C518" s="1"/>
  <c r="F518" a="1"/>
  <c r="F518" s="1"/>
  <c r="B519" a="1"/>
  <c r="B519" s="1"/>
  <c r="E519" s="1" a="1"/>
  <c r="E519" s="1"/>
  <c r="C519" a="1"/>
  <c r="C519" s="1"/>
  <c r="F519" a="1"/>
  <c r="F519" s="1"/>
  <c r="B520" a="1"/>
  <c r="B520" s="1"/>
  <c r="C520" a="1"/>
  <c r="C520" s="1"/>
  <c r="F520" a="1"/>
  <c r="F520" s="1"/>
  <c r="B521" a="1"/>
  <c r="B521" s="1"/>
  <c r="E521" s="1" a="1"/>
  <c r="E521" s="1"/>
  <c r="C521" a="1"/>
  <c r="C521" s="1"/>
  <c r="F521" a="1"/>
  <c r="F521" s="1"/>
  <c r="B522" a="1"/>
  <c r="B522" s="1"/>
  <c r="C522" a="1"/>
  <c r="C522" s="1"/>
  <c r="F522" a="1"/>
  <c r="F522" s="1"/>
  <c r="B523" a="1"/>
  <c r="B523" s="1"/>
  <c r="E523" s="1" a="1"/>
  <c r="E523" s="1"/>
  <c r="C523" a="1"/>
  <c r="C523" s="1"/>
  <c r="F523" a="1"/>
  <c r="F523" s="1"/>
  <c r="B524" a="1"/>
  <c r="B524" s="1"/>
  <c r="C524" a="1"/>
  <c r="C524" s="1"/>
  <c r="F524" a="1"/>
  <c r="F524" s="1"/>
  <c r="B525" a="1"/>
  <c r="B525" s="1"/>
  <c r="E525" s="1" a="1"/>
  <c r="E525" s="1"/>
  <c r="C525" a="1"/>
  <c r="C525" s="1"/>
  <c r="F525" a="1"/>
  <c r="F525" s="1"/>
  <c r="B526" a="1"/>
  <c r="B526" s="1"/>
  <c r="C526" a="1"/>
  <c r="C526" s="1"/>
  <c r="F526" a="1"/>
  <c r="F526" s="1"/>
  <c r="B527" a="1"/>
  <c r="B527" s="1"/>
  <c r="E527" s="1" a="1"/>
  <c r="E527" s="1"/>
  <c r="C527" a="1"/>
  <c r="C527" s="1"/>
  <c r="F527" a="1"/>
  <c r="F527" s="1"/>
  <c r="B528" a="1"/>
  <c r="B528" s="1"/>
  <c r="C528" a="1"/>
  <c r="C528" s="1"/>
  <c r="F528" a="1"/>
  <c r="F528" s="1"/>
  <c r="B529" a="1"/>
  <c r="B529" s="1"/>
  <c r="E529" s="1" a="1"/>
  <c r="E529" s="1"/>
  <c r="C529" a="1"/>
  <c r="C529" s="1"/>
  <c r="F529" a="1"/>
  <c r="F529" s="1"/>
  <c r="B530" a="1"/>
  <c r="B530" s="1"/>
  <c r="C530" a="1"/>
  <c r="C530" s="1"/>
  <c r="F530" a="1"/>
  <c r="F530" s="1"/>
  <c r="B531" a="1"/>
  <c r="B531" s="1"/>
  <c r="E531" s="1" a="1"/>
  <c r="E531" s="1"/>
  <c r="C531" a="1"/>
  <c r="C531" s="1"/>
  <c r="F531" a="1"/>
  <c r="F531" s="1"/>
  <c r="B532" a="1"/>
  <c r="B532" s="1"/>
  <c r="C532" a="1"/>
  <c r="C532" s="1"/>
  <c r="F532" a="1"/>
  <c r="F532" s="1"/>
  <c r="B533" a="1"/>
  <c r="B533" s="1"/>
  <c r="E533" s="1" a="1"/>
  <c r="E533" s="1"/>
  <c r="C533" a="1"/>
  <c r="C533" s="1"/>
  <c r="F533" a="1"/>
  <c r="F533" s="1"/>
  <c r="B534" a="1"/>
  <c r="B534" s="1"/>
  <c r="C534" a="1"/>
  <c r="C534" s="1"/>
  <c r="F534" a="1"/>
  <c r="F534" s="1"/>
  <c r="B535" a="1"/>
  <c r="B535" s="1"/>
  <c r="E535" s="1" a="1"/>
  <c r="E535" s="1"/>
  <c r="C535" a="1"/>
  <c r="C535" s="1"/>
  <c r="F535" a="1"/>
  <c r="F535" s="1"/>
  <c r="B536" a="1"/>
  <c r="B536" s="1"/>
  <c r="C536" a="1"/>
  <c r="C536" s="1"/>
  <c r="F536" a="1"/>
  <c r="F536" s="1"/>
  <c r="B537" a="1"/>
  <c r="B537" s="1"/>
  <c r="E537" s="1" a="1"/>
  <c r="E537" s="1"/>
  <c r="C537" a="1"/>
  <c r="C537" s="1"/>
  <c r="F537" a="1"/>
  <c r="F537" s="1"/>
  <c r="B538" a="1"/>
  <c r="B538" s="1"/>
  <c r="C538" a="1"/>
  <c r="C538" s="1"/>
  <c r="F538" a="1"/>
  <c r="F538" s="1"/>
  <c r="B539" a="1"/>
  <c r="B539" s="1"/>
  <c r="E539" s="1" a="1"/>
  <c r="E539" s="1"/>
  <c r="C539" a="1"/>
  <c r="C539" s="1"/>
  <c r="F539" a="1"/>
  <c r="F539" s="1"/>
  <c r="B540" a="1"/>
  <c r="B540" s="1"/>
  <c r="C540" a="1"/>
  <c r="C540" s="1"/>
  <c r="F540" a="1"/>
  <c r="F540" s="1"/>
  <c r="B541" a="1"/>
  <c r="B541" s="1"/>
  <c r="E541" s="1" a="1"/>
  <c r="E541" s="1"/>
  <c r="C541" a="1"/>
  <c r="C541" s="1"/>
  <c r="F541" a="1"/>
  <c r="F541" s="1"/>
  <c r="B542" a="1"/>
  <c r="B542" s="1"/>
  <c r="C542" a="1"/>
  <c r="C542" s="1"/>
  <c r="F542" a="1"/>
  <c r="F542" s="1"/>
  <c r="B543" a="1"/>
  <c r="B543" s="1"/>
  <c r="E543" s="1" a="1"/>
  <c r="E543" s="1"/>
  <c r="C543" a="1"/>
  <c r="C543" s="1"/>
  <c r="F543" a="1"/>
  <c r="F543" s="1"/>
  <c r="B544" a="1"/>
  <c r="B544" s="1"/>
  <c r="C544" a="1"/>
  <c r="C544" s="1"/>
  <c r="F544" a="1"/>
  <c r="F544" s="1"/>
  <c r="B545" a="1"/>
  <c r="B545" s="1"/>
  <c r="E545" s="1" a="1"/>
  <c r="E545" s="1"/>
  <c r="C545" a="1"/>
  <c r="C545" s="1"/>
  <c r="F545" a="1"/>
  <c r="F545" s="1"/>
  <c r="B546" a="1"/>
  <c r="B546" s="1"/>
  <c r="C546" a="1"/>
  <c r="C546" s="1"/>
  <c r="F546" a="1"/>
  <c r="F546" s="1"/>
  <c r="B547" a="1"/>
  <c r="B547" s="1"/>
  <c r="E547" s="1" a="1"/>
  <c r="E547" s="1"/>
  <c r="C547" a="1"/>
  <c r="C547" s="1"/>
  <c r="F547" a="1"/>
  <c r="F547" s="1"/>
  <c r="B548" a="1"/>
  <c r="B548" s="1"/>
  <c r="C548" a="1"/>
  <c r="C548" s="1"/>
  <c r="F548" a="1"/>
  <c r="F548" s="1"/>
  <c r="B549" a="1"/>
  <c r="B549" s="1"/>
  <c r="E549" s="1" a="1"/>
  <c r="E549" s="1"/>
  <c r="C549" a="1"/>
  <c r="C549" s="1"/>
  <c r="F549" a="1"/>
  <c r="F549" s="1"/>
  <c r="B550" a="1"/>
  <c r="B550" s="1"/>
  <c r="C550" a="1"/>
  <c r="C550" s="1"/>
  <c r="F550" a="1"/>
  <c r="F550" s="1"/>
  <c r="B551" a="1"/>
  <c r="B551" s="1"/>
  <c r="E551" s="1" a="1"/>
  <c r="E551" s="1"/>
  <c r="C551" a="1"/>
  <c r="C551" s="1"/>
  <c r="F551" a="1"/>
  <c r="F551" s="1"/>
  <c r="B552" a="1"/>
  <c r="B552" s="1"/>
  <c r="C552" a="1"/>
  <c r="C552" s="1"/>
  <c r="F552" a="1"/>
  <c r="F552" s="1"/>
  <c r="B553" a="1"/>
  <c r="B553" s="1"/>
  <c r="E553" s="1" a="1"/>
  <c r="E553" s="1"/>
  <c r="C553" a="1"/>
  <c r="C553" s="1"/>
  <c r="F553" a="1"/>
  <c r="F553" s="1"/>
  <c r="B554" a="1"/>
  <c r="B554" s="1"/>
  <c r="C554" a="1"/>
  <c r="C554" s="1"/>
  <c r="F554" a="1"/>
  <c r="F554" s="1"/>
  <c r="B555" a="1"/>
  <c r="B555" s="1"/>
  <c r="E555" s="1" a="1"/>
  <c r="E555" s="1"/>
  <c r="C555" a="1"/>
  <c r="C555" s="1"/>
  <c r="F555" a="1"/>
  <c r="F555" s="1"/>
  <c r="B556" a="1"/>
  <c r="B556" s="1"/>
  <c r="C556" a="1"/>
  <c r="C556" s="1"/>
  <c r="F556" a="1"/>
  <c r="F556" s="1"/>
  <c r="B557" a="1"/>
  <c r="B557" s="1"/>
  <c r="E557" s="1" a="1"/>
  <c r="E557" s="1"/>
  <c r="C557" a="1"/>
  <c r="C557" s="1"/>
  <c r="F557" a="1"/>
  <c r="F557" s="1"/>
  <c r="B558" a="1"/>
  <c r="B558" s="1"/>
  <c r="C558" a="1"/>
  <c r="C558" s="1"/>
  <c r="F558" a="1"/>
  <c r="F558" s="1"/>
  <c r="B559" a="1"/>
  <c r="B559" s="1"/>
  <c r="E559" s="1" a="1"/>
  <c r="E559" s="1"/>
  <c r="C559" a="1"/>
  <c r="C559" s="1"/>
  <c r="F559" a="1"/>
  <c r="F559" s="1"/>
  <c r="B560" a="1"/>
  <c r="B560" s="1"/>
  <c r="C560" a="1"/>
  <c r="C560" s="1"/>
  <c r="F560" a="1"/>
  <c r="F560" s="1"/>
  <c r="B561" a="1"/>
  <c r="B561" s="1"/>
  <c r="C561" a="1"/>
  <c r="C561" s="1"/>
  <c r="F561" a="1"/>
  <c r="F561" s="1"/>
  <c r="B562" a="1"/>
  <c r="B562" s="1"/>
  <c r="E562" s="1" a="1"/>
  <c r="E562" s="1"/>
  <c r="C562" a="1"/>
  <c r="C562" s="1"/>
  <c r="F562" a="1"/>
  <c r="F562" s="1"/>
  <c r="B563" a="1"/>
  <c r="B563" s="1"/>
  <c r="E563" s="1" a="1"/>
  <c r="E563" s="1"/>
  <c r="C563" a="1"/>
  <c r="C563" s="1"/>
  <c r="F563" a="1"/>
  <c r="F563" s="1"/>
  <c r="B564" a="1"/>
  <c r="B564" s="1"/>
  <c r="E564" s="1" a="1"/>
  <c r="E564" s="1"/>
  <c r="C564" a="1"/>
  <c r="C564" s="1"/>
  <c r="F564" a="1"/>
  <c r="F564" s="1"/>
  <c r="B565" a="1"/>
  <c r="B565" s="1"/>
  <c r="C565" a="1"/>
  <c r="C565" s="1"/>
  <c r="F565" a="1"/>
  <c r="F565" s="1"/>
  <c r="B566" a="1"/>
  <c r="B566" s="1"/>
  <c r="E566" s="1" a="1"/>
  <c r="E566" s="1"/>
  <c r="C566" a="1"/>
  <c r="C566" s="1"/>
  <c r="F566" a="1"/>
  <c r="F566" s="1"/>
  <c r="B567" a="1"/>
  <c r="B567" s="1"/>
  <c r="C567" a="1"/>
  <c r="C567" s="1"/>
  <c r="F567" a="1"/>
  <c r="F567" s="1"/>
  <c r="B568" a="1"/>
  <c r="B568" s="1"/>
  <c r="E568" s="1" a="1"/>
  <c r="E568" s="1"/>
  <c r="C568" a="1"/>
  <c r="C568" s="1"/>
  <c r="F568" a="1"/>
  <c r="F568" s="1"/>
  <c r="B569" a="1"/>
  <c r="B569" s="1"/>
  <c r="C569" a="1"/>
  <c r="C569" s="1"/>
  <c r="F569" a="1"/>
  <c r="F569" s="1"/>
  <c r="B570" a="1"/>
  <c r="B570" s="1"/>
  <c r="E570" s="1" a="1"/>
  <c r="E570" s="1"/>
  <c r="C570" a="1"/>
  <c r="C570" s="1"/>
  <c r="F570" a="1"/>
  <c r="F570" s="1"/>
  <c r="B571" a="1"/>
  <c r="B571" s="1"/>
  <c r="C571" a="1"/>
  <c r="C571" s="1"/>
  <c r="F571" a="1"/>
  <c r="F571" s="1"/>
  <c r="B572" a="1"/>
  <c r="B572" s="1"/>
  <c r="E572" s="1" a="1"/>
  <c r="E572" s="1"/>
  <c r="C572" a="1"/>
  <c r="C572" s="1"/>
  <c r="F572" a="1"/>
  <c r="F572" s="1"/>
  <c r="B573" a="1"/>
  <c r="B573" s="1"/>
  <c r="C573" a="1"/>
  <c r="C573" s="1"/>
  <c r="F573" a="1"/>
  <c r="F573" s="1"/>
  <c r="B574" a="1"/>
  <c r="B574" s="1"/>
  <c r="E574" s="1" a="1"/>
  <c r="E574" s="1"/>
  <c r="C574" a="1"/>
  <c r="C574" s="1"/>
  <c r="F574" a="1"/>
  <c r="F574" s="1"/>
  <c r="B575" a="1"/>
  <c r="B575" s="1"/>
  <c r="C575" a="1"/>
  <c r="C575" s="1"/>
  <c r="F575" a="1"/>
  <c r="F575" s="1"/>
  <c r="B576" a="1"/>
  <c r="B576" s="1"/>
  <c r="E576" s="1" a="1"/>
  <c r="E576" s="1"/>
  <c r="C576" a="1"/>
  <c r="C576" s="1"/>
  <c r="F576" a="1"/>
  <c r="F576" s="1"/>
  <c r="B577" a="1"/>
  <c r="B577" s="1"/>
  <c r="C577" a="1"/>
  <c r="C577" s="1"/>
  <c r="F577" a="1"/>
  <c r="F577" s="1"/>
  <c r="B578" a="1"/>
  <c r="B578" s="1"/>
  <c r="E578" s="1" a="1"/>
  <c r="E578" s="1"/>
  <c r="C578" a="1"/>
  <c r="C578" s="1"/>
  <c r="F578" a="1"/>
  <c r="F578" s="1"/>
  <c r="B579" a="1"/>
  <c r="B579" s="1"/>
  <c r="C579" a="1"/>
  <c r="C579" s="1"/>
  <c r="F579" a="1"/>
  <c r="F579" s="1"/>
  <c r="B580" a="1"/>
  <c r="B580" s="1"/>
  <c r="E580" s="1" a="1"/>
  <c r="E580" s="1"/>
  <c r="C580" a="1"/>
  <c r="C580" s="1"/>
  <c r="F580" a="1"/>
  <c r="F580" s="1"/>
  <c r="B581" a="1"/>
  <c r="B581" s="1"/>
  <c r="C581" a="1"/>
  <c r="C581" s="1"/>
  <c r="F581" a="1"/>
  <c r="F581" s="1"/>
  <c r="B582" a="1"/>
  <c r="B582" s="1"/>
  <c r="E582" s="1" a="1"/>
  <c r="E582" s="1"/>
  <c r="C582" a="1"/>
  <c r="C582" s="1"/>
  <c r="F582" a="1"/>
  <c r="F582" s="1"/>
  <c r="B583" a="1"/>
  <c r="B583" s="1"/>
  <c r="C583" a="1"/>
  <c r="C583" s="1"/>
  <c r="F583" a="1"/>
  <c r="F583" s="1"/>
  <c r="B584" a="1"/>
  <c r="B584" s="1"/>
  <c r="E584" s="1" a="1"/>
  <c r="E584" s="1"/>
  <c r="C584" a="1"/>
  <c r="C584" s="1"/>
  <c r="F584" a="1"/>
  <c r="F584" s="1"/>
  <c r="B585" a="1"/>
  <c r="B585" s="1"/>
  <c r="C585" a="1"/>
  <c r="C585" s="1"/>
  <c r="F585" a="1"/>
  <c r="F585" s="1"/>
  <c r="B586" a="1"/>
  <c r="B586" s="1"/>
  <c r="E586" s="1" a="1"/>
  <c r="E586" s="1"/>
  <c r="C586" a="1"/>
  <c r="C586" s="1"/>
  <c r="F586" a="1"/>
  <c r="F586" s="1"/>
  <c r="B587" a="1"/>
  <c r="B587" s="1"/>
  <c r="C587" a="1"/>
  <c r="C587" s="1"/>
  <c r="F587" a="1"/>
  <c r="F587" s="1"/>
  <c r="B588" a="1"/>
  <c r="B588" s="1"/>
  <c r="E588" s="1" a="1"/>
  <c r="E588" s="1"/>
  <c r="C588" a="1"/>
  <c r="C588" s="1"/>
  <c r="F588" a="1"/>
  <c r="F588" s="1"/>
  <c r="B589" a="1"/>
  <c r="B589" s="1"/>
  <c r="C589" a="1"/>
  <c r="C589" s="1"/>
  <c r="F589" a="1"/>
  <c r="F589" s="1"/>
  <c r="B590" a="1"/>
  <c r="B590" s="1"/>
  <c r="E590" s="1" a="1"/>
  <c r="E590" s="1"/>
  <c r="C590" a="1"/>
  <c r="C590" s="1"/>
  <c r="F590" a="1"/>
  <c r="F590" s="1"/>
  <c r="B591" a="1"/>
  <c r="B591" s="1"/>
  <c r="C591" a="1"/>
  <c r="C591" s="1"/>
  <c r="F591" a="1"/>
  <c r="F591" s="1"/>
  <c r="B592" a="1"/>
  <c r="B592" s="1"/>
  <c r="E592" s="1" a="1"/>
  <c r="E592" s="1"/>
  <c r="C592" a="1"/>
  <c r="C592" s="1"/>
  <c r="F592" a="1"/>
  <c r="F592" s="1"/>
  <c r="B593" a="1"/>
  <c r="B593" s="1"/>
  <c r="C593" a="1"/>
  <c r="C593" s="1"/>
  <c r="F593" a="1"/>
  <c r="F593" s="1"/>
  <c r="B594" a="1"/>
  <c r="B594" s="1"/>
  <c r="E594" s="1" a="1"/>
  <c r="E594" s="1"/>
  <c r="C594" a="1"/>
  <c r="C594" s="1"/>
  <c r="F594" a="1"/>
  <c r="F594" s="1"/>
  <c r="B595" a="1"/>
  <c r="B595" s="1"/>
  <c r="E595" s="1" a="1"/>
  <c r="E595" s="1"/>
  <c r="C595" a="1"/>
  <c r="C595" s="1"/>
  <c r="F595" a="1"/>
  <c r="F595" s="1"/>
  <c r="B596" a="1"/>
  <c r="B596" s="1"/>
  <c r="E596" s="1" a="1"/>
  <c r="E596" s="1"/>
  <c r="C596" a="1"/>
  <c r="C596" s="1"/>
  <c r="F596" a="1"/>
  <c r="F596" s="1"/>
  <c r="B597" a="1"/>
  <c r="B597" s="1"/>
  <c r="C597" a="1"/>
  <c r="C597" s="1"/>
  <c r="F597" a="1"/>
  <c r="F597" s="1"/>
  <c r="B598" a="1"/>
  <c r="B598" s="1"/>
  <c r="E598" s="1" a="1"/>
  <c r="E598" s="1"/>
  <c r="C598" a="1"/>
  <c r="C598" s="1"/>
  <c r="F598" a="1"/>
  <c r="F598" s="1"/>
  <c r="B599" a="1"/>
  <c r="B599" s="1"/>
  <c r="E599" s="1" a="1"/>
  <c r="E599" s="1"/>
  <c r="C599" a="1"/>
  <c r="C599" s="1"/>
  <c r="F599" a="1"/>
  <c r="F599" s="1"/>
  <c r="B600" a="1"/>
  <c r="B600" s="1"/>
  <c r="E600" s="1" a="1"/>
  <c r="E600" s="1"/>
  <c r="C600" a="1"/>
  <c r="C600" s="1"/>
  <c r="F600" a="1"/>
  <c r="F600" s="1"/>
  <c r="B601" a="1"/>
  <c r="B601" s="1"/>
  <c r="C601" a="1"/>
  <c r="C601" s="1"/>
  <c r="F601" a="1"/>
  <c r="F601" s="1"/>
  <c r="B602" a="1"/>
  <c r="B602" s="1"/>
  <c r="E602" s="1" a="1"/>
  <c r="E602" s="1"/>
  <c r="C602" a="1"/>
  <c r="C602" s="1"/>
  <c r="F602" a="1"/>
  <c r="F602" s="1"/>
  <c r="B603" a="1"/>
  <c r="B603" s="1"/>
  <c r="E603" s="1" a="1"/>
  <c r="E603" s="1"/>
  <c r="C603" a="1"/>
  <c r="C603" s="1"/>
  <c r="F603" a="1"/>
  <c r="F603" s="1"/>
  <c r="B604" a="1"/>
  <c r="B604" s="1"/>
  <c r="E604" s="1" a="1"/>
  <c r="E604" s="1"/>
  <c r="C604" a="1"/>
  <c r="C604" s="1"/>
  <c r="F604" a="1"/>
  <c r="F604" s="1"/>
  <c r="B605" a="1"/>
  <c r="B605" s="1"/>
  <c r="C605" a="1"/>
  <c r="C605" s="1"/>
  <c r="F605" a="1"/>
  <c r="F605" s="1"/>
  <c r="B606" a="1"/>
  <c r="B606" s="1"/>
  <c r="E606" s="1" a="1"/>
  <c r="E606" s="1"/>
  <c r="C606" a="1"/>
  <c r="C606" s="1"/>
  <c r="F606" a="1"/>
  <c r="F606" s="1"/>
  <c r="B607" a="1"/>
  <c r="B607" s="1"/>
  <c r="E607" s="1" a="1"/>
  <c r="E607" s="1"/>
  <c r="C607" a="1"/>
  <c r="C607" s="1"/>
  <c r="F607" a="1"/>
  <c r="F607" s="1"/>
  <c r="B608" a="1"/>
  <c r="B608" s="1"/>
  <c r="E608" s="1" a="1"/>
  <c r="E608" s="1"/>
  <c r="C608" a="1"/>
  <c r="C608" s="1"/>
  <c r="F608" a="1"/>
  <c r="F608" s="1"/>
  <c r="B609" a="1"/>
  <c r="B609" s="1"/>
  <c r="C609" a="1"/>
  <c r="C609" s="1"/>
  <c r="F609" a="1"/>
  <c r="F609" s="1"/>
  <c r="B610" a="1"/>
  <c r="B610" s="1"/>
  <c r="E610" s="1" a="1"/>
  <c r="E610" s="1"/>
  <c r="C610" a="1"/>
  <c r="C610" s="1"/>
  <c r="F610" a="1"/>
  <c r="F610" s="1"/>
  <c r="B611" a="1"/>
  <c r="B611" s="1"/>
  <c r="E611" s="1" a="1"/>
  <c r="E611" s="1"/>
  <c r="C611" a="1"/>
  <c r="C611" s="1"/>
  <c r="F611" a="1"/>
  <c r="F611" s="1"/>
  <c r="B612" a="1"/>
  <c r="B612" s="1"/>
  <c r="E612" s="1" a="1"/>
  <c r="E612" s="1"/>
  <c r="C612" a="1"/>
  <c r="C612" s="1"/>
  <c r="F612" a="1"/>
  <c r="F612" s="1"/>
  <c r="B613" a="1"/>
  <c r="B613" s="1"/>
  <c r="C613" a="1"/>
  <c r="C613" s="1"/>
  <c r="F613" a="1"/>
  <c r="F613" s="1"/>
  <c r="B614" a="1"/>
  <c r="B614" s="1"/>
  <c r="E614" s="1" a="1"/>
  <c r="E614" s="1"/>
  <c r="C614" a="1"/>
  <c r="C614" s="1"/>
  <c r="F614" a="1"/>
  <c r="F614" s="1"/>
  <c r="B615" a="1"/>
  <c r="B615" s="1"/>
  <c r="E615" s="1" a="1"/>
  <c r="E615" s="1"/>
  <c r="C615" a="1"/>
  <c r="C615" s="1"/>
  <c r="F615" a="1"/>
  <c r="F615" s="1"/>
  <c r="B616" a="1"/>
  <c r="B616" s="1"/>
  <c r="E616" s="1" a="1"/>
  <c r="E616" s="1"/>
  <c r="C616" a="1"/>
  <c r="C616" s="1"/>
  <c r="F616" a="1"/>
  <c r="F616" s="1"/>
  <c r="B617" a="1"/>
  <c r="B617" s="1"/>
  <c r="C617" a="1"/>
  <c r="C617" s="1"/>
  <c r="F617" a="1"/>
  <c r="F617" s="1"/>
  <c r="B618" a="1"/>
  <c r="B618" s="1"/>
  <c r="E618" s="1" a="1"/>
  <c r="E618" s="1"/>
  <c r="C618" a="1"/>
  <c r="C618" s="1"/>
  <c r="F618" a="1"/>
  <c r="F618" s="1"/>
  <c r="B619" a="1"/>
  <c r="B619" s="1"/>
  <c r="E619" s="1" a="1"/>
  <c r="E619" s="1"/>
  <c r="C619" a="1"/>
  <c r="C619" s="1"/>
  <c r="F619" a="1"/>
  <c r="F619" s="1"/>
  <c r="B620" a="1"/>
  <c r="B620" s="1"/>
  <c r="E620" s="1" a="1"/>
  <c r="E620" s="1"/>
  <c r="C620" a="1"/>
  <c r="C620" s="1"/>
  <c r="F620" a="1"/>
  <c r="F620" s="1"/>
  <c r="B621" a="1"/>
  <c r="B621" s="1"/>
  <c r="C621" a="1"/>
  <c r="C621" s="1"/>
  <c r="F621" a="1"/>
  <c r="F621" s="1"/>
  <c r="B622" a="1"/>
  <c r="B622" s="1"/>
  <c r="E622" s="1" a="1"/>
  <c r="E622" s="1"/>
  <c r="C622" a="1"/>
  <c r="C622" s="1"/>
  <c r="F622" a="1"/>
  <c r="F622" s="1"/>
  <c r="B623" a="1"/>
  <c r="B623" s="1"/>
  <c r="E623" s="1" a="1"/>
  <c r="E623" s="1"/>
  <c r="C623" a="1"/>
  <c r="C623" s="1"/>
  <c r="F623" a="1"/>
  <c r="F623" s="1"/>
  <c r="B624" a="1"/>
  <c r="B624" s="1"/>
  <c r="E624" s="1" a="1"/>
  <c r="E624" s="1"/>
  <c r="C624" a="1"/>
  <c r="C624" s="1"/>
  <c r="F624" a="1"/>
  <c r="F624" s="1"/>
  <c r="B625" a="1"/>
  <c r="B625" s="1"/>
  <c r="C625" a="1"/>
  <c r="C625" s="1"/>
  <c r="F625" a="1"/>
  <c r="F625" s="1"/>
  <c r="B626" a="1"/>
  <c r="B626" s="1"/>
  <c r="E626" s="1" a="1"/>
  <c r="E626" s="1"/>
  <c r="C626" a="1"/>
  <c r="C626" s="1"/>
  <c r="F626" a="1"/>
  <c r="F626" s="1"/>
  <c r="B627" a="1"/>
  <c r="B627" s="1"/>
  <c r="E627" s="1" a="1"/>
  <c r="E627" s="1"/>
  <c r="C627" a="1"/>
  <c r="C627" s="1"/>
  <c r="F627" a="1"/>
  <c r="F627" s="1"/>
  <c r="B628" a="1"/>
  <c r="B628" s="1"/>
  <c r="E628" s="1" a="1"/>
  <c r="E628" s="1"/>
  <c r="C628" a="1"/>
  <c r="C628" s="1"/>
  <c r="F628" a="1"/>
  <c r="F628" s="1"/>
  <c r="B629" a="1"/>
  <c r="B629" s="1"/>
  <c r="C629" a="1"/>
  <c r="C629" s="1"/>
  <c r="F629" a="1"/>
  <c r="F629" s="1"/>
  <c r="B630" a="1"/>
  <c r="B630" s="1"/>
  <c r="E630" s="1" a="1"/>
  <c r="E630" s="1"/>
  <c r="C630" a="1"/>
  <c r="C630" s="1"/>
  <c r="F630" a="1"/>
  <c r="F630" s="1"/>
  <c r="B631" a="1"/>
  <c r="B631" s="1"/>
  <c r="E631" s="1" a="1"/>
  <c r="E631" s="1"/>
  <c r="C631" a="1"/>
  <c r="C631" s="1"/>
  <c r="F631" a="1"/>
  <c r="F631" s="1"/>
  <c r="B632" a="1"/>
  <c r="B632" s="1"/>
  <c r="E632" s="1" a="1"/>
  <c r="E632" s="1"/>
  <c r="C632" a="1"/>
  <c r="C632" s="1"/>
  <c r="F632" a="1"/>
  <c r="F632" s="1"/>
  <c r="B633" a="1"/>
  <c r="B633" s="1"/>
  <c r="C633" a="1"/>
  <c r="C633" s="1"/>
  <c r="F633" a="1"/>
  <c r="F633" s="1"/>
  <c r="B634" a="1"/>
  <c r="B634" s="1"/>
  <c r="E634" s="1" a="1"/>
  <c r="E634" s="1"/>
  <c r="C634" a="1"/>
  <c r="C634" s="1"/>
  <c r="F634" a="1"/>
  <c r="F634" s="1"/>
  <c r="B635" a="1"/>
  <c r="B635" s="1"/>
  <c r="E635" s="1" a="1"/>
  <c r="E635" s="1"/>
  <c r="C635" a="1"/>
  <c r="C635" s="1"/>
  <c r="F635" a="1"/>
  <c r="F635" s="1"/>
  <c r="B636" a="1"/>
  <c r="B636" s="1"/>
  <c r="E636" s="1" a="1"/>
  <c r="E636" s="1"/>
  <c r="C636" a="1"/>
  <c r="C636" s="1"/>
  <c r="F636" a="1"/>
  <c r="F636" s="1"/>
  <c r="B637" a="1"/>
  <c r="B637" s="1"/>
  <c r="C637" a="1"/>
  <c r="C637" s="1"/>
  <c r="F637" a="1"/>
  <c r="F637" s="1"/>
  <c r="B638" a="1"/>
  <c r="B638" s="1"/>
  <c r="E638" s="1" a="1"/>
  <c r="E638" s="1"/>
  <c r="C638" a="1"/>
  <c r="C638" s="1"/>
  <c r="F638" a="1"/>
  <c r="F638" s="1"/>
  <c r="B639" a="1"/>
  <c r="B639" s="1"/>
  <c r="E639" s="1" a="1"/>
  <c r="E639" s="1"/>
  <c r="C639" a="1"/>
  <c r="C639" s="1"/>
  <c r="F639" a="1"/>
  <c r="F639" s="1"/>
  <c r="B640" a="1"/>
  <c r="B640" s="1"/>
  <c r="E640" s="1" a="1"/>
  <c r="E640" s="1"/>
  <c r="C640" a="1"/>
  <c r="C640" s="1"/>
  <c r="F640" a="1"/>
  <c r="F640" s="1"/>
  <c r="B641" a="1"/>
  <c r="B641" s="1"/>
  <c r="C641" a="1"/>
  <c r="C641" s="1"/>
  <c r="F641" a="1"/>
  <c r="F641" s="1"/>
  <c r="B642" a="1"/>
  <c r="B642" s="1"/>
  <c r="E642" s="1" a="1"/>
  <c r="E642" s="1"/>
  <c r="C642" a="1"/>
  <c r="C642" s="1"/>
  <c r="F642" a="1"/>
  <c r="F642" s="1"/>
  <c r="B643" a="1"/>
  <c r="B643" s="1"/>
  <c r="E643" s="1" a="1"/>
  <c r="E643" s="1"/>
  <c r="C643" a="1"/>
  <c r="C643" s="1"/>
  <c r="F643" a="1"/>
  <c r="F643" s="1"/>
  <c r="B644" a="1"/>
  <c r="B644" s="1"/>
  <c r="E644" s="1" a="1"/>
  <c r="E644" s="1"/>
  <c r="C644" a="1"/>
  <c r="C644" s="1"/>
  <c r="F644" a="1"/>
  <c r="F644" s="1"/>
  <c r="B645" a="1"/>
  <c r="B645" s="1"/>
  <c r="C645" a="1"/>
  <c r="C645" s="1"/>
  <c r="F645" a="1"/>
  <c r="F645" s="1"/>
  <c r="B646" a="1"/>
  <c r="B646" s="1"/>
  <c r="E646" s="1" a="1"/>
  <c r="E646" s="1"/>
  <c r="C646" a="1"/>
  <c r="C646" s="1"/>
  <c r="F646" a="1"/>
  <c r="F646" s="1"/>
  <c r="B647" a="1"/>
  <c r="B647" s="1"/>
  <c r="E647" s="1" a="1"/>
  <c r="E647" s="1"/>
  <c r="C647" a="1"/>
  <c r="C647" s="1"/>
  <c r="F647" a="1"/>
  <c r="F647" s="1"/>
  <c r="B648" a="1"/>
  <c r="B648" s="1"/>
  <c r="E648" s="1" a="1"/>
  <c r="E648" s="1"/>
  <c r="C648" a="1"/>
  <c r="C648" s="1"/>
  <c r="F648" a="1"/>
  <c r="F648" s="1"/>
  <c r="B649" a="1"/>
  <c r="B649" s="1"/>
  <c r="C649" a="1"/>
  <c r="C649" s="1"/>
  <c r="F649" a="1"/>
  <c r="F649" s="1"/>
  <c r="B650" a="1"/>
  <c r="B650" s="1"/>
  <c r="E650" s="1" a="1"/>
  <c r="E650" s="1"/>
  <c r="C650" a="1"/>
  <c r="C650" s="1"/>
  <c r="F650" a="1"/>
  <c r="F650" s="1"/>
  <c r="B651" a="1"/>
  <c r="B651" s="1"/>
  <c r="E651" s="1" a="1"/>
  <c r="E651" s="1"/>
  <c r="C651" a="1"/>
  <c r="C651" s="1"/>
  <c r="F651" a="1"/>
  <c r="F651" s="1"/>
  <c r="B652" a="1"/>
  <c r="B652" s="1"/>
  <c r="E652" s="1" a="1"/>
  <c r="E652" s="1"/>
  <c r="C652" a="1"/>
  <c r="C652" s="1"/>
  <c r="F652" a="1"/>
  <c r="F652" s="1"/>
  <c r="B653" a="1"/>
  <c r="B653" s="1"/>
  <c r="C653" a="1"/>
  <c r="C653" s="1"/>
  <c r="F653" a="1"/>
  <c r="F653" s="1"/>
  <c r="B654" a="1"/>
  <c r="B654" s="1"/>
  <c r="E654" s="1" a="1"/>
  <c r="E654" s="1"/>
  <c r="C654" a="1"/>
  <c r="C654" s="1"/>
  <c r="F654" a="1"/>
  <c r="F654" s="1"/>
  <c r="B655" a="1"/>
  <c r="B655" s="1"/>
  <c r="E655" s="1" a="1"/>
  <c r="E655" s="1"/>
  <c r="C655" a="1"/>
  <c r="C655" s="1"/>
  <c r="F655" a="1"/>
  <c r="F655" s="1"/>
  <c r="B656" a="1"/>
  <c r="B656" s="1"/>
  <c r="E656" s="1" a="1"/>
  <c r="E656" s="1"/>
  <c r="C656" a="1"/>
  <c r="C656" s="1"/>
  <c r="F656" a="1"/>
  <c r="F656" s="1"/>
  <c r="B657" a="1"/>
  <c r="B657" s="1"/>
  <c r="C657" a="1"/>
  <c r="C657" s="1"/>
  <c r="F657" a="1"/>
  <c r="F657" s="1"/>
  <c r="B658" a="1"/>
  <c r="B658" s="1"/>
  <c r="E658" s="1" a="1"/>
  <c r="E658" s="1"/>
  <c r="C658" a="1"/>
  <c r="C658" s="1"/>
  <c r="F658" a="1"/>
  <c r="F658" s="1"/>
  <c r="B659" a="1"/>
  <c r="B659" s="1"/>
  <c r="E659" s="1" a="1"/>
  <c r="E659" s="1"/>
  <c r="C659" a="1"/>
  <c r="C659" s="1"/>
  <c r="F659" a="1"/>
  <c r="F659" s="1"/>
  <c r="B660" a="1"/>
  <c r="B660" s="1"/>
  <c r="E660" s="1" a="1"/>
  <c r="E660" s="1"/>
  <c r="C660" a="1"/>
  <c r="C660" s="1"/>
  <c r="F660" a="1"/>
  <c r="F660" s="1"/>
  <c r="B661" a="1"/>
  <c r="B661" s="1"/>
  <c r="C661" a="1"/>
  <c r="C661" s="1"/>
  <c r="F661" a="1"/>
  <c r="F661" s="1"/>
  <c r="B662" a="1"/>
  <c r="B662" s="1"/>
  <c r="E662" s="1" a="1"/>
  <c r="E662" s="1"/>
  <c r="C662" a="1"/>
  <c r="C662" s="1"/>
  <c r="F662" a="1"/>
  <c r="F662" s="1"/>
  <c r="B663" a="1"/>
  <c r="B663" s="1"/>
  <c r="E663" s="1" a="1"/>
  <c r="E663" s="1"/>
  <c r="C663" a="1"/>
  <c r="C663" s="1"/>
  <c r="F663" a="1"/>
  <c r="F663" s="1"/>
  <c r="B664" a="1"/>
  <c r="B664" s="1"/>
  <c r="E664" s="1" a="1"/>
  <c r="E664" s="1"/>
  <c r="C664" a="1"/>
  <c r="C664" s="1"/>
  <c r="F664" a="1"/>
  <c r="F664" s="1"/>
  <c r="B665" a="1"/>
  <c r="B665" s="1"/>
  <c r="C665" a="1"/>
  <c r="C665" s="1"/>
  <c r="F665" a="1"/>
  <c r="F665" s="1"/>
  <c r="B666" a="1"/>
  <c r="B666" s="1"/>
  <c r="E666" s="1" a="1"/>
  <c r="E666" s="1"/>
  <c r="C666" a="1"/>
  <c r="C666" s="1"/>
  <c r="F666" a="1"/>
  <c r="F666" s="1"/>
  <c r="B667" a="1"/>
  <c r="B667" s="1"/>
  <c r="E667" s="1" a="1"/>
  <c r="E667" s="1"/>
  <c r="C667" a="1"/>
  <c r="C667" s="1"/>
  <c r="F667" a="1"/>
  <c r="F667" s="1"/>
  <c r="B668" a="1"/>
  <c r="B668" s="1"/>
  <c r="E668" s="1" a="1"/>
  <c r="E668" s="1"/>
  <c r="C668" a="1"/>
  <c r="C668" s="1"/>
  <c r="F668" a="1"/>
  <c r="F668" s="1"/>
  <c r="B669" a="1"/>
  <c r="B669" s="1"/>
  <c r="C669" a="1"/>
  <c r="C669" s="1"/>
  <c r="F669" a="1"/>
  <c r="F669" s="1"/>
  <c r="B670" a="1"/>
  <c r="B670" s="1"/>
  <c r="E670" s="1" a="1"/>
  <c r="E670" s="1"/>
  <c r="C670" a="1"/>
  <c r="C670" s="1"/>
  <c r="F670" a="1"/>
  <c r="F670" s="1"/>
  <c r="B671" a="1"/>
  <c r="B671" s="1"/>
  <c r="E671" s="1" a="1"/>
  <c r="E671" s="1"/>
  <c r="C671" a="1"/>
  <c r="C671" s="1"/>
  <c r="F671" a="1"/>
  <c r="F671" s="1"/>
  <c r="B672" a="1"/>
  <c r="B672" s="1"/>
  <c r="E672" s="1" a="1"/>
  <c r="E672" s="1"/>
  <c r="C672" a="1"/>
  <c r="C672" s="1"/>
  <c r="F672" a="1"/>
  <c r="F672" s="1"/>
  <c r="B673" a="1"/>
  <c r="B673" s="1"/>
  <c r="C673" a="1"/>
  <c r="C673" s="1"/>
  <c r="F673" a="1"/>
  <c r="F673" s="1"/>
  <c r="B674" a="1"/>
  <c r="B674" s="1"/>
  <c r="E674" s="1" a="1"/>
  <c r="E674" s="1"/>
  <c r="C674" a="1"/>
  <c r="C674" s="1"/>
  <c r="F674" a="1"/>
  <c r="F674" s="1"/>
  <c r="B675" a="1"/>
  <c r="B675" s="1"/>
  <c r="E675" s="1" a="1"/>
  <c r="E675" s="1"/>
  <c r="C675" a="1"/>
  <c r="C675" s="1"/>
  <c r="F675" a="1"/>
  <c r="F675" s="1"/>
  <c r="B676" a="1"/>
  <c r="B676" s="1"/>
  <c r="E676" s="1" a="1"/>
  <c r="E676" s="1"/>
  <c r="C676" a="1"/>
  <c r="C676" s="1"/>
  <c r="F676" a="1"/>
  <c r="F676" s="1"/>
  <c r="B677" a="1"/>
  <c r="B677" s="1"/>
  <c r="C677" a="1"/>
  <c r="C677" s="1"/>
  <c r="F677" a="1"/>
  <c r="F677" s="1"/>
  <c r="B678" a="1"/>
  <c r="B678" s="1"/>
  <c r="E678" s="1" a="1"/>
  <c r="E678" s="1"/>
  <c r="C678" a="1"/>
  <c r="C678" s="1"/>
  <c r="F678" a="1"/>
  <c r="F678" s="1"/>
  <c r="B679" a="1"/>
  <c r="B679" s="1"/>
  <c r="E679" s="1" a="1"/>
  <c r="E679" s="1"/>
  <c r="C679" a="1"/>
  <c r="C679" s="1"/>
  <c r="F679" a="1"/>
  <c r="F679" s="1"/>
  <c r="B680" a="1"/>
  <c r="B680" s="1"/>
  <c r="E680" s="1" a="1"/>
  <c r="E680" s="1"/>
  <c r="C680" a="1"/>
  <c r="C680" s="1"/>
  <c r="F680" a="1"/>
  <c r="F680" s="1"/>
  <c r="B681" a="1"/>
  <c r="B681" s="1"/>
  <c r="C681" a="1"/>
  <c r="C681" s="1"/>
  <c r="F681" a="1"/>
  <c r="F681" s="1"/>
  <c r="B682" a="1"/>
  <c r="B682" s="1"/>
  <c r="E682" s="1" a="1"/>
  <c r="E682" s="1"/>
  <c r="C682" a="1"/>
  <c r="C682" s="1"/>
  <c r="F682" a="1"/>
  <c r="F682" s="1"/>
  <c r="B683" a="1"/>
  <c r="B683" s="1"/>
  <c r="E683" s="1" a="1"/>
  <c r="E683" s="1"/>
  <c r="C683" a="1"/>
  <c r="C683" s="1"/>
  <c r="F683" a="1"/>
  <c r="F683" s="1"/>
  <c r="B684" a="1"/>
  <c r="B684" s="1"/>
  <c r="E684" s="1" a="1"/>
  <c r="E684" s="1"/>
  <c r="C684" a="1"/>
  <c r="C684" s="1"/>
  <c r="F684" a="1"/>
  <c r="F684" s="1"/>
  <c r="B685" a="1"/>
  <c r="B685" s="1"/>
  <c r="C685" a="1"/>
  <c r="C685" s="1"/>
  <c r="F685" a="1"/>
  <c r="F685" s="1"/>
  <c r="B686" a="1"/>
  <c r="B686" s="1"/>
  <c r="E686" s="1" a="1"/>
  <c r="E686" s="1"/>
  <c r="C686" a="1"/>
  <c r="C686" s="1"/>
  <c r="F686" a="1"/>
  <c r="F686" s="1"/>
  <c r="B687" a="1"/>
  <c r="B687" s="1"/>
  <c r="E687" s="1" a="1"/>
  <c r="E687" s="1"/>
  <c r="C687" a="1"/>
  <c r="C687" s="1"/>
  <c r="F687" a="1"/>
  <c r="F687" s="1"/>
  <c r="B688" a="1"/>
  <c r="B688" s="1"/>
  <c r="E688" s="1" a="1"/>
  <c r="E688" s="1"/>
  <c r="C688" a="1"/>
  <c r="C688" s="1"/>
  <c r="F688" a="1"/>
  <c r="F688" s="1"/>
  <c r="B689" a="1"/>
  <c r="B689" s="1"/>
  <c r="C689" a="1"/>
  <c r="C689" s="1"/>
  <c r="F689" a="1"/>
  <c r="F689" s="1"/>
  <c r="B690" a="1"/>
  <c r="B690" s="1"/>
  <c r="E690" s="1" a="1"/>
  <c r="E690" s="1"/>
  <c r="C690" a="1"/>
  <c r="C690" s="1"/>
  <c r="F690" a="1"/>
  <c r="F690" s="1"/>
  <c r="B691" a="1"/>
  <c r="B691" s="1"/>
  <c r="E691" s="1" a="1"/>
  <c r="E691" s="1"/>
  <c r="C691" a="1"/>
  <c r="C691" s="1"/>
  <c r="F691" a="1"/>
  <c r="F691" s="1"/>
  <c r="B692" a="1"/>
  <c r="B692" s="1"/>
  <c r="E692" s="1" a="1"/>
  <c r="E692" s="1"/>
  <c r="C692" a="1"/>
  <c r="C692" s="1"/>
  <c r="F692" a="1"/>
  <c r="F692" s="1"/>
  <c r="B693" a="1"/>
  <c r="B693" s="1"/>
  <c r="C693" a="1"/>
  <c r="C693" s="1"/>
  <c r="F693" a="1"/>
  <c r="F693" s="1"/>
  <c r="B694" a="1"/>
  <c r="B694" s="1"/>
  <c r="E694" s="1" a="1"/>
  <c r="E694" s="1"/>
  <c r="C694" a="1"/>
  <c r="C694" s="1"/>
  <c r="F694" a="1"/>
  <c r="F694" s="1"/>
  <c r="B695" a="1"/>
  <c r="B695" s="1"/>
  <c r="E695" s="1" a="1"/>
  <c r="E695" s="1"/>
  <c r="C695" a="1"/>
  <c r="C695" s="1"/>
  <c r="F695" a="1"/>
  <c r="F695" s="1"/>
  <c r="B696" a="1"/>
  <c r="B696" s="1"/>
  <c r="E696" s="1" a="1"/>
  <c r="E696" s="1"/>
  <c r="C696" a="1"/>
  <c r="C696" s="1"/>
  <c r="F696" a="1"/>
  <c r="F696" s="1"/>
  <c r="B697" a="1"/>
  <c r="B697" s="1"/>
  <c r="C697" a="1"/>
  <c r="C697" s="1"/>
  <c r="F697" a="1"/>
  <c r="F697" s="1"/>
  <c r="B698" a="1"/>
  <c r="B698" s="1"/>
  <c r="E698" s="1" a="1"/>
  <c r="E698" s="1"/>
  <c r="C698" a="1"/>
  <c r="C698" s="1"/>
  <c r="F698" a="1"/>
  <c r="F698" s="1"/>
  <c r="B699" a="1"/>
  <c r="B699" s="1"/>
  <c r="E699" s="1" a="1"/>
  <c r="E699" s="1"/>
  <c r="C699" a="1"/>
  <c r="C699" s="1"/>
  <c r="F699" a="1"/>
  <c r="F699" s="1"/>
  <c r="B700" a="1"/>
  <c r="B700" s="1"/>
  <c r="E700" s="1" a="1"/>
  <c r="E700" s="1"/>
  <c r="C700" a="1"/>
  <c r="C700" s="1"/>
  <c r="F700" a="1"/>
  <c r="F700" s="1"/>
  <c r="B701" a="1"/>
  <c r="B701" s="1"/>
  <c r="C701" a="1"/>
  <c r="C701" s="1"/>
  <c r="F701" a="1"/>
  <c r="F701" s="1"/>
  <c r="B702" a="1"/>
  <c r="B702" s="1"/>
  <c r="E702" s="1" a="1"/>
  <c r="E702" s="1"/>
  <c r="C702" a="1"/>
  <c r="C702" s="1"/>
  <c r="F702" a="1"/>
  <c r="F702" s="1"/>
  <c r="B703" a="1"/>
  <c r="B703" s="1"/>
  <c r="E703" s="1" a="1"/>
  <c r="E703" s="1"/>
  <c r="C703" a="1"/>
  <c r="C703" s="1"/>
  <c r="F703" a="1"/>
  <c r="F703" s="1"/>
  <c r="B704" a="1"/>
  <c r="B704" s="1"/>
  <c r="E704" s="1" a="1"/>
  <c r="E704" s="1"/>
  <c r="C704" a="1"/>
  <c r="C704" s="1"/>
  <c r="F704" a="1"/>
  <c r="F704" s="1"/>
  <c r="B705" a="1"/>
  <c r="B705" s="1"/>
  <c r="C705" a="1"/>
  <c r="C705" s="1"/>
  <c r="F705" a="1"/>
  <c r="F705" s="1"/>
  <c r="B706" a="1"/>
  <c r="B706" s="1"/>
  <c r="E706" s="1" a="1"/>
  <c r="E706" s="1"/>
  <c r="C706" a="1"/>
  <c r="C706" s="1"/>
  <c r="F706" a="1"/>
  <c r="F706" s="1"/>
  <c r="B707" a="1"/>
  <c r="B707" s="1"/>
  <c r="E707" s="1" a="1"/>
  <c r="E707" s="1"/>
  <c r="C707" a="1"/>
  <c r="C707" s="1"/>
  <c r="F707" a="1"/>
  <c r="F707" s="1"/>
  <c r="B708" a="1"/>
  <c r="B708" s="1"/>
  <c r="E708" s="1" a="1"/>
  <c r="E708" s="1"/>
  <c r="C708" a="1"/>
  <c r="C708" s="1"/>
  <c r="F708" a="1"/>
  <c r="F708" s="1"/>
  <c r="B709" a="1"/>
  <c r="B709" s="1"/>
  <c r="C709" a="1"/>
  <c r="C709" s="1"/>
  <c r="F709" a="1"/>
  <c r="F709" s="1"/>
  <c r="B710" a="1"/>
  <c r="B710" s="1"/>
  <c r="E710" s="1" a="1"/>
  <c r="E710" s="1"/>
  <c r="C710" a="1"/>
  <c r="C710" s="1"/>
  <c r="F710" a="1"/>
  <c r="F710" s="1"/>
  <c r="B711" a="1"/>
  <c r="B711" s="1"/>
  <c r="E711" s="1" a="1"/>
  <c r="E711" s="1"/>
  <c r="C711" a="1"/>
  <c r="C711" s="1"/>
  <c r="F711" a="1"/>
  <c r="F711" s="1"/>
  <c r="B712" a="1"/>
  <c r="B712" s="1"/>
  <c r="E712" s="1" a="1"/>
  <c r="E712" s="1"/>
  <c r="C712" a="1"/>
  <c r="C712" s="1"/>
  <c r="F712" a="1"/>
  <c r="F712" s="1"/>
  <c r="B713" a="1"/>
  <c r="B713" s="1"/>
  <c r="C713" a="1"/>
  <c r="C713" s="1"/>
  <c r="F713" a="1"/>
  <c r="F713" s="1"/>
  <c r="B714" a="1"/>
  <c r="B714" s="1"/>
  <c r="E714" s="1" a="1"/>
  <c r="E714" s="1"/>
  <c r="C714" a="1"/>
  <c r="C714" s="1"/>
  <c r="F714" a="1"/>
  <c r="F714" s="1"/>
  <c r="B715" a="1"/>
  <c r="B715" s="1"/>
  <c r="E715" s="1" a="1"/>
  <c r="E715" s="1"/>
  <c r="C715" a="1"/>
  <c r="C715" s="1"/>
  <c r="F715" a="1"/>
  <c r="F715" s="1"/>
  <c r="B716" a="1"/>
  <c r="B716" s="1"/>
  <c r="E716" s="1" a="1"/>
  <c r="E716" s="1"/>
  <c r="C716" a="1"/>
  <c r="C716" s="1"/>
  <c r="F716" a="1"/>
  <c r="F716" s="1"/>
  <c r="B717" a="1"/>
  <c r="B717" s="1"/>
  <c r="C717" a="1"/>
  <c r="C717" s="1"/>
  <c r="F717" a="1"/>
  <c r="F717" s="1"/>
  <c r="B718" a="1"/>
  <c r="B718" s="1"/>
  <c r="E718" s="1" a="1"/>
  <c r="E718" s="1"/>
  <c r="C718" a="1"/>
  <c r="C718" s="1"/>
  <c r="F718" a="1"/>
  <c r="F718" s="1"/>
  <c r="B719" a="1"/>
  <c r="B719" s="1"/>
  <c r="E719" s="1" a="1"/>
  <c r="E719" s="1"/>
  <c r="C719" a="1"/>
  <c r="C719" s="1"/>
  <c r="F719" a="1"/>
  <c r="F719" s="1"/>
  <c r="B720" a="1"/>
  <c r="B720" s="1"/>
  <c r="E720" s="1" a="1"/>
  <c r="E720" s="1"/>
  <c r="C720" a="1"/>
  <c r="C720" s="1"/>
  <c r="F720" a="1"/>
  <c r="F720" s="1"/>
  <c r="B721" a="1"/>
  <c r="B721" s="1"/>
  <c r="E721" s="1" a="1"/>
  <c r="E721" s="1"/>
  <c r="C721" a="1"/>
  <c r="C721" s="1"/>
  <c r="F721" a="1"/>
  <c r="F721" s="1"/>
  <c r="B722" a="1"/>
  <c r="B722" s="1"/>
  <c r="E722" s="1" a="1"/>
  <c r="E722" s="1"/>
  <c r="C722" a="1"/>
  <c r="C722" s="1"/>
  <c r="F722" a="1"/>
  <c r="F722" s="1"/>
  <c r="B723" a="1"/>
  <c r="B723" s="1"/>
  <c r="E723" s="1" a="1"/>
  <c r="E723" s="1"/>
  <c r="C723" a="1"/>
  <c r="C723" s="1"/>
  <c r="F723" a="1"/>
  <c r="F723" s="1"/>
  <c r="B724" a="1"/>
  <c r="B724" s="1"/>
  <c r="C724" a="1"/>
  <c r="C724" s="1"/>
  <c r="F724" a="1"/>
  <c r="F724" s="1"/>
  <c r="B725" a="1"/>
  <c r="B725" s="1"/>
  <c r="E725" s="1" a="1"/>
  <c r="E725" s="1"/>
  <c r="C725" a="1"/>
  <c r="C725" s="1"/>
  <c r="F725" a="1"/>
  <c r="F725" s="1"/>
  <c r="B726" a="1"/>
  <c r="B726" s="1"/>
  <c r="E726" s="1" a="1"/>
  <c r="E726" s="1"/>
  <c r="C726" a="1"/>
  <c r="C726" s="1"/>
  <c r="F726" a="1"/>
  <c r="F726" s="1"/>
  <c r="B727" a="1"/>
  <c r="B727" s="1"/>
  <c r="E727" s="1" a="1"/>
  <c r="E727" s="1"/>
  <c r="C727" a="1"/>
  <c r="C727" s="1"/>
  <c r="F727" a="1"/>
  <c r="F727" s="1"/>
  <c r="B728" a="1"/>
  <c r="B728" s="1"/>
  <c r="E728" s="1" a="1"/>
  <c r="E728" s="1"/>
  <c r="C728" a="1"/>
  <c r="C728" s="1"/>
  <c r="F728" a="1"/>
  <c r="F728" s="1"/>
  <c r="B729" a="1"/>
  <c r="B729" s="1"/>
  <c r="E729" s="1" a="1"/>
  <c r="E729" s="1"/>
  <c r="C729" a="1"/>
  <c r="C729" s="1"/>
  <c r="F729" a="1"/>
  <c r="F729" s="1"/>
  <c r="B730" a="1"/>
  <c r="B730" s="1"/>
  <c r="E730" s="1" a="1"/>
  <c r="E730" s="1"/>
  <c r="C730" a="1"/>
  <c r="C730" s="1"/>
  <c r="F730" a="1"/>
  <c r="F730" s="1"/>
  <c r="B731" a="1"/>
  <c r="B731" s="1"/>
  <c r="E731" s="1" a="1"/>
  <c r="E731" s="1"/>
  <c r="C731" a="1"/>
  <c r="C731" s="1"/>
  <c r="F731" a="1"/>
  <c r="F731" s="1"/>
  <c r="B732" a="1"/>
  <c r="B732" s="1"/>
  <c r="C732" a="1"/>
  <c r="C732" s="1"/>
  <c r="F732" a="1"/>
  <c r="F732" s="1"/>
  <c r="B733" a="1"/>
  <c r="B733" s="1"/>
  <c r="E733" s="1" a="1"/>
  <c r="E733" s="1"/>
  <c r="C733" a="1"/>
  <c r="C733" s="1"/>
  <c r="F733" a="1"/>
  <c r="F733" s="1"/>
  <c r="B734" a="1"/>
  <c r="B734" s="1"/>
  <c r="E734" s="1" a="1"/>
  <c r="E734" s="1"/>
  <c r="C734" a="1"/>
  <c r="C734" s="1"/>
  <c r="F734" a="1"/>
  <c r="F734" s="1"/>
  <c r="B735" a="1"/>
  <c r="B735" s="1"/>
  <c r="E735" s="1" a="1"/>
  <c r="E735" s="1"/>
  <c r="C735" a="1"/>
  <c r="C735" s="1"/>
  <c r="F735" a="1"/>
  <c r="F735" s="1"/>
  <c r="B736" a="1"/>
  <c r="B736" s="1"/>
  <c r="E736" s="1" a="1"/>
  <c r="E736" s="1"/>
  <c r="C736" a="1"/>
  <c r="C736" s="1"/>
  <c r="F736" a="1"/>
  <c r="F736" s="1"/>
  <c r="B737" a="1"/>
  <c r="B737" s="1"/>
  <c r="E737" s="1" a="1"/>
  <c r="E737" s="1"/>
  <c r="C737" a="1"/>
  <c r="C737" s="1"/>
  <c r="F737" a="1"/>
  <c r="F737" s="1"/>
  <c r="B738" a="1"/>
  <c r="B738" s="1"/>
  <c r="E738" s="1" a="1"/>
  <c r="E738" s="1"/>
  <c r="C738" a="1"/>
  <c r="C738" s="1"/>
  <c r="F738" a="1"/>
  <c r="F738" s="1"/>
  <c r="B739" a="1"/>
  <c r="B739" s="1"/>
  <c r="E739" s="1" a="1"/>
  <c r="E739" s="1"/>
  <c r="C739" a="1"/>
  <c r="C739" s="1"/>
  <c r="F739" a="1"/>
  <c r="F739" s="1"/>
  <c r="B740" a="1"/>
  <c r="B740" s="1"/>
  <c r="C740" a="1"/>
  <c r="C740" s="1"/>
  <c r="F740" a="1"/>
  <c r="F740" s="1"/>
  <c r="B741" a="1"/>
  <c r="B741" s="1"/>
  <c r="E741" s="1" a="1"/>
  <c r="E741" s="1"/>
  <c r="C741" a="1"/>
  <c r="C741" s="1"/>
  <c r="F741" a="1"/>
  <c r="F741" s="1"/>
  <c r="B742" a="1"/>
  <c r="B742" s="1"/>
  <c r="E742" s="1" a="1"/>
  <c r="E742" s="1"/>
  <c r="C742" a="1"/>
  <c r="C742" s="1"/>
  <c r="F742" a="1"/>
  <c r="F742" s="1"/>
  <c r="B743" a="1"/>
  <c r="B743" s="1"/>
  <c r="E743" s="1" a="1"/>
  <c r="E743" s="1"/>
  <c r="C743" a="1"/>
  <c r="C743" s="1"/>
  <c r="F743" a="1"/>
  <c r="F743" s="1"/>
  <c r="B744" a="1"/>
  <c r="B744" s="1"/>
  <c r="E744" s="1" a="1"/>
  <c r="E744" s="1"/>
  <c r="C744" a="1"/>
  <c r="C744" s="1"/>
  <c r="F744" a="1"/>
  <c r="F744" s="1"/>
  <c r="B745" a="1"/>
  <c r="B745" s="1"/>
  <c r="E745" s="1" a="1"/>
  <c r="E745" s="1"/>
  <c r="C745" a="1"/>
  <c r="C745" s="1"/>
  <c r="F745" a="1"/>
  <c r="F745" s="1"/>
  <c r="B746" a="1"/>
  <c r="B746" s="1"/>
  <c r="E746" s="1" a="1"/>
  <c r="E746" s="1"/>
  <c r="C746" a="1"/>
  <c r="C746" s="1"/>
  <c r="F746" a="1"/>
  <c r="F746" s="1"/>
  <c r="B747" a="1"/>
  <c r="B747" s="1"/>
  <c r="E747" s="1" a="1"/>
  <c r="E747" s="1"/>
  <c r="C747" a="1"/>
  <c r="C747" s="1"/>
  <c r="F747" a="1"/>
  <c r="F747" s="1"/>
  <c r="B748" a="1"/>
  <c r="B748" s="1"/>
  <c r="E748" s="1" a="1"/>
  <c r="E748" s="1"/>
  <c r="C748" a="1"/>
  <c r="C748" s="1"/>
  <c r="F748" a="1"/>
  <c r="F748" s="1"/>
  <c r="B749" a="1"/>
  <c r="B749" s="1"/>
  <c r="E749" s="1" a="1"/>
  <c r="E749" s="1"/>
  <c r="C749" a="1"/>
  <c r="C749" s="1"/>
  <c r="F749" a="1"/>
  <c r="F749" s="1"/>
  <c r="B750" a="1"/>
  <c r="B750" s="1"/>
  <c r="E750" s="1" a="1"/>
  <c r="E750" s="1"/>
  <c r="C750" a="1"/>
  <c r="C750" s="1"/>
  <c r="F750" a="1"/>
  <c r="F750" s="1"/>
  <c r="B751" a="1"/>
  <c r="B751" s="1"/>
  <c r="E751" s="1" a="1"/>
  <c r="E751" s="1"/>
  <c r="C751" a="1"/>
  <c r="C751" s="1"/>
  <c r="F751" a="1"/>
  <c r="F751" s="1"/>
  <c r="B752" a="1"/>
  <c r="B752" s="1"/>
  <c r="E752" s="1" a="1"/>
  <c r="E752" s="1"/>
  <c r="C752" a="1"/>
  <c r="C752" s="1"/>
  <c r="F752" a="1"/>
  <c r="F752" s="1"/>
  <c r="B753" a="1"/>
  <c r="B753" s="1"/>
  <c r="E753" s="1" a="1"/>
  <c r="E753" s="1"/>
  <c r="C753" a="1"/>
  <c r="C753" s="1"/>
  <c r="F753" a="1"/>
  <c r="F753" s="1"/>
  <c r="B754" a="1"/>
  <c r="B754" s="1"/>
  <c r="E754" s="1" a="1"/>
  <c r="E754" s="1"/>
  <c r="C754" a="1"/>
  <c r="C754" s="1"/>
  <c r="F754" a="1"/>
  <c r="F754" s="1"/>
  <c r="B755" a="1"/>
  <c r="B755" s="1"/>
  <c r="E755" s="1" a="1"/>
  <c r="E755" s="1"/>
  <c r="C755" a="1"/>
  <c r="C755" s="1"/>
  <c r="F755" a="1"/>
  <c r="F755" s="1"/>
  <c r="B756" a="1"/>
  <c r="B756" s="1"/>
  <c r="E756" s="1" a="1"/>
  <c r="E756" s="1"/>
  <c r="C756" a="1"/>
  <c r="C756" s="1"/>
  <c r="F756" a="1"/>
  <c r="F756" s="1"/>
  <c r="B757" a="1"/>
  <c r="B757" s="1"/>
  <c r="E757" s="1" a="1"/>
  <c r="E757" s="1"/>
  <c r="C757" a="1"/>
  <c r="C757" s="1"/>
  <c r="F757" a="1"/>
  <c r="F757" s="1"/>
  <c r="B758" a="1"/>
  <c r="B758" s="1"/>
  <c r="E758" s="1" a="1"/>
  <c r="E758" s="1"/>
  <c r="C758" a="1"/>
  <c r="C758" s="1"/>
  <c r="F758" a="1"/>
  <c r="F758" s="1"/>
  <c r="B759" a="1"/>
  <c r="B759" s="1"/>
  <c r="C759" a="1"/>
  <c r="C759" s="1"/>
  <c r="F759" a="1"/>
  <c r="F759" s="1"/>
  <c r="B760" a="1"/>
  <c r="B760" s="1"/>
  <c r="E760" s="1" a="1"/>
  <c r="E760" s="1"/>
  <c r="C760" a="1"/>
  <c r="C760" s="1"/>
  <c r="F760" a="1"/>
  <c r="F760" s="1"/>
  <c r="B761" a="1"/>
  <c r="B761" s="1"/>
  <c r="E761" s="1" a="1"/>
  <c r="E761" s="1"/>
  <c r="C761" a="1"/>
  <c r="C761" s="1"/>
  <c r="F761" a="1"/>
  <c r="F761" s="1"/>
  <c r="B762" a="1"/>
  <c r="B762" s="1"/>
  <c r="E762" s="1" a="1"/>
  <c r="E762" s="1"/>
  <c r="C762" a="1"/>
  <c r="C762" s="1"/>
  <c r="F762" a="1"/>
  <c r="F762" s="1"/>
  <c r="B763" a="1"/>
  <c r="B763" s="1"/>
  <c r="C763" a="1"/>
  <c r="C763" s="1"/>
  <c r="F763" a="1"/>
  <c r="F763" s="1"/>
  <c r="B764" a="1"/>
  <c r="B764" s="1"/>
  <c r="E764" s="1" a="1"/>
  <c r="E764" s="1"/>
  <c r="C764" a="1"/>
  <c r="C764" s="1"/>
  <c r="F764" a="1"/>
  <c r="F764" s="1"/>
  <c r="B765" a="1"/>
  <c r="B765" s="1"/>
  <c r="E765" s="1" a="1"/>
  <c r="E765" s="1"/>
  <c r="C765" a="1"/>
  <c r="C765" s="1"/>
  <c r="F765" a="1"/>
  <c r="F765" s="1"/>
  <c r="B766" a="1"/>
  <c r="B766" s="1"/>
  <c r="E766" s="1" a="1"/>
  <c r="E766" s="1"/>
  <c r="C766" a="1"/>
  <c r="C766" s="1"/>
  <c r="F766" a="1"/>
  <c r="F766" s="1"/>
  <c r="B767" a="1"/>
  <c r="B767" s="1"/>
  <c r="C767" a="1"/>
  <c r="C767" s="1"/>
  <c r="F767" a="1"/>
  <c r="F767" s="1"/>
  <c r="B768" a="1"/>
  <c r="B768" s="1"/>
  <c r="E768" s="1" a="1"/>
  <c r="E768" s="1"/>
  <c r="C768" a="1"/>
  <c r="C768" s="1"/>
  <c r="F768" a="1"/>
  <c r="F768" s="1"/>
  <c r="B769" a="1"/>
  <c r="B769" s="1"/>
  <c r="E769" s="1" a="1"/>
  <c r="E769" s="1"/>
  <c r="C769" a="1"/>
  <c r="C769" s="1"/>
  <c r="F769" a="1"/>
  <c r="F769" s="1"/>
  <c r="B770" a="1"/>
  <c r="B770" s="1"/>
  <c r="E770" s="1" a="1"/>
  <c r="E770" s="1"/>
  <c r="C770" a="1"/>
  <c r="C770" s="1"/>
  <c r="F770" a="1"/>
  <c r="F770" s="1"/>
  <c r="B771" a="1"/>
  <c r="B771" s="1"/>
  <c r="C771" a="1"/>
  <c r="C771" s="1"/>
  <c r="F771" a="1"/>
  <c r="F771" s="1"/>
  <c r="B772" a="1"/>
  <c r="B772" s="1"/>
  <c r="E772" s="1" a="1"/>
  <c r="E772" s="1"/>
  <c r="C772" a="1"/>
  <c r="C772" s="1"/>
  <c r="F772" a="1"/>
  <c r="F772" s="1"/>
  <c r="B773" a="1"/>
  <c r="B773" s="1"/>
  <c r="E773" s="1" a="1"/>
  <c r="E773" s="1"/>
  <c r="C773" a="1"/>
  <c r="C773" s="1"/>
  <c r="F773" a="1"/>
  <c r="F773" s="1"/>
  <c r="B774" a="1"/>
  <c r="B774" s="1"/>
  <c r="E774" s="1" a="1"/>
  <c r="E774" s="1"/>
  <c r="C774" a="1"/>
  <c r="C774" s="1"/>
  <c r="F774" a="1"/>
  <c r="F774" s="1"/>
  <c r="B775" a="1"/>
  <c r="B775" s="1"/>
  <c r="C775" a="1"/>
  <c r="C775" s="1"/>
  <c r="F775" a="1"/>
  <c r="F775" s="1"/>
  <c r="B776" a="1"/>
  <c r="B776" s="1"/>
  <c r="E776" s="1" a="1"/>
  <c r="E776" s="1"/>
  <c r="C776" a="1"/>
  <c r="C776" s="1"/>
  <c r="F776" a="1"/>
  <c r="F776" s="1"/>
  <c r="B777" a="1"/>
  <c r="B777" s="1"/>
  <c r="E777" s="1" a="1"/>
  <c r="E777" s="1"/>
  <c r="C777" a="1"/>
  <c r="C777" s="1"/>
  <c r="F777" a="1"/>
  <c r="F777" s="1"/>
  <c r="B778" a="1"/>
  <c r="B778" s="1"/>
  <c r="E778" s="1" a="1"/>
  <c r="E778" s="1"/>
  <c r="C778" a="1"/>
  <c r="C778" s="1"/>
  <c r="F778" a="1"/>
  <c r="F778" s="1"/>
  <c r="B779" a="1"/>
  <c r="B779" s="1"/>
  <c r="C779" a="1"/>
  <c r="C779" s="1"/>
  <c r="F779" a="1"/>
  <c r="F779" s="1"/>
  <c r="B780" a="1"/>
  <c r="B780" s="1"/>
  <c r="E780" s="1" a="1"/>
  <c r="E780" s="1"/>
  <c r="C780" a="1"/>
  <c r="C780" s="1"/>
  <c r="F780" a="1"/>
  <c r="F780" s="1"/>
  <c r="B781" a="1"/>
  <c r="B781" s="1"/>
  <c r="C781" a="1"/>
  <c r="C781" s="1"/>
  <c r="F781" a="1"/>
  <c r="F781" s="1"/>
  <c r="B782" a="1"/>
  <c r="B782" s="1"/>
  <c r="E782" s="1" a="1"/>
  <c r="E782" s="1"/>
  <c r="C782" a="1"/>
  <c r="C782" s="1"/>
  <c r="F782" a="1"/>
  <c r="F782" s="1"/>
  <c r="B783" a="1"/>
  <c r="B783" s="1"/>
  <c r="C783" a="1"/>
  <c r="C783" s="1"/>
  <c r="F783" a="1"/>
  <c r="F783" s="1"/>
  <c r="B784" a="1"/>
  <c r="B784" s="1"/>
  <c r="E784" s="1" a="1"/>
  <c r="E784" s="1"/>
  <c r="C784" a="1"/>
  <c r="C784" s="1"/>
  <c r="F784" a="1"/>
  <c r="F784" s="1"/>
  <c r="B785" a="1"/>
  <c r="B785" s="1"/>
  <c r="C785" a="1"/>
  <c r="C785" s="1"/>
  <c r="F785" a="1"/>
  <c r="F785" s="1"/>
  <c r="B786" a="1"/>
  <c r="B786" s="1"/>
  <c r="E786" s="1" a="1"/>
  <c r="E786" s="1"/>
  <c r="C786" a="1"/>
  <c r="C786" s="1"/>
  <c r="F786" a="1"/>
  <c r="F786" s="1"/>
  <c r="B787" a="1"/>
  <c r="B787" s="1"/>
  <c r="C787" a="1"/>
  <c r="C787" s="1"/>
  <c r="F787" a="1"/>
  <c r="F787" s="1"/>
  <c r="B788" a="1"/>
  <c r="B788" s="1"/>
  <c r="E788" s="1" a="1"/>
  <c r="E788" s="1"/>
  <c r="C788" a="1"/>
  <c r="C788" s="1"/>
  <c r="F788" a="1"/>
  <c r="F788" s="1"/>
  <c r="B789" a="1"/>
  <c r="B789" s="1"/>
  <c r="C789" a="1"/>
  <c r="C789" s="1"/>
  <c r="F789" a="1"/>
  <c r="F789" s="1"/>
  <c r="B790" a="1"/>
  <c r="B790" s="1"/>
  <c r="E790" s="1" a="1"/>
  <c r="E790" s="1"/>
  <c r="C790" a="1"/>
  <c r="C790" s="1"/>
  <c r="F790" a="1"/>
  <c r="F790" s="1"/>
  <c r="B791" a="1"/>
  <c r="B791" s="1"/>
  <c r="C791" a="1"/>
  <c r="C791" s="1"/>
  <c r="F791" a="1"/>
  <c r="F791" s="1"/>
  <c r="B792" a="1"/>
  <c r="B792" s="1"/>
  <c r="E792" s="1" a="1"/>
  <c r="E792" s="1"/>
  <c r="C792" a="1"/>
  <c r="C792" s="1"/>
  <c r="F792" a="1"/>
  <c r="F792" s="1"/>
  <c r="B793" a="1"/>
  <c r="B793" s="1"/>
  <c r="C793" a="1"/>
  <c r="C793" s="1"/>
  <c r="F793" a="1"/>
  <c r="F793" s="1"/>
  <c r="B794" a="1"/>
  <c r="B794" s="1"/>
  <c r="E794" s="1" a="1"/>
  <c r="E794" s="1"/>
  <c r="C794" a="1"/>
  <c r="C794" s="1"/>
  <c r="F794" a="1"/>
  <c r="F794" s="1"/>
  <c r="B795" a="1"/>
  <c r="B795" s="1"/>
  <c r="C795" a="1"/>
  <c r="C795" s="1"/>
  <c r="F795" a="1"/>
  <c r="F795" s="1"/>
  <c r="B796" a="1"/>
  <c r="B796" s="1"/>
  <c r="E796" s="1" a="1"/>
  <c r="E796" s="1"/>
  <c r="C796" a="1"/>
  <c r="C796" s="1"/>
  <c r="F796" a="1"/>
  <c r="F796" s="1"/>
  <c r="B797" a="1"/>
  <c r="B797" s="1"/>
  <c r="C797" a="1"/>
  <c r="C797" s="1"/>
  <c r="F797" a="1"/>
  <c r="F797" s="1"/>
  <c r="B798" a="1"/>
  <c r="B798" s="1"/>
  <c r="E798" s="1" a="1"/>
  <c r="E798" s="1"/>
  <c r="C798" a="1"/>
  <c r="C798" s="1"/>
  <c r="F798" a="1"/>
  <c r="F798" s="1"/>
  <c r="B799" a="1"/>
  <c r="B799" s="1"/>
  <c r="C799" a="1"/>
  <c r="C799" s="1"/>
  <c r="F799" a="1"/>
  <c r="F799" s="1"/>
  <c r="B800" a="1"/>
  <c r="B800" s="1"/>
  <c r="E800" s="1" a="1"/>
  <c r="E800" s="1"/>
  <c r="C800" a="1"/>
  <c r="C800" s="1"/>
  <c r="F800" a="1"/>
  <c r="F800" s="1"/>
  <c r="B801" a="1"/>
  <c r="B801" s="1"/>
  <c r="C801" a="1"/>
  <c r="C801" s="1"/>
  <c r="F801" a="1"/>
  <c r="F801" s="1"/>
  <c r="B802" a="1"/>
  <c r="B802" s="1"/>
  <c r="E802" s="1" a="1"/>
  <c r="E802" s="1"/>
  <c r="C802" a="1"/>
  <c r="C802" s="1"/>
  <c r="F802" a="1"/>
  <c r="F802" s="1"/>
  <c r="B803" a="1"/>
  <c r="B803" s="1"/>
  <c r="C803" a="1"/>
  <c r="C803" s="1"/>
  <c r="F803" a="1"/>
  <c r="F803" s="1"/>
  <c r="B804" a="1"/>
  <c r="B804" s="1"/>
  <c r="E804" s="1" a="1"/>
  <c r="E804" s="1"/>
  <c r="C804" a="1"/>
  <c r="C804" s="1"/>
  <c r="F804" a="1"/>
  <c r="F804" s="1"/>
  <c r="B805" a="1"/>
  <c r="B805" s="1"/>
  <c r="C805" a="1"/>
  <c r="C805" s="1"/>
  <c r="F805" a="1"/>
  <c r="F805" s="1"/>
  <c r="B806" a="1"/>
  <c r="B806" s="1"/>
  <c r="E806" s="1" a="1"/>
  <c r="E806" s="1"/>
  <c r="C806" a="1"/>
  <c r="C806" s="1"/>
  <c r="F806" a="1"/>
  <c r="F806" s="1"/>
  <c r="B807" a="1"/>
  <c r="B807" s="1"/>
  <c r="C807" a="1"/>
  <c r="C807" s="1"/>
  <c r="F807" a="1"/>
  <c r="F807" s="1"/>
  <c r="B808" a="1"/>
  <c r="B808" s="1"/>
  <c r="E808" s="1" a="1"/>
  <c r="E808" s="1"/>
  <c r="C808" a="1"/>
  <c r="C808" s="1"/>
  <c r="F808" a="1"/>
  <c r="F808" s="1"/>
  <c r="B809" a="1"/>
  <c r="B809" s="1"/>
  <c r="C809" a="1"/>
  <c r="C809" s="1"/>
  <c r="F809" a="1"/>
  <c r="F809" s="1"/>
  <c r="B810" a="1"/>
  <c r="B810" s="1"/>
  <c r="E810" s="1" a="1"/>
  <c r="E810" s="1"/>
  <c r="C810" a="1"/>
  <c r="C810" s="1"/>
  <c r="F810" a="1"/>
  <c r="F810" s="1"/>
  <c r="B811" a="1"/>
  <c r="B811" s="1"/>
  <c r="C811" a="1"/>
  <c r="C811" s="1"/>
  <c r="F811" a="1"/>
  <c r="F811" s="1"/>
  <c r="B812" a="1"/>
  <c r="B812" s="1"/>
  <c r="E812" s="1" a="1"/>
  <c r="E812" s="1"/>
  <c r="C812" a="1"/>
  <c r="C812" s="1"/>
  <c r="F812" a="1"/>
  <c r="F812" s="1"/>
  <c r="B813" a="1"/>
  <c r="B813" s="1"/>
  <c r="C813" a="1"/>
  <c r="C813" s="1"/>
  <c r="F813" a="1"/>
  <c r="F813" s="1"/>
  <c r="B814" a="1"/>
  <c r="B814" s="1"/>
  <c r="E814" s="1" a="1"/>
  <c r="E814" s="1"/>
  <c r="C814" a="1"/>
  <c r="C814" s="1"/>
  <c r="F814" a="1"/>
  <c r="F814" s="1"/>
  <c r="B815" a="1"/>
  <c r="B815" s="1"/>
  <c r="C815" a="1"/>
  <c r="C815" s="1"/>
  <c r="F815" a="1"/>
  <c r="F815" s="1"/>
  <c r="B816" a="1"/>
  <c r="B816" s="1"/>
  <c r="E816" s="1" a="1"/>
  <c r="E816" s="1"/>
  <c r="C816" a="1"/>
  <c r="C816" s="1"/>
  <c r="F816" a="1"/>
  <c r="F816" s="1"/>
  <c r="B817" a="1"/>
  <c r="B817" s="1"/>
  <c r="C817" a="1"/>
  <c r="C817" s="1"/>
  <c r="F817" a="1"/>
  <c r="F817" s="1"/>
  <c r="B818" a="1"/>
  <c r="B818" s="1"/>
  <c r="E818" s="1" a="1"/>
  <c r="E818" s="1"/>
  <c r="C818" a="1"/>
  <c r="C818" s="1"/>
  <c r="F818" a="1"/>
  <c r="F818" s="1"/>
  <c r="B819" a="1"/>
  <c r="B819" s="1"/>
  <c r="C819" a="1"/>
  <c r="C819" s="1"/>
  <c r="F819" a="1"/>
  <c r="F819" s="1"/>
  <c r="B820" a="1"/>
  <c r="B820" s="1"/>
  <c r="E820" s="1" a="1"/>
  <c r="E820" s="1"/>
  <c r="C820" a="1"/>
  <c r="C820" s="1"/>
  <c r="F820" a="1"/>
  <c r="F820" s="1"/>
  <c r="B821" a="1"/>
  <c r="B821" s="1"/>
  <c r="C821" a="1"/>
  <c r="C821" s="1"/>
  <c r="F821" a="1"/>
  <c r="F821" s="1"/>
  <c r="B822" a="1"/>
  <c r="B822" s="1"/>
  <c r="E822" s="1" a="1"/>
  <c r="E822" s="1"/>
  <c r="C822" a="1"/>
  <c r="C822" s="1"/>
  <c r="F822" a="1"/>
  <c r="F822" s="1"/>
  <c r="B823" a="1"/>
  <c r="B823" s="1"/>
  <c r="C823" a="1"/>
  <c r="C823" s="1"/>
  <c r="F823" a="1"/>
  <c r="F823" s="1"/>
  <c r="B824" a="1"/>
  <c r="B824" s="1"/>
  <c r="E824" s="1" a="1"/>
  <c r="E824" s="1"/>
  <c r="C824" a="1"/>
  <c r="C824" s="1"/>
  <c r="F824" a="1"/>
  <c r="F824" s="1"/>
  <c r="B825" a="1"/>
  <c r="B825" s="1"/>
  <c r="C825" a="1"/>
  <c r="C825" s="1"/>
  <c r="F825" a="1"/>
  <c r="F825" s="1"/>
  <c r="B826" a="1"/>
  <c r="B826" s="1"/>
  <c r="E826" s="1" a="1"/>
  <c r="E826" s="1"/>
  <c r="C826" a="1"/>
  <c r="C826" s="1"/>
  <c r="F826" a="1"/>
  <c r="F826" s="1"/>
  <c r="B827" a="1"/>
  <c r="B827" s="1"/>
  <c r="C827" a="1"/>
  <c r="C827" s="1"/>
  <c r="F827" a="1"/>
  <c r="F827" s="1"/>
  <c r="B828" a="1"/>
  <c r="B828" s="1"/>
  <c r="E828" s="1" a="1"/>
  <c r="E828" s="1"/>
  <c r="C828" a="1"/>
  <c r="C828" s="1"/>
  <c r="F828" a="1"/>
  <c r="F828" s="1"/>
  <c r="B829" a="1"/>
  <c r="B829" s="1"/>
  <c r="C829" a="1"/>
  <c r="C829" s="1"/>
  <c r="F829" a="1"/>
  <c r="F829" s="1"/>
  <c r="B830" a="1"/>
  <c r="B830" s="1"/>
  <c r="E830" s="1" a="1"/>
  <c r="E830" s="1"/>
  <c r="C830" a="1"/>
  <c r="C830" s="1"/>
  <c r="F830" a="1"/>
  <c r="F830" s="1"/>
  <c r="B831" a="1"/>
  <c r="B831" s="1"/>
  <c r="C831" a="1"/>
  <c r="C831" s="1"/>
  <c r="F831" a="1"/>
  <c r="F831" s="1"/>
  <c r="B832" a="1"/>
  <c r="B832" s="1"/>
  <c r="E832" s="1" a="1"/>
  <c r="E832" s="1"/>
  <c r="C832" a="1"/>
  <c r="C832" s="1"/>
  <c r="F832" a="1"/>
  <c r="F832" s="1"/>
  <c r="B833" a="1"/>
  <c r="B833" s="1"/>
  <c r="C833" a="1"/>
  <c r="C833" s="1"/>
  <c r="F833" a="1"/>
  <c r="F833" s="1"/>
  <c r="B834" a="1"/>
  <c r="B834" s="1"/>
  <c r="E834" s="1" a="1"/>
  <c r="E834" s="1"/>
  <c r="C834" a="1"/>
  <c r="C834" s="1"/>
  <c r="F834" a="1"/>
  <c r="F834" s="1"/>
  <c r="B835" a="1"/>
  <c r="B835" s="1"/>
  <c r="C835" a="1"/>
  <c r="C835" s="1"/>
  <c r="F835" a="1"/>
  <c r="F835" s="1"/>
  <c r="B836" a="1"/>
  <c r="B836" s="1"/>
  <c r="E836" s="1" a="1"/>
  <c r="E836" s="1"/>
  <c r="C836" a="1"/>
  <c r="C836" s="1"/>
  <c r="F836" a="1"/>
  <c r="F836" s="1"/>
  <c r="B837" a="1"/>
  <c r="B837" s="1"/>
  <c r="C837" a="1"/>
  <c r="C837" s="1"/>
  <c r="F837" a="1"/>
  <c r="F837" s="1"/>
  <c r="B838" a="1"/>
  <c r="B838" s="1"/>
  <c r="E838" s="1" a="1"/>
  <c r="E838" s="1"/>
  <c r="C838" a="1"/>
  <c r="C838" s="1"/>
  <c r="F838" a="1"/>
  <c r="F838" s="1"/>
  <c r="B839" a="1"/>
  <c r="B839" s="1"/>
  <c r="C839" a="1"/>
  <c r="C839" s="1"/>
  <c r="F839" a="1"/>
  <c r="F839" s="1"/>
  <c r="B840" a="1"/>
  <c r="B840" s="1"/>
  <c r="E840" s="1" a="1"/>
  <c r="E840" s="1"/>
  <c r="C840" a="1"/>
  <c r="C840" s="1"/>
  <c r="F840" a="1"/>
  <c r="F840" s="1"/>
  <c r="B841" a="1"/>
  <c r="B841" s="1"/>
  <c r="C841" a="1"/>
  <c r="C841" s="1"/>
  <c r="F841" a="1"/>
  <c r="F841" s="1"/>
  <c r="B842" a="1"/>
  <c r="B842" s="1"/>
  <c r="E842" s="1" a="1"/>
  <c r="E842" s="1"/>
  <c r="C842" a="1"/>
  <c r="C842" s="1"/>
  <c r="F842" a="1"/>
  <c r="F842" s="1"/>
  <c r="B843" a="1"/>
  <c r="B843" s="1"/>
  <c r="C843" a="1"/>
  <c r="C843" s="1"/>
  <c r="F843" a="1"/>
  <c r="F843" s="1"/>
  <c r="B844" a="1"/>
  <c r="B844" s="1"/>
  <c r="E844" s="1" a="1"/>
  <c r="E844" s="1"/>
  <c r="C844" a="1"/>
  <c r="C844" s="1"/>
  <c r="F844" a="1"/>
  <c r="F844" s="1"/>
  <c r="B845" a="1"/>
  <c r="B845" s="1"/>
  <c r="C845" a="1"/>
  <c r="C845" s="1"/>
  <c r="F845" a="1"/>
  <c r="F845" s="1"/>
  <c r="B846" a="1"/>
  <c r="B846" s="1"/>
  <c r="E846" s="1" a="1"/>
  <c r="E846" s="1"/>
  <c r="C846" a="1"/>
  <c r="C846" s="1"/>
  <c r="F846" a="1"/>
  <c r="F846" s="1"/>
  <c r="B847" a="1"/>
  <c r="B847" s="1"/>
  <c r="C847" a="1"/>
  <c r="C847" s="1"/>
  <c r="F847" a="1"/>
  <c r="F847" s="1"/>
  <c r="B848" a="1"/>
  <c r="B848" s="1"/>
  <c r="E848" s="1" a="1"/>
  <c r="E848" s="1"/>
  <c r="C848" a="1"/>
  <c r="C848" s="1"/>
  <c r="F848" a="1"/>
  <c r="F848" s="1"/>
  <c r="B849" a="1"/>
  <c r="B849" s="1"/>
  <c r="C849" a="1"/>
  <c r="C849" s="1"/>
  <c r="F849" a="1"/>
  <c r="F849" s="1"/>
  <c r="B850" a="1"/>
  <c r="B850" s="1"/>
  <c r="E850" s="1" a="1"/>
  <c r="E850" s="1"/>
  <c r="C850" a="1"/>
  <c r="C850" s="1"/>
  <c r="F850" a="1"/>
  <c r="F850" s="1"/>
  <c r="B851" a="1"/>
  <c r="B851" s="1"/>
  <c r="C851" a="1"/>
  <c r="C851" s="1"/>
  <c r="F851" a="1"/>
  <c r="F851" s="1"/>
  <c r="B852" a="1"/>
  <c r="B852" s="1"/>
  <c r="E852" s="1" a="1"/>
  <c r="E852" s="1"/>
  <c r="C852" a="1"/>
  <c r="C852" s="1"/>
  <c r="F852" a="1"/>
  <c r="F852" s="1"/>
  <c r="B853" a="1"/>
  <c r="B853" s="1"/>
  <c r="C853" a="1"/>
  <c r="C853" s="1"/>
  <c r="F853" a="1"/>
  <c r="F853" s="1"/>
  <c r="B854" a="1"/>
  <c r="B854" s="1"/>
  <c r="E854" s="1" a="1"/>
  <c r="E854" s="1"/>
  <c r="C854" a="1"/>
  <c r="C854" s="1"/>
  <c r="F854" a="1"/>
  <c r="F854" s="1"/>
  <c r="B855" a="1"/>
  <c r="B855" s="1"/>
  <c r="C855" a="1"/>
  <c r="C855" s="1"/>
  <c r="F855" a="1"/>
  <c r="F855" s="1"/>
  <c r="B856" a="1"/>
  <c r="B856" s="1"/>
  <c r="E856" s="1" a="1"/>
  <c r="E856" s="1"/>
  <c r="C856" a="1"/>
  <c r="C856" s="1"/>
  <c r="F856" a="1"/>
  <c r="F856" s="1"/>
  <c r="B857" a="1"/>
  <c r="B857" s="1"/>
  <c r="C857" a="1"/>
  <c r="C857" s="1"/>
  <c r="F857" a="1"/>
  <c r="F857" s="1"/>
  <c r="B858" a="1"/>
  <c r="B858" s="1"/>
  <c r="E858" s="1" a="1"/>
  <c r="E858" s="1"/>
  <c r="C858" a="1"/>
  <c r="C858" s="1"/>
  <c r="F858" a="1"/>
  <c r="F858" s="1"/>
  <c r="B859" a="1"/>
  <c r="B859" s="1"/>
  <c r="C859" a="1"/>
  <c r="C859" s="1"/>
  <c r="F859" a="1"/>
  <c r="F859" s="1"/>
  <c r="B860" a="1"/>
  <c r="B860" s="1"/>
  <c r="E860" s="1" a="1"/>
  <c r="E860" s="1"/>
  <c r="C860" a="1"/>
  <c r="C860" s="1"/>
  <c r="F860" a="1"/>
  <c r="F860" s="1"/>
  <c r="B861" a="1"/>
  <c r="B861" s="1"/>
  <c r="C861" a="1"/>
  <c r="C861" s="1"/>
  <c r="F861" a="1"/>
  <c r="F861" s="1"/>
  <c r="B862" a="1"/>
  <c r="B862" s="1"/>
  <c r="E862" s="1" a="1"/>
  <c r="E862" s="1"/>
  <c r="C862" a="1"/>
  <c r="C862" s="1"/>
  <c r="F862" a="1"/>
  <c r="F862" s="1"/>
  <c r="B863" a="1"/>
  <c r="B863" s="1"/>
  <c r="C863" a="1"/>
  <c r="C863" s="1"/>
  <c r="F863" a="1"/>
  <c r="F863" s="1"/>
  <c r="B864" a="1"/>
  <c r="B864" s="1"/>
  <c r="E864" s="1" a="1"/>
  <c r="E864" s="1"/>
  <c r="C864" a="1"/>
  <c r="C864" s="1"/>
  <c r="F864" a="1"/>
  <c r="F864" s="1"/>
  <c r="B865" a="1"/>
  <c r="B865" s="1"/>
  <c r="C865" a="1"/>
  <c r="C865" s="1"/>
  <c r="F865" a="1"/>
  <c r="F865" s="1"/>
  <c r="B866" a="1"/>
  <c r="B866" s="1"/>
  <c r="E866" s="1" a="1"/>
  <c r="E866" s="1"/>
  <c r="C866" a="1"/>
  <c r="C866" s="1"/>
  <c r="F866" a="1"/>
  <c r="F866" s="1"/>
  <c r="B867" a="1"/>
  <c r="B867" s="1"/>
  <c r="C867" a="1"/>
  <c r="C867" s="1"/>
  <c r="F867" a="1"/>
  <c r="F867" s="1"/>
  <c r="B868" a="1"/>
  <c r="B868" s="1"/>
  <c r="E868" s="1" a="1"/>
  <c r="E868" s="1"/>
  <c r="C868" a="1"/>
  <c r="C868" s="1"/>
  <c r="F868" a="1"/>
  <c r="F868" s="1"/>
  <c r="B869" a="1"/>
  <c r="B869" s="1"/>
  <c r="C869" a="1"/>
  <c r="C869" s="1"/>
  <c r="F869" a="1"/>
  <c r="F869" s="1"/>
  <c r="B870" a="1"/>
  <c r="B870" s="1"/>
  <c r="E870" s="1" a="1"/>
  <c r="E870" s="1"/>
  <c r="C870" a="1"/>
  <c r="C870" s="1"/>
  <c r="F870" a="1"/>
  <c r="F870" s="1"/>
  <c r="B871" a="1"/>
  <c r="B871" s="1"/>
  <c r="C871" a="1"/>
  <c r="C871" s="1"/>
  <c r="F871" a="1"/>
  <c r="F871" s="1"/>
  <c r="B872" a="1"/>
  <c r="B872" s="1"/>
  <c r="E872" s="1" a="1"/>
  <c r="E872" s="1"/>
  <c r="C872" a="1"/>
  <c r="C872" s="1"/>
  <c r="F872" a="1"/>
  <c r="F872" s="1"/>
  <c r="B873" a="1"/>
  <c r="B873" s="1"/>
  <c r="C873" a="1"/>
  <c r="C873" s="1"/>
  <c r="F873" a="1"/>
  <c r="F873" s="1"/>
  <c r="B874" a="1"/>
  <c r="B874" s="1"/>
  <c r="E874" s="1" a="1"/>
  <c r="E874" s="1"/>
  <c r="C874" a="1"/>
  <c r="C874" s="1"/>
  <c r="F874" a="1"/>
  <c r="F874" s="1"/>
  <c r="B875" a="1"/>
  <c r="B875" s="1"/>
  <c r="C875" a="1"/>
  <c r="C875" s="1"/>
  <c r="F875" a="1"/>
  <c r="F875" s="1"/>
  <c r="B876" a="1"/>
  <c r="B876" s="1"/>
  <c r="E876" s="1" a="1"/>
  <c r="E876" s="1"/>
  <c r="C876" a="1"/>
  <c r="C876" s="1"/>
  <c r="F876" a="1"/>
  <c r="F876" s="1"/>
  <c r="B877" a="1"/>
  <c r="B877" s="1"/>
  <c r="C877" a="1"/>
  <c r="C877" s="1"/>
  <c r="F877" a="1"/>
  <c r="F877" s="1"/>
  <c r="B878" a="1"/>
  <c r="B878" s="1"/>
  <c r="E878" s="1" a="1"/>
  <c r="E878" s="1"/>
  <c r="C878" a="1"/>
  <c r="C878" s="1"/>
  <c r="F878" a="1"/>
  <c r="F878" s="1"/>
  <c r="B879" a="1"/>
  <c r="B879" s="1"/>
  <c r="C879" a="1"/>
  <c r="C879" s="1"/>
  <c r="F879" a="1"/>
  <c r="F879" s="1"/>
  <c r="B880" a="1"/>
  <c r="B880" s="1"/>
  <c r="E880" s="1" a="1"/>
  <c r="E880" s="1"/>
  <c r="C880" a="1"/>
  <c r="C880" s="1"/>
  <c r="F880" a="1"/>
  <c r="F880" s="1"/>
  <c r="B881" a="1"/>
  <c r="B881" s="1"/>
  <c r="C881" a="1"/>
  <c r="C881" s="1"/>
  <c r="F881" a="1"/>
  <c r="F881" s="1"/>
  <c r="B882" a="1"/>
  <c r="B882" s="1"/>
  <c r="E882" s="1" a="1"/>
  <c r="E882" s="1"/>
  <c r="C882" a="1"/>
  <c r="C882" s="1"/>
  <c r="F882" a="1"/>
  <c r="F882" s="1"/>
  <c r="B883" a="1"/>
  <c r="B883" s="1"/>
  <c r="C883" a="1"/>
  <c r="C883" s="1"/>
  <c r="F883" a="1"/>
  <c r="F883" s="1"/>
  <c r="B884" a="1"/>
  <c r="B884" s="1"/>
  <c r="E884" s="1" a="1"/>
  <c r="E884" s="1"/>
  <c r="C884" a="1"/>
  <c r="C884" s="1"/>
  <c r="F884" a="1"/>
  <c r="F884" s="1"/>
  <c r="B885" a="1"/>
  <c r="B885" s="1"/>
  <c r="C885" a="1"/>
  <c r="C885" s="1"/>
  <c r="F885" a="1"/>
  <c r="F885" s="1"/>
  <c r="B886" a="1"/>
  <c r="B886" s="1"/>
  <c r="E886" s="1" a="1"/>
  <c r="E886" s="1"/>
  <c r="C886" a="1"/>
  <c r="C886" s="1"/>
  <c r="F886" a="1"/>
  <c r="F886" s="1"/>
  <c r="B887" a="1"/>
  <c r="B887" s="1"/>
  <c r="C887" a="1"/>
  <c r="C887" s="1"/>
  <c r="F887" a="1"/>
  <c r="F887" s="1"/>
  <c r="B888" a="1"/>
  <c r="B888" s="1"/>
  <c r="E888" s="1" a="1"/>
  <c r="E888" s="1"/>
  <c r="C888" a="1"/>
  <c r="C888" s="1"/>
  <c r="F888" a="1"/>
  <c r="F888" s="1"/>
  <c r="B889" a="1"/>
  <c r="B889" s="1"/>
  <c r="C889" a="1"/>
  <c r="C889" s="1"/>
  <c r="F889" a="1"/>
  <c r="F889" s="1"/>
  <c r="B890" a="1"/>
  <c r="B890" s="1"/>
  <c r="E890" s="1" a="1"/>
  <c r="E890" s="1"/>
  <c r="C890" a="1"/>
  <c r="C890" s="1"/>
  <c r="F890" a="1"/>
  <c r="F890" s="1"/>
  <c r="B891" a="1"/>
  <c r="B891" s="1"/>
  <c r="C891" a="1"/>
  <c r="C891" s="1"/>
  <c r="F891" a="1"/>
  <c r="F891" s="1"/>
  <c r="B892" a="1"/>
  <c r="B892" s="1"/>
  <c r="E892" s="1" a="1"/>
  <c r="E892" s="1"/>
  <c r="C892" a="1"/>
  <c r="C892" s="1"/>
  <c r="F892" a="1"/>
  <c r="F892" s="1"/>
  <c r="B893" a="1"/>
  <c r="B893" s="1"/>
  <c r="C893" a="1"/>
  <c r="C893" s="1"/>
  <c r="F893" a="1"/>
  <c r="F893" s="1"/>
  <c r="B894" a="1"/>
  <c r="B894" s="1"/>
  <c r="E894" s="1" a="1"/>
  <c r="E894" s="1"/>
  <c r="C894" a="1"/>
  <c r="C894" s="1"/>
  <c r="F894" a="1"/>
  <c r="F894" s="1"/>
  <c r="B895" a="1"/>
  <c r="B895" s="1"/>
  <c r="C895" a="1"/>
  <c r="C895" s="1"/>
  <c r="F895" a="1"/>
  <c r="F895" s="1"/>
  <c r="B896" a="1"/>
  <c r="B896" s="1"/>
  <c r="E896" s="1" a="1"/>
  <c r="E896" s="1"/>
  <c r="C896" a="1"/>
  <c r="C896" s="1"/>
  <c r="F896" a="1"/>
  <c r="F896" s="1"/>
  <c r="B897" a="1"/>
  <c r="B897" s="1"/>
  <c r="C897" a="1"/>
  <c r="C897" s="1"/>
  <c r="F897" a="1"/>
  <c r="F897" s="1"/>
  <c r="B898" a="1"/>
  <c r="B898" s="1"/>
  <c r="E898" s="1" a="1"/>
  <c r="E898" s="1"/>
  <c r="C898" a="1"/>
  <c r="C898" s="1"/>
  <c r="F898" a="1"/>
  <c r="F898" s="1"/>
  <c r="B899" a="1"/>
  <c r="B899" s="1"/>
  <c r="C899" a="1"/>
  <c r="C899" s="1"/>
  <c r="F899" a="1"/>
  <c r="F899" s="1"/>
  <c r="B900" a="1"/>
  <c r="B900" s="1"/>
  <c r="E900" s="1" a="1"/>
  <c r="E900" s="1"/>
  <c r="C900" a="1"/>
  <c r="C900" s="1"/>
  <c r="F900" a="1"/>
  <c r="F900" s="1"/>
  <c r="B901" a="1"/>
  <c r="B901" s="1"/>
  <c r="C901" a="1"/>
  <c r="C901" s="1"/>
  <c r="F901" a="1"/>
  <c r="F901" s="1"/>
  <c r="B902" a="1"/>
  <c r="B902" s="1"/>
  <c r="E902" s="1" a="1"/>
  <c r="E902" s="1"/>
  <c r="C902" a="1"/>
  <c r="C902" s="1"/>
  <c r="F902" a="1"/>
  <c r="F902" s="1"/>
  <c r="B903" a="1"/>
  <c r="B903" s="1"/>
  <c r="C903" a="1"/>
  <c r="C903" s="1"/>
  <c r="F903" a="1"/>
  <c r="F903" s="1"/>
  <c r="B904" a="1"/>
  <c r="B904" s="1"/>
  <c r="E904" s="1" a="1"/>
  <c r="E904" s="1"/>
  <c r="C904" a="1"/>
  <c r="C904" s="1"/>
  <c r="F904" a="1"/>
  <c r="F904" s="1"/>
  <c r="B905" a="1"/>
  <c r="B905" s="1"/>
  <c r="C905" a="1"/>
  <c r="C905" s="1"/>
  <c r="F905" a="1"/>
  <c r="F905" s="1"/>
  <c r="B906" a="1"/>
  <c r="B906" s="1"/>
  <c r="E906" s="1" a="1"/>
  <c r="E906" s="1"/>
  <c r="C906" a="1"/>
  <c r="C906" s="1"/>
  <c r="F906" a="1"/>
  <c r="F906" s="1"/>
  <c r="B907" a="1"/>
  <c r="B907" s="1"/>
  <c r="C907" a="1"/>
  <c r="C907" s="1"/>
  <c r="F907" a="1"/>
  <c r="F907" s="1"/>
  <c r="B908" a="1"/>
  <c r="B908" s="1"/>
  <c r="E908" s="1" a="1"/>
  <c r="E908" s="1"/>
  <c r="C908" a="1"/>
  <c r="C908" s="1"/>
  <c r="F908" a="1"/>
  <c r="F908" s="1"/>
  <c r="B909" a="1"/>
  <c r="B909" s="1"/>
  <c r="C909" a="1"/>
  <c r="C909" s="1"/>
  <c r="F909" a="1"/>
  <c r="F909" s="1"/>
  <c r="B910" a="1"/>
  <c r="B910" s="1"/>
  <c r="E910" s="1" a="1"/>
  <c r="E910" s="1"/>
  <c r="C910" a="1"/>
  <c r="C910" s="1"/>
  <c r="F910" a="1"/>
  <c r="F910" s="1"/>
  <c r="B911" a="1"/>
  <c r="B911" s="1"/>
  <c r="C911" a="1"/>
  <c r="C911" s="1"/>
  <c r="F911" a="1"/>
  <c r="F911" s="1"/>
  <c r="B912" a="1"/>
  <c r="B912" s="1"/>
  <c r="E912" s="1" a="1"/>
  <c r="E912" s="1"/>
  <c r="C912" a="1"/>
  <c r="C912" s="1"/>
  <c r="F912" a="1"/>
  <c r="F912" s="1"/>
  <c r="B913" a="1"/>
  <c r="B913" s="1"/>
  <c r="C913" a="1"/>
  <c r="C913" s="1"/>
  <c r="F913" a="1"/>
  <c r="F913" s="1"/>
  <c r="B914" a="1"/>
  <c r="B914" s="1"/>
  <c r="E914" s="1" a="1"/>
  <c r="E914" s="1"/>
  <c r="C914" a="1"/>
  <c r="C914" s="1"/>
  <c r="F914" a="1"/>
  <c r="F914" s="1"/>
  <c r="B915" a="1"/>
  <c r="B915" s="1"/>
  <c r="C915" a="1"/>
  <c r="C915" s="1"/>
  <c r="F915" a="1"/>
  <c r="F915" s="1"/>
  <c r="B916" a="1"/>
  <c r="B916" s="1"/>
  <c r="E916" s="1" a="1"/>
  <c r="E916" s="1"/>
  <c r="C916" a="1"/>
  <c r="C916" s="1"/>
  <c r="F916" a="1"/>
  <c r="F916" s="1"/>
  <c r="B917" a="1"/>
  <c r="B917" s="1"/>
  <c r="C917" a="1"/>
  <c r="C917" s="1"/>
  <c r="F917" a="1"/>
  <c r="F917" s="1"/>
  <c r="B918" a="1"/>
  <c r="B918" s="1"/>
  <c r="E918" s="1" a="1"/>
  <c r="E918" s="1"/>
  <c r="C918" a="1"/>
  <c r="C918" s="1"/>
  <c r="F918" a="1"/>
  <c r="F918" s="1"/>
  <c r="B919" a="1"/>
  <c r="B919" s="1"/>
  <c r="C919" a="1"/>
  <c r="C919" s="1"/>
  <c r="F919" a="1"/>
  <c r="F919" s="1"/>
  <c r="B920" a="1"/>
  <c r="B920" s="1"/>
  <c r="E920" s="1" a="1"/>
  <c r="E920" s="1"/>
  <c r="C920" a="1"/>
  <c r="C920" s="1"/>
  <c r="F920" a="1"/>
  <c r="F920" s="1"/>
  <c r="B921" a="1"/>
  <c r="B921" s="1"/>
  <c r="C921" a="1"/>
  <c r="C921" s="1"/>
  <c r="F921" a="1"/>
  <c r="F921" s="1"/>
  <c r="B922" a="1"/>
  <c r="B922" s="1"/>
  <c r="E922" s="1" a="1"/>
  <c r="E922" s="1"/>
  <c r="C922" a="1"/>
  <c r="C922" s="1"/>
  <c r="F922" a="1"/>
  <c r="F922" s="1"/>
  <c r="B923" a="1"/>
  <c r="B923" s="1"/>
  <c r="C923" a="1"/>
  <c r="C923" s="1"/>
  <c r="F923" a="1"/>
  <c r="F923" s="1"/>
  <c r="B924" a="1"/>
  <c r="B924" s="1"/>
  <c r="E924" s="1" a="1"/>
  <c r="E924" s="1"/>
  <c r="C924" a="1"/>
  <c r="C924" s="1"/>
  <c r="F924" a="1"/>
  <c r="F924" s="1"/>
  <c r="B925" a="1"/>
  <c r="B925" s="1"/>
  <c r="C925" a="1"/>
  <c r="C925" s="1"/>
  <c r="F925" a="1"/>
  <c r="F925" s="1"/>
  <c r="B926" a="1"/>
  <c r="B926" s="1"/>
  <c r="E926" s="1" a="1"/>
  <c r="E926" s="1"/>
  <c r="C926" a="1"/>
  <c r="C926" s="1"/>
  <c r="F926" a="1"/>
  <c r="F926" s="1"/>
  <c r="B927" a="1"/>
  <c r="B927" s="1"/>
  <c r="C927" a="1"/>
  <c r="C927" s="1"/>
  <c r="F927" a="1"/>
  <c r="F927" s="1"/>
  <c r="B928" a="1"/>
  <c r="B928" s="1"/>
  <c r="E928" s="1" a="1"/>
  <c r="E928" s="1"/>
  <c r="C928" a="1"/>
  <c r="C928" s="1"/>
  <c r="F928" a="1"/>
  <c r="F928" s="1"/>
  <c r="B929" a="1"/>
  <c r="B929" s="1"/>
  <c r="C929" a="1"/>
  <c r="C929" s="1"/>
  <c r="F929" a="1"/>
  <c r="F929" s="1"/>
  <c r="B930" a="1"/>
  <c r="B930" s="1"/>
  <c r="E930" s="1" a="1"/>
  <c r="E930" s="1"/>
  <c r="C930" a="1"/>
  <c r="C930" s="1"/>
  <c r="F930" a="1"/>
  <c r="F930" s="1"/>
  <c r="B931" a="1"/>
  <c r="B931" s="1"/>
  <c r="C931" a="1"/>
  <c r="C931" s="1"/>
  <c r="F931" a="1"/>
  <c r="F931" s="1"/>
  <c r="B932" a="1"/>
  <c r="B932" s="1"/>
  <c r="E932" s="1" a="1"/>
  <c r="E932" s="1"/>
  <c r="C932" a="1"/>
  <c r="C932" s="1"/>
  <c r="F932" a="1"/>
  <c r="F932" s="1"/>
  <c r="B933" a="1"/>
  <c r="B933" s="1"/>
  <c r="E933" s="1" a="1"/>
  <c r="E933" s="1"/>
  <c r="C933" a="1"/>
  <c r="C933" s="1"/>
  <c r="F933" a="1"/>
  <c r="F933" s="1"/>
  <c r="B934" a="1"/>
  <c r="B934" s="1"/>
  <c r="E934" s="1" a="1"/>
  <c r="E934" s="1"/>
  <c r="C934" a="1"/>
  <c r="C934" s="1"/>
  <c r="F934" a="1"/>
  <c r="F934" s="1"/>
  <c r="B935" a="1"/>
  <c r="B935" s="1"/>
  <c r="C935" a="1"/>
  <c r="C935" s="1"/>
  <c r="F935" a="1"/>
  <c r="F935" s="1"/>
  <c r="B936" a="1"/>
  <c r="B936" s="1"/>
  <c r="C936" a="1"/>
  <c r="C936" s="1"/>
  <c r="F936" a="1"/>
  <c r="F936" s="1"/>
  <c r="B937" a="1"/>
  <c r="B937" s="1"/>
  <c r="E937" s="1" a="1"/>
  <c r="E937" s="1"/>
  <c r="C937" a="1"/>
  <c r="C937" s="1"/>
  <c r="F937" a="1"/>
  <c r="F937" s="1"/>
  <c r="B938" a="1"/>
  <c r="B938" s="1"/>
  <c r="C938" a="1"/>
  <c r="C938" s="1"/>
  <c r="F938" a="1"/>
  <c r="F938" s="1"/>
  <c r="B939" a="1"/>
  <c r="B939" s="1"/>
  <c r="E939" s="1" a="1"/>
  <c r="E939" s="1"/>
  <c r="C939" a="1"/>
  <c r="C939" s="1"/>
  <c r="F939" a="1"/>
  <c r="F939" s="1"/>
  <c r="B940" a="1"/>
  <c r="B940" s="1"/>
  <c r="C940" a="1"/>
  <c r="C940" s="1"/>
  <c r="F940" a="1"/>
  <c r="F940" s="1"/>
  <c r="B941" a="1"/>
  <c r="B941" s="1"/>
  <c r="E941" s="1" a="1"/>
  <c r="E941" s="1"/>
  <c r="C941" a="1"/>
  <c r="C941" s="1"/>
  <c r="F941" a="1"/>
  <c r="F941" s="1"/>
  <c r="B942" a="1"/>
  <c r="B942" s="1"/>
  <c r="C942" a="1"/>
  <c r="C942" s="1"/>
  <c r="F942" a="1"/>
  <c r="F942" s="1"/>
  <c r="B943" a="1"/>
  <c r="B943" s="1"/>
  <c r="E943" s="1" a="1"/>
  <c r="E943" s="1"/>
  <c r="C943" a="1"/>
  <c r="C943" s="1"/>
  <c r="F943" a="1"/>
  <c r="F943" s="1"/>
  <c r="B944" a="1"/>
  <c r="B944" s="1"/>
  <c r="C944" a="1"/>
  <c r="C944" s="1"/>
  <c r="F944" a="1"/>
  <c r="F944" s="1"/>
  <c r="B945" a="1"/>
  <c r="B945" s="1"/>
  <c r="E945" s="1" a="1"/>
  <c r="E945" s="1"/>
  <c r="C945" a="1"/>
  <c r="C945" s="1"/>
  <c r="F945" a="1"/>
  <c r="F945" s="1"/>
  <c r="B946" a="1"/>
  <c r="B946" s="1"/>
  <c r="C946" a="1"/>
  <c r="C946" s="1"/>
  <c r="F946" a="1"/>
  <c r="F946" s="1"/>
  <c r="B947" a="1"/>
  <c r="B947" s="1"/>
  <c r="E947" s="1" a="1"/>
  <c r="E947" s="1"/>
  <c r="C947" a="1"/>
  <c r="C947" s="1"/>
  <c r="F947" a="1"/>
  <c r="F947" s="1"/>
  <c r="B948" a="1"/>
  <c r="B948" s="1"/>
  <c r="C948" a="1"/>
  <c r="C948" s="1"/>
  <c r="F948" a="1"/>
  <c r="F948" s="1"/>
  <c r="B949" a="1"/>
  <c r="B949" s="1"/>
  <c r="E949" s="1" a="1"/>
  <c r="E949" s="1"/>
  <c r="C949" a="1"/>
  <c r="C949" s="1"/>
  <c r="F949" a="1"/>
  <c r="F949" s="1"/>
  <c r="B950" a="1"/>
  <c r="B950" s="1"/>
  <c r="C950" a="1"/>
  <c r="C950" s="1"/>
  <c r="F950" a="1"/>
  <c r="F950" s="1"/>
  <c r="B951" a="1"/>
  <c r="B951" s="1"/>
  <c r="E951" s="1" a="1"/>
  <c r="E951" s="1"/>
  <c r="C951" a="1"/>
  <c r="C951" s="1"/>
  <c r="F951" a="1"/>
  <c r="F951" s="1"/>
  <c r="B952" a="1"/>
  <c r="B952" s="1"/>
  <c r="C952" a="1"/>
  <c r="C952" s="1"/>
  <c r="F952" a="1"/>
  <c r="F952" s="1"/>
  <c r="B953" a="1"/>
  <c r="B953" s="1"/>
  <c r="E953" s="1" a="1"/>
  <c r="E953" s="1"/>
  <c r="C953" a="1"/>
  <c r="C953" s="1"/>
  <c r="F953" a="1"/>
  <c r="F953" s="1"/>
  <c r="B954" a="1"/>
  <c r="B954" s="1"/>
  <c r="C954" a="1"/>
  <c r="C954" s="1"/>
  <c r="F954" a="1"/>
  <c r="F954" s="1"/>
  <c r="B955" a="1"/>
  <c r="B955" s="1"/>
  <c r="E955" s="1" a="1"/>
  <c r="E955" s="1"/>
  <c r="C955" a="1"/>
  <c r="C955" s="1"/>
  <c r="F955" a="1"/>
  <c r="F955" s="1"/>
  <c r="B956" a="1"/>
  <c r="B956" s="1"/>
  <c r="C956" a="1"/>
  <c r="C956" s="1"/>
  <c r="F956" a="1"/>
  <c r="F956" s="1"/>
  <c r="B957" a="1"/>
  <c r="B957" s="1"/>
  <c r="E957" s="1" a="1"/>
  <c r="E957" s="1"/>
  <c r="C957" a="1"/>
  <c r="C957" s="1"/>
  <c r="F957" a="1"/>
  <c r="F957" s="1"/>
  <c r="B958" a="1"/>
  <c r="B958" s="1"/>
  <c r="C958" a="1"/>
  <c r="C958" s="1"/>
  <c r="F958" a="1"/>
  <c r="F958" s="1"/>
  <c r="B959" a="1"/>
  <c r="B959" s="1"/>
  <c r="E959" s="1" a="1"/>
  <c r="E959" s="1"/>
  <c r="C959" a="1"/>
  <c r="C959" s="1"/>
  <c r="F959" a="1"/>
  <c r="F959" s="1"/>
  <c r="B960" a="1"/>
  <c r="B960" s="1"/>
  <c r="C960" a="1"/>
  <c r="C960" s="1"/>
  <c r="F960" a="1"/>
  <c r="F960" s="1"/>
  <c r="B961" a="1"/>
  <c r="B961" s="1"/>
  <c r="C961" a="1"/>
  <c r="C961" s="1"/>
  <c r="F961" a="1"/>
  <c r="F961" s="1"/>
  <c r="B962" a="1"/>
  <c r="B962" s="1"/>
  <c r="E962" s="1" a="1"/>
  <c r="E962" s="1"/>
  <c r="C962" a="1"/>
  <c r="C962" s="1"/>
  <c r="F962" a="1"/>
  <c r="F962" s="1"/>
  <c r="B963" a="1"/>
  <c r="B963" s="1"/>
  <c r="E963" s="1" a="1"/>
  <c r="E963" s="1"/>
  <c r="C963" a="1"/>
  <c r="C963" s="1"/>
  <c r="F963" a="1"/>
  <c r="F963" s="1"/>
  <c r="B964" a="1"/>
  <c r="B964" s="1"/>
  <c r="E964" s="1" a="1"/>
  <c r="E964" s="1"/>
  <c r="C964" a="1"/>
  <c r="C964" s="1"/>
  <c r="F964" a="1"/>
  <c r="F964" s="1"/>
  <c r="B965" a="1"/>
  <c r="B965" s="1"/>
  <c r="C965" a="1"/>
  <c r="C965" s="1"/>
  <c r="F965" a="1"/>
  <c r="F965" s="1"/>
  <c r="B966" a="1"/>
  <c r="B966" s="1"/>
  <c r="E966" s="1" a="1"/>
  <c r="E966" s="1"/>
  <c r="C966" a="1"/>
  <c r="C966" s="1"/>
  <c r="F966" a="1"/>
  <c r="F966" s="1"/>
  <c r="B967" a="1"/>
  <c r="B967" s="1"/>
  <c r="C967" a="1"/>
  <c r="C967" s="1"/>
  <c r="F967" a="1"/>
  <c r="F967" s="1"/>
  <c r="B968" a="1"/>
  <c r="B968" s="1"/>
  <c r="E968" s="1" a="1"/>
  <c r="E968" s="1"/>
  <c r="C968" a="1"/>
  <c r="C968" s="1"/>
  <c r="F968" a="1"/>
  <c r="F968" s="1"/>
  <c r="B969" a="1"/>
  <c r="B969" s="1"/>
  <c r="E969" s="1" a="1"/>
  <c r="E969" s="1"/>
  <c r="C969" a="1"/>
  <c r="C969" s="1"/>
  <c r="F969" a="1"/>
  <c r="F969" s="1"/>
  <c r="B970" a="1"/>
  <c r="B970" s="1"/>
  <c r="E970" s="1" a="1"/>
  <c r="E970" s="1"/>
  <c r="C970" a="1"/>
  <c r="C970" s="1"/>
  <c r="F970" a="1"/>
  <c r="F970" s="1"/>
  <c r="B971" a="1"/>
  <c r="B971" s="1"/>
  <c r="C971" a="1"/>
  <c r="C971" s="1"/>
  <c r="F971" a="1"/>
  <c r="F971" s="1"/>
  <c r="B972" a="1"/>
  <c r="B972" s="1"/>
  <c r="E972" s="1" a="1"/>
  <c r="E972" s="1"/>
  <c r="C972" a="1"/>
  <c r="C972" s="1"/>
  <c r="F972" a="1"/>
  <c r="F972" s="1"/>
  <c r="B973" a="1"/>
  <c r="B973" s="1"/>
  <c r="E973" s="1" a="1"/>
  <c r="E973" s="1"/>
  <c r="C973" a="1"/>
  <c r="C973" s="1"/>
  <c r="F973" a="1"/>
  <c r="F973" s="1"/>
  <c r="B974" a="1"/>
  <c r="B974" s="1"/>
  <c r="E974" s="1" a="1"/>
  <c r="E974" s="1"/>
  <c r="C974" a="1"/>
  <c r="C974" s="1"/>
  <c r="F974" a="1"/>
  <c r="F974" s="1"/>
  <c r="B975" a="1"/>
  <c r="B975" s="1"/>
  <c r="C975" a="1"/>
  <c r="C975" s="1"/>
  <c r="F975" a="1"/>
  <c r="F975" s="1"/>
  <c r="B976" a="1"/>
  <c r="B976" s="1"/>
  <c r="E976" s="1" a="1"/>
  <c r="E976" s="1"/>
  <c r="C976" a="1"/>
  <c r="C976" s="1"/>
  <c r="F976" a="1"/>
  <c r="F976" s="1"/>
  <c r="B977" a="1"/>
  <c r="B977" s="1"/>
  <c r="E977" s="1" a="1"/>
  <c r="E977" s="1"/>
  <c r="C977" a="1"/>
  <c r="C977" s="1"/>
  <c r="F977" a="1"/>
  <c r="F977" s="1"/>
  <c r="B978" a="1"/>
  <c r="B978" s="1"/>
  <c r="E978" s="1" a="1"/>
  <c r="E978" s="1"/>
  <c r="C978" a="1"/>
  <c r="C978" s="1"/>
  <c r="F978" a="1"/>
  <c r="F978" s="1"/>
  <c r="B979" a="1"/>
  <c r="B979" s="1"/>
  <c r="C979" a="1"/>
  <c r="C979" s="1"/>
  <c r="F979" a="1"/>
  <c r="F979" s="1"/>
  <c r="B980" a="1"/>
  <c r="B980" s="1"/>
  <c r="E980" s="1" a="1"/>
  <c r="E980" s="1"/>
  <c r="C980" a="1"/>
  <c r="C980" s="1"/>
  <c r="F980" a="1"/>
  <c r="F980" s="1"/>
  <c r="B981" a="1"/>
  <c r="B981" s="1"/>
  <c r="E981" s="1" a="1"/>
  <c r="E981" s="1"/>
  <c r="C981" a="1"/>
  <c r="C981" s="1"/>
  <c r="F981" a="1"/>
  <c r="F981" s="1"/>
  <c r="B982" a="1"/>
  <c r="B982" s="1"/>
  <c r="E982" s="1" a="1"/>
  <c r="E982" s="1"/>
  <c r="C982" a="1"/>
  <c r="C982" s="1"/>
  <c r="F982" a="1"/>
  <c r="F982" s="1"/>
  <c r="B983" a="1"/>
  <c r="B983" s="1"/>
  <c r="C983" a="1"/>
  <c r="C983" s="1"/>
  <c r="F983" a="1"/>
  <c r="F983" s="1"/>
  <c r="B984" a="1"/>
  <c r="B984" s="1"/>
  <c r="E984" s="1" a="1"/>
  <c r="E984" s="1"/>
  <c r="C984" a="1"/>
  <c r="C984" s="1"/>
  <c r="F984" a="1"/>
  <c r="F984" s="1"/>
  <c r="B985" a="1"/>
  <c r="B985" s="1"/>
  <c r="E985" s="1" a="1"/>
  <c r="E985" s="1"/>
  <c r="C985" a="1"/>
  <c r="C985" s="1"/>
  <c r="F985" a="1"/>
  <c r="F985" s="1"/>
  <c r="B986" a="1"/>
  <c r="B986" s="1"/>
  <c r="E986" s="1" a="1"/>
  <c r="E986" s="1"/>
  <c r="C986" a="1"/>
  <c r="C986" s="1"/>
  <c r="F986" a="1"/>
  <c r="F986" s="1"/>
  <c r="B987" a="1"/>
  <c r="B987" s="1"/>
  <c r="C987" a="1"/>
  <c r="C987" s="1"/>
  <c r="F987" a="1"/>
  <c r="F987" s="1"/>
  <c r="B988" a="1"/>
  <c r="B988" s="1"/>
  <c r="E988" s="1" a="1"/>
  <c r="E988" s="1"/>
  <c r="C988" a="1"/>
  <c r="C988" s="1"/>
  <c r="F988" a="1"/>
  <c r="F988" s="1"/>
  <c r="B989" a="1"/>
  <c r="B989" s="1"/>
  <c r="E989" s="1" a="1"/>
  <c r="E989" s="1"/>
  <c r="C989" a="1"/>
  <c r="C989" s="1"/>
  <c r="F989" a="1"/>
  <c r="F989" s="1"/>
  <c r="B990" a="1"/>
  <c r="B990" s="1"/>
  <c r="E990" s="1" a="1"/>
  <c r="E990" s="1"/>
  <c r="C990" a="1"/>
  <c r="C990" s="1"/>
  <c r="F990" a="1"/>
  <c r="F990" s="1"/>
  <c r="B991" a="1"/>
  <c r="B991" s="1"/>
  <c r="C991" a="1"/>
  <c r="C991" s="1"/>
  <c r="F991" a="1"/>
  <c r="F991" s="1"/>
  <c r="B992" a="1"/>
  <c r="B992" s="1"/>
  <c r="E992" s="1" a="1"/>
  <c r="E992" s="1"/>
  <c r="C992" a="1"/>
  <c r="C992" s="1"/>
  <c r="F992" a="1"/>
  <c r="F992" s="1"/>
  <c r="B993" a="1"/>
  <c r="B993" s="1"/>
  <c r="E993" s="1" a="1"/>
  <c r="E993" s="1"/>
  <c r="C993" a="1"/>
  <c r="C993" s="1"/>
  <c r="F993" a="1"/>
  <c r="F993" s="1"/>
  <c r="B994" a="1"/>
  <c r="B994" s="1"/>
  <c r="E994" s="1" a="1"/>
  <c r="E994" s="1"/>
  <c r="C994" a="1"/>
  <c r="C994" s="1"/>
  <c r="F994" a="1"/>
  <c r="F994" s="1"/>
  <c r="B995" a="1"/>
  <c r="B995" s="1"/>
  <c r="C995" a="1"/>
  <c r="C995" s="1"/>
  <c r="F995" a="1"/>
  <c r="F995" s="1"/>
  <c r="B996" a="1"/>
  <c r="B996" s="1"/>
  <c r="E996" s="1" a="1"/>
  <c r="E996" s="1"/>
  <c r="C996" a="1"/>
  <c r="C996" s="1"/>
  <c r="F996" a="1"/>
  <c r="F996" s="1"/>
  <c r="B997" a="1"/>
  <c r="B997" s="1"/>
  <c r="E997" s="1" a="1"/>
  <c r="E997" s="1"/>
  <c r="C997" a="1"/>
  <c r="C997" s="1"/>
  <c r="F997" a="1"/>
  <c r="F997" s="1"/>
  <c r="B998" a="1"/>
  <c r="B998" s="1"/>
  <c r="E998" s="1" a="1"/>
  <c r="E998" s="1"/>
  <c r="C998" a="1"/>
  <c r="C998" s="1"/>
  <c r="F998" a="1"/>
  <c r="F998" s="1"/>
  <c r="B999" a="1"/>
  <c r="B999" s="1"/>
  <c r="C999" a="1"/>
  <c r="C999" s="1"/>
  <c r="F999" a="1"/>
  <c r="F999" s="1"/>
  <c r="B1000" a="1"/>
  <c r="B1000" s="1"/>
  <c r="E1000" s="1" a="1"/>
  <c r="E1000" s="1"/>
  <c r="C1000" a="1"/>
  <c r="C1000" s="1"/>
  <c r="F1000" a="1"/>
  <c r="F1000" s="1"/>
  <c r="B1001" a="1"/>
  <c r="B1001" s="1"/>
  <c r="E1001" s="1" a="1"/>
  <c r="E1001" s="1"/>
  <c r="C1001" a="1"/>
  <c r="C1001" s="1"/>
  <c r="F1001" a="1"/>
  <c r="F1001" s="1"/>
  <c r="B1002" a="1"/>
  <c r="B1002" s="1"/>
  <c r="E1002" s="1" a="1"/>
  <c r="E1002" s="1"/>
  <c r="C1002" a="1"/>
  <c r="C1002" s="1"/>
  <c r="F1002" a="1"/>
  <c r="F1002" s="1"/>
  <c r="B1003" a="1"/>
  <c r="B1003" s="1"/>
  <c r="C1003" a="1"/>
  <c r="C1003" s="1"/>
  <c r="F1003" a="1"/>
  <c r="F1003" s="1"/>
  <c r="B1004" a="1"/>
  <c r="B1004" s="1"/>
  <c r="E1004" s="1" a="1"/>
  <c r="E1004" s="1"/>
  <c r="C1004" a="1"/>
  <c r="C1004" s="1"/>
  <c r="F1004" a="1"/>
  <c r="F1004" s="1"/>
  <c r="B1005" a="1"/>
  <c r="B1005" s="1"/>
  <c r="E1005" s="1" a="1"/>
  <c r="E1005" s="1"/>
  <c r="C1005" a="1"/>
  <c r="C1005" s="1"/>
  <c r="F1005" a="1"/>
  <c r="F1005" s="1"/>
  <c r="B1006" a="1"/>
  <c r="B1006" s="1"/>
  <c r="E1006" s="1" a="1"/>
  <c r="E1006" s="1"/>
  <c r="C1006" a="1"/>
  <c r="C1006" s="1"/>
  <c r="F1006" a="1"/>
  <c r="F1006" s="1"/>
  <c r="B1007" a="1"/>
  <c r="B1007" s="1"/>
  <c r="C1007" a="1"/>
  <c r="C1007" s="1"/>
  <c r="F1007" a="1"/>
  <c r="F1007" s="1"/>
  <c r="B1008" a="1"/>
  <c r="B1008" s="1"/>
  <c r="E1008" s="1" a="1"/>
  <c r="E1008" s="1"/>
  <c r="C1008" a="1"/>
  <c r="C1008" s="1"/>
  <c r="F1008" a="1"/>
  <c r="F1008" s="1"/>
  <c r="B1009" a="1"/>
  <c r="B1009" s="1"/>
  <c r="E1009" s="1" a="1"/>
  <c r="E1009" s="1"/>
  <c r="C1009" a="1"/>
  <c r="C1009" s="1"/>
  <c r="F1009" a="1"/>
  <c r="F1009" s="1"/>
  <c r="B1010" a="1"/>
  <c r="B1010" s="1"/>
  <c r="E1010" s="1" a="1"/>
  <c r="E1010" s="1"/>
  <c r="C1010" a="1"/>
  <c r="C1010" s="1"/>
  <c r="F1010" a="1"/>
  <c r="F1010" s="1"/>
  <c r="B1011" a="1"/>
  <c r="B1011" s="1"/>
  <c r="C1011" a="1"/>
  <c r="C1011" s="1"/>
  <c r="F1011" a="1"/>
  <c r="F1011" s="1"/>
  <c r="B1012" a="1"/>
  <c r="B1012" s="1"/>
  <c r="E1012" s="1" a="1"/>
  <c r="E1012" s="1"/>
  <c r="C1012" a="1"/>
  <c r="C1012" s="1"/>
  <c r="F1012" a="1"/>
  <c r="F1012" s="1"/>
  <c r="B1013" a="1"/>
  <c r="B1013" s="1"/>
  <c r="E1013" s="1" a="1"/>
  <c r="E1013" s="1"/>
  <c r="C1013" a="1"/>
  <c r="C1013" s="1"/>
  <c r="F1013" a="1"/>
  <c r="F1013" s="1"/>
  <c r="B1014" a="1"/>
  <c r="B1014" s="1"/>
  <c r="E1014" s="1" a="1"/>
  <c r="E1014" s="1"/>
  <c r="C1014" a="1"/>
  <c r="C1014" s="1"/>
  <c r="F1014" a="1"/>
  <c r="F1014" s="1"/>
  <c r="B1015" a="1"/>
  <c r="B1015" s="1"/>
  <c r="C1015" a="1"/>
  <c r="C1015" s="1"/>
  <c r="F1015" a="1"/>
  <c r="F1015" s="1"/>
  <c r="B1016" a="1"/>
  <c r="B1016" s="1"/>
  <c r="E1016" s="1" a="1"/>
  <c r="E1016" s="1"/>
  <c r="C1016" a="1"/>
  <c r="C1016" s="1"/>
  <c r="F1016" a="1"/>
  <c r="F1016" s="1"/>
  <c r="B1017" a="1"/>
  <c r="B1017" s="1"/>
  <c r="E1017" s="1" a="1"/>
  <c r="E1017" s="1"/>
  <c r="C1017" a="1"/>
  <c r="C1017" s="1"/>
  <c r="F1017" a="1"/>
  <c r="F1017" s="1"/>
  <c r="B1018" a="1"/>
  <c r="B1018" s="1"/>
  <c r="E1018" s="1" a="1"/>
  <c r="E1018" s="1"/>
  <c r="C1018" a="1"/>
  <c r="C1018" s="1"/>
  <c r="F1018" a="1"/>
  <c r="F1018" s="1"/>
  <c r="B1019" a="1"/>
  <c r="B1019" s="1"/>
  <c r="C1019" a="1"/>
  <c r="C1019" s="1"/>
  <c r="F1019" a="1"/>
  <c r="F1019" s="1"/>
  <c r="B1020" a="1"/>
  <c r="B1020" s="1"/>
  <c r="E1020" s="1" a="1"/>
  <c r="E1020" s="1"/>
  <c r="C1020" a="1"/>
  <c r="C1020" s="1"/>
  <c r="F1020" a="1"/>
  <c r="F1020" s="1"/>
  <c r="B1021" a="1"/>
  <c r="B1021" s="1"/>
  <c r="E1021" s="1" a="1"/>
  <c r="E1021" s="1"/>
  <c r="C1021" a="1"/>
  <c r="C1021" s="1"/>
  <c r="F1021" a="1"/>
  <c r="F1021" s="1"/>
  <c r="B1022" a="1"/>
  <c r="B1022" s="1"/>
  <c r="E1022" s="1" a="1"/>
  <c r="E1022" s="1"/>
  <c r="C1022" a="1"/>
  <c r="C1022" s="1"/>
  <c r="F1022" a="1"/>
  <c r="F1022" s="1"/>
  <c r="B1023" a="1"/>
  <c r="B1023" s="1"/>
  <c r="C1023" a="1"/>
  <c r="C1023" s="1"/>
  <c r="F1023" a="1"/>
  <c r="F1023" s="1"/>
  <c r="B1024" a="1"/>
  <c r="B1024" s="1"/>
  <c r="E1024" s="1" a="1"/>
  <c r="E1024" s="1"/>
  <c r="C1024" a="1"/>
  <c r="C1024" s="1"/>
  <c r="F1024" a="1"/>
  <c r="F1024" s="1"/>
  <c r="B1025" a="1"/>
  <c r="B1025" s="1"/>
  <c r="E1025" s="1" a="1"/>
  <c r="E1025" s="1"/>
  <c r="C1025" a="1"/>
  <c r="C1025" s="1"/>
  <c r="F1025" a="1"/>
  <c r="F1025" s="1"/>
  <c r="B1026" a="1"/>
  <c r="B1026" s="1"/>
  <c r="E1026" s="1" a="1"/>
  <c r="E1026" s="1"/>
  <c r="C1026" a="1"/>
  <c r="C1026" s="1"/>
  <c r="F1026" a="1"/>
  <c r="F1026" s="1"/>
  <c r="B1027" a="1"/>
  <c r="B1027" s="1"/>
  <c r="C1027" a="1"/>
  <c r="C1027" s="1"/>
  <c r="F1027" a="1"/>
  <c r="F1027" s="1"/>
  <c r="B1028" a="1"/>
  <c r="B1028" s="1"/>
  <c r="E1028" s="1" a="1"/>
  <c r="E1028" s="1"/>
  <c r="C1028" a="1"/>
  <c r="C1028" s="1"/>
  <c r="F1028" a="1"/>
  <c r="F1028" s="1"/>
  <c r="B1029" a="1"/>
  <c r="B1029" s="1"/>
  <c r="E1029" s="1" a="1"/>
  <c r="E1029" s="1"/>
  <c r="C1029" a="1"/>
  <c r="C1029" s="1"/>
  <c r="F1029" a="1"/>
  <c r="F1029" s="1"/>
  <c r="B1030" a="1"/>
  <c r="B1030" s="1"/>
  <c r="E1030" s="1" a="1"/>
  <c r="E1030" s="1"/>
  <c r="C1030" a="1"/>
  <c r="C1030" s="1"/>
  <c r="F1030" a="1"/>
  <c r="F1030" s="1"/>
  <c r="B1031" a="1"/>
  <c r="B1031" s="1"/>
  <c r="C1031" a="1"/>
  <c r="C1031" s="1"/>
  <c r="F1031" a="1"/>
  <c r="F1031" s="1"/>
  <c r="B1032" a="1"/>
  <c r="B1032" s="1"/>
  <c r="E1032" s="1" a="1"/>
  <c r="E1032" s="1"/>
  <c r="C1032" a="1"/>
  <c r="C1032" s="1"/>
  <c r="F1032" a="1"/>
  <c r="F1032" s="1"/>
  <c r="B1033" a="1"/>
  <c r="B1033" s="1"/>
  <c r="E1033" s="1" a="1"/>
  <c r="E1033" s="1"/>
  <c r="C1033" a="1"/>
  <c r="C1033" s="1"/>
  <c r="F1033" a="1"/>
  <c r="F1033" s="1"/>
  <c r="B1034" a="1"/>
  <c r="B1034" s="1"/>
  <c r="E1034" s="1" a="1"/>
  <c r="E1034" s="1"/>
  <c r="C1034" a="1"/>
  <c r="C1034" s="1"/>
  <c r="F1034" a="1"/>
  <c r="F1034" s="1"/>
  <c r="B1035" a="1"/>
  <c r="B1035" s="1"/>
  <c r="C1035" a="1"/>
  <c r="C1035" s="1"/>
  <c r="F1035" a="1"/>
  <c r="F1035" s="1"/>
  <c r="B1036" a="1"/>
  <c r="B1036" s="1"/>
  <c r="E1036" s="1" a="1"/>
  <c r="E1036" s="1"/>
  <c r="C1036" a="1"/>
  <c r="C1036" s="1"/>
  <c r="F1036" a="1"/>
  <c r="F1036" s="1"/>
  <c r="B1037" a="1"/>
  <c r="B1037" s="1"/>
  <c r="E1037" s="1" a="1"/>
  <c r="E1037" s="1"/>
  <c r="C1037" a="1"/>
  <c r="C1037" s="1"/>
  <c r="F1037" a="1"/>
  <c r="F1037" s="1"/>
  <c r="B1038" a="1"/>
  <c r="B1038" s="1"/>
  <c r="E1038" s="1" a="1"/>
  <c r="E1038" s="1"/>
  <c r="C1038" a="1"/>
  <c r="C1038" s="1"/>
  <c r="F1038" a="1"/>
  <c r="F1038" s="1"/>
  <c r="B1039" a="1"/>
  <c r="B1039" s="1"/>
  <c r="C1039" a="1"/>
  <c r="C1039" s="1"/>
  <c r="F1039" a="1"/>
  <c r="F1039" s="1"/>
  <c r="B1040" a="1"/>
  <c r="B1040" s="1"/>
  <c r="E1040" s="1" a="1"/>
  <c r="E1040" s="1"/>
  <c r="C1040" a="1"/>
  <c r="C1040" s="1"/>
  <c r="F1040" a="1"/>
  <c r="F1040" s="1"/>
  <c r="B1041" a="1"/>
  <c r="B1041" s="1"/>
  <c r="E1041" s="1" a="1"/>
  <c r="E1041" s="1"/>
  <c r="C1041" a="1"/>
  <c r="C1041" s="1"/>
  <c r="F1041" a="1"/>
  <c r="F1041" s="1"/>
  <c r="B1042" a="1"/>
  <c r="B1042" s="1"/>
  <c r="E1042" s="1" a="1"/>
  <c r="E1042" s="1"/>
  <c r="C1042" a="1"/>
  <c r="C1042" s="1"/>
  <c r="F1042" a="1"/>
  <c r="F1042" s="1"/>
  <c r="B1043" a="1"/>
  <c r="B1043" s="1"/>
  <c r="C1043" a="1"/>
  <c r="C1043" s="1"/>
  <c r="F1043" a="1"/>
  <c r="F1043" s="1"/>
  <c r="B1044" a="1"/>
  <c r="B1044" s="1"/>
  <c r="E1044" s="1" a="1"/>
  <c r="E1044" s="1"/>
  <c r="C1044" a="1"/>
  <c r="C1044" s="1"/>
  <c r="F1044" a="1"/>
  <c r="F1044" s="1"/>
  <c r="B1045" a="1"/>
  <c r="B1045" s="1"/>
  <c r="E1045" s="1" a="1"/>
  <c r="E1045" s="1"/>
  <c r="C1045" a="1"/>
  <c r="C1045" s="1"/>
  <c r="F1045" a="1"/>
  <c r="F1045" s="1"/>
  <c r="B1046" a="1"/>
  <c r="B1046" s="1"/>
  <c r="E1046" s="1" a="1"/>
  <c r="E1046" s="1"/>
  <c r="C1046" a="1"/>
  <c r="C1046" s="1"/>
  <c r="F1046" a="1"/>
  <c r="F1046" s="1"/>
  <c r="B1047" a="1"/>
  <c r="B1047" s="1"/>
  <c r="C1047" a="1"/>
  <c r="C1047" s="1"/>
  <c r="F1047" a="1"/>
  <c r="F1047" s="1"/>
  <c r="B1048" a="1"/>
  <c r="B1048" s="1"/>
  <c r="E1048" s="1" a="1"/>
  <c r="E1048" s="1"/>
  <c r="C1048" a="1"/>
  <c r="C1048" s="1"/>
  <c r="F1048" a="1"/>
  <c r="F1048" s="1"/>
  <c r="B1049" a="1"/>
  <c r="B1049" s="1"/>
  <c r="E1049" s="1" a="1"/>
  <c r="E1049" s="1"/>
  <c r="C1049" a="1"/>
  <c r="C1049" s="1"/>
  <c r="F1049" a="1"/>
  <c r="F1049" s="1"/>
  <c r="B1050" a="1"/>
  <c r="B1050" s="1"/>
  <c r="E1050" s="1" a="1"/>
  <c r="E1050" s="1"/>
  <c r="C1050" a="1"/>
  <c r="C1050" s="1"/>
  <c r="F1050" a="1"/>
  <c r="F1050" s="1"/>
  <c r="B1051" a="1"/>
  <c r="B1051" s="1"/>
  <c r="C1051" a="1"/>
  <c r="C1051" s="1"/>
  <c r="F1051" a="1"/>
  <c r="F1051" s="1"/>
  <c r="B1052" a="1"/>
  <c r="B1052" s="1"/>
  <c r="E1052" s="1" a="1"/>
  <c r="E1052" s="1"/>
  <c r="C1052" a="1"/>
  <c r="C1052" s="1"/>
  <c r="F1052" a="1"/>
  <c r="F1052" s="1"/>
  <c r="B1053" a="1"/>
  <c r="B1053" s="1"/>
  <c r="E1053" s="1" a="1"/>
  <c r="E1053" s="1"/>
  <c r="C1053" a="1"/>
  <c r="C1053" s="1"/>
  <c r="F1053" a="1"/>
  <c r="F1053" s="1"/>
  <c r="B1054" a="1"/>
  <c r="B1054" s="1"/>
  <c r="E1054" s="1" a="1"/>
  <c r="E1054" s="1"/>
  <c r="C1054" a="1"/>
  <c r="C1054" s="1"/>
  <c r="F1054" a="1"/>
  <c r="F1054" s="1"/>
  <c r="B1055" a="1"/>
  <c r="B1055" s="1"/>
  <c r="C1055" a="1"/>
  <c r="C1055" s="1"/>
  <c r="F1055" a="1"/>
  <c r="F1055" s="1"/>
  <c r="B1056" a="1"/>
  <c r="B1056" s="1"/>
  <c r="E1056" s="1" a="1"/>
  <c r="E1056" s="1"/>
  <c r="C1056" a="1"/>
  <c r="C1056" s="1"/>
  <c r="F1056" a="1"/>
  <c r="F1056" s="1"/>
  <c r="B1057" a="1"/>
  <c r="B1057" s="1"/>
  <c r="E1057" s="1" a="1"/>
  <c r="E1057" s="1"/>
  <c r="C1057" a="1"/>
  <c r="C1057" s="1"/>
  <c r="F1057" a="1"/>
  <c r="F1057" s="1"/>
  <c r="B1058" a="1"/>
  <c r="B1058" s="1"/>
  <c r="E1058" s="1" a="1"/>
  <c r="E1058" s="1"/>
  <c r="C1058" a="1"/>
  <c r="C1058" s="1"/>
  <c r="F1058" a="1"/>
  <c r="F1058" s="1"/>
  <c r="B1059" a="1"/>
  <c r="B1059" s="1"/>
  <c r="C1059" a="1"/>
  <c r="C1059" s="1"/>
  <c r="F1059" a="1"/>
  <c r="F1059" s="1"/>
  <c r="B1060" a="1"/>
  <c r="B1060" s="1"/>
  <c r="E1060" s="1" a="1"/>
  <c r="E1060" s="1"/>
  <c r="C1060" a="1"/>
  <c r="C1060" s="1"/>
  <c r="F1060" a="1"/>
  <c r="F1060" s="1"/>
  <c r="B1061" a="1"/>
  <c r="B1061" s="1"/>
  <c r="E1061" s="1" a="1"/>
  <c r="E1061" s="1"/>
  <c r="C1061" a="1"/>
  <c r="C1061" s="1"/>
  <c r="F1061" a="1"/>
  <c r="F1061" s="1"/>
  <c r="B1062" a="1"/>
  <c r="B1062" s="1"/>
  <c r="E1062" s="1" a="1"/>
  <c r="E1062" s="1"/>
  <c r="C1062" a="1"/>
  <c r="C1062" s="1"/>
  <c r="F1062" a="1"/>
  <c r="F1062" s="1"/>
  <c r="B1063" a="1"/>
  <c r="B1063" s="1"/>
  <c r="C1063" a="1"/>
  <c r="C1063" s="1"/>
  <c r="F1063" a="1"/>
  <c r="F1063" s="1"/>
  <c r="B1064" a="1"/>
  <c r="B1064" s="1"/>
  <c r="E1064" s="1" a="1"/>
  <c r="E1064" s="1"/>
  <c r="C1064" a="1"/>
  <c r="C1064" s="1"/>
  <c r="F1064" a="1"/>
  <c r="F1064" s="1"/>
  <c r="B1065" a="1"/>
  <c r="B1065" s="1"/>
  <c r="E1065" s="1" a="1"/>
  <c r="E1065" s="1"/>
  <c r="C1065" a="1"/>
  <c r="C1065" s="1"/>
  <c r="F1065" a="1"/>
  <c r="F1065" s="1"/>
  <c r="B1066" a="1"/>
  <c r="B1066" s="1"/>
  <c r="E1066" s="1" a="1"/>
  <c r="E1066" s="1"/>
  <c r="C1066" a="1"/>
  <c r="C1066" s="1"/>
  <c r="F1066" a="1"/>
  <c r="F1066" s="1"/>
  <c r="B1067" a="1"/>
  <c r="B1067" s="1"/>
  <c r="C1067" a="1"/>
  <c r="C1067" s="1"/>
  <c r="F1067" a="1"/>
  <c r="F1067" s="1"/>
  <c r="B1068" a="1"/>
  <c r="B1068" s="1"/>
  <c r="E1068" s="1" a="1"/>
  <c r="E1068" s="1"/>
  <c r="C1068" a="1"/>
  <c r="C1068" s="1"/>
  <c r="F1068" a="1"/>
  <c r="F1068" s="1"/>
  <c r="B1069" a="1"/>
  <c r="B1069" s="1"/>
  <c r="E1069" s="1" a="1"/>
  <c r="E1069" s="1"/>
  <c r="C1069" a="1"/>
  <c r="C1069" s="1"/>
  <c r="F1069" a="1"/>
  <c r="F1069" s="1"/>
  <c r="B1070" a="1"/>
  <c r="B1070" s="1"/>
  <c r="E1070" s="1" a="1"/>
  <c r="E1070" s="1"/>
  <c r="C1070" a="1"/>
  <c r="C1070" s="1"/>
  <c r="F1070" a="1"/>
  <c r="F1070" s="1"/>
  <c r="B1071" a="1"/>
  <c r="B1071" s="1"/>
  <c r="C1071" a="1"/>
  <c r="C1071" s="1"/>
  <c r="F1071" a="1"/>
  <c r="F1071" s="1"/>
  <c r="B1072" a="1"/>
  <c r="B1072" s="1"/>
  <c r="E1072" s="1" a="1"/>
  <c r="E1072" s="1"/>
  <c r="C1072" a="1"/>
  <c r="C1072" s="1"/>
  <c r="F1072" a="1"/>
  <c r="F1072" s="1"/>
  <c r="B1073" a="1"/>
  <c r="B1073" s="1"/>
  <c r="E1073" s="1" a="1"/>
  <c r="E1073" s="1"/>
  <c r="C1073" a="1"/>
  <c r="C1073" s="1"/>
  <c r="F1073" a="1"/>
  <c r="F1073" s="1"/>
  <c r="B1074" a="1"/>
  <c r="B1074" s="1"/>
  <c r="E1074" s="1" a="1"/>
  <c r="E1074" s="1"/>
  <c r="C1074" a="1"/>
  <c r="C1074" s="1"/>
  <c r="F1074" a="1"/>
  <c r="F1074" s="1"/>
  <c r="B1075" a="1"/>
  <c r="B1075" s="1"/>
  <c r="C1075" a="1"/>
  <c r="C1075" s="1"/>
  <c r="F1075" a="1"/>
  <c r="F1075" s="1"/>
  <c r="B1076" a="1"/>
  <c r="B1076" s="1"/>
  <c r="E1076" s="1" a="1"/>
  <c r="E1076" s="1"/>
  <c r="C1076" a="1"/>
  <c r="C1076" s="1"/>
  <c r="F1076" a="1"/>
  <c r="F1076" s="1"/>
  <c r="B1077" a="1"/>
  <c r="B1077" s="1"/>
  <c r="E1077" s="1" a="1"/>
  <c r="E1077" s="1"/>
  <c r="C1077" a="1"/>
  <c r="C1077" s="1"/>
  <c r="F1077" a="1"/>
  <c r="F1077" s="1"/>
  <c r="B1078" a="1"/>
  <c r="B1078" s="1"/>
  <c r="E1078" s="1" a="1"/>
  <c r="E1078" s="1"/>
  <c r="C1078" a="1"/>
  <c r="C1078" s="1"/>
  <c r="F1078" a="1"/>
  <c r="F1078" s="1"/>
  <c r="B1079" a="1"/>
  <c r="B1079" s="1"/>
  <c r="C1079" a="1"/>
  <c r="C1079" s="1"/>
  <c r="F1079" a="1"/>
  <c r="F1079" s="1"/>
  <c r="B1080" a="1"/>
  <c r="B1080" s="1"/>
  <c r="E1080" s="1" a="1"/>
  <c r="E1080" s="1"/>
  <c r="C1080" a="1"/>
  <c r="C1080" s="1"/>
  <c r="F1080" a="1"/>
  <c r="F1080" s="1"/>
  <c r="B1081" a="1"/>
  <c r="B1081" s="1"/>
  <c r="E1081" s="1" a="1"/>
  <c r="E1081" s="1"/>
  <c r="C1081" a="1"/>
  <c r="C1081" s="1"/>
  <c r="F1081" a="1"/>
  <c r="F1081" s="1"/>
  <c r="B1082" a="1"/>
  <c r="B1082" s="1"/>
  <c r="E1082" s="1" a="1"/>
  <c r="E1082" s="1"/>
  <c r="C1082" a="1"/>
  <c r="C1082" s="1"/>
  <c r="F1082" a="1"/>
  <c r="F1082" s="1"/>
  <c r="B1083" a="1"/>
  <c r="B1083" s="1"/>
  <c r="C1083" a="1"/>
  <c r="C1083" s="1"/>
  <c r="F1083" a="1"/>
  <c r="F1083" s="1"/>
  <c r="B1084" a="1"/>
  <c r="B1084" s="1"/>
  <c r="E1084" s="1" a="1"/>
  <c r="E1084" s="1"/>
  <c r="C1084" a="1"/>
  <c r="C1084" s="1"/>
  <c r="F1084" a="1"/>
  <c r="F1084" s="1"/>
  <c r="B1085" a="1"/>
  <c r="B1085" s="1"/>
  <c r="E1085" s="1" a="1"/>
  <c r="E1085" s="1"/>
  <c r="C1085" a="1"/>
  <c r="C1085" s="1"/>
  <c r="F1085" a="1"/>
  <c r="F1085" s="1"/>
  <c r="B1086" a="1"/>
  <c r="B1086" s="1"/>
  <c r="E1086" s="1" a="1"/>
  <c r="E1086" s="1"/>
  <c r="C1086" a="1"/>
  <c r="C1086" s="1"/>
  <c r="F1086" a="1"/>
  <c r="F1086" s="1"/>
  <c r="B1087" a="1"/>
  <c r="B1087" s="1"/>
  <c r="C1087" a="1"/>
  <c r="C1087" s="1"/>
  <c r="F1087" a="1"/>
  <c r="F1087" s="1"/>
  <c r="B1088" a="1"/>
  <c r="B1088" s="1"/>
  <c r="E1088" s="1" a="1"/>
  <c r="E1088" s="1"/>
  <c r="C1088" a="1"/>
  <c r="C1088" s="1"/>
  <c r="F1088" a="1"/>
  <c r="F1088" s="1"/>
  <c r="B1089" a="1"/>
  <c r="B1089" s="1"/>
  <c r="E1089" s="1" a="1"/>
  <c r="E1089" s="1"/>
  <c r="C1089" a="1"/>
  <c r="C1089" s="1"/>
  <c r="F1089" a="1"/>
  <c r="F1089" s="1"/>
  <c r="B1090" a="1"/>
  <c r="B1090" s="1"/>
  <c r="E1090" s="1" a="1"/>
  <c r="E1090" s="1"/>
  <c r="C1090" a="1"/>
  <c r="C1090" s="1"/>
  <c r="F1090" a="1"/>
  <c r="F1090" s="1"/>
  <c r="B1091" a="1"/>
  <c r="B1091" s="1"/>
  <c r="C1091" a="1"/>
  <c r="C1091" s="1"/>
  <c r="F1091" a="1"/>
  <c r="F1091" s="1"/>
  <c r="B1092" a="1"/>
  <c r="B1092" s="1"/>
  <c r="E1092" s="1" a="1"/>
  <c r="E1092" s="1"/>
  <c r="C1092" a="1"/>
  <c r="C1092" s="1"/>
  <c r="F1092" a="1"/>
  <c r="F1092" s="1"/>
  <c r="B1093" a="1"/>
  <c r="B1093" s="1"/>
  <c r="E1093" s="1" a="1"/>
  <c r="E1093" s="1"/>
  <c r="C1093" a="1"/>
  <c r="C1093" s="1"/>
  <c r="F1093" a="1"/>
  <c r="F1093" s="1"/>
  <c r="B1094" a="1"/>
  <c r="B1094" s="1"/>
  <c r="E1094" s="1" a="1"/>
  <c r="E1094" s="1"/>
  <c r="C1094" a="1"/>
  <c r="C1094" s="1"/>
  <c r="F1094" a="1"/>
  <c r="F1094" s="1"/>
  <c r="B1095" a="1"/>
  <c r="B1095" s="1"/>
  <c r="C1095" a="1"/>
  <c r="C1095" s="1"/>
  <c r="F1095" a="1"/>
  <c r="F1095" s="1"/>
  <c r="B1096" a="1"/>
  <c r="B1096" s="1"/>
  <c r="E1096" s="1" a="1"/>
  <c r="E1096" s="1"/>
  <c r="C1096" a="1"/>
  <c r="C1096" s="1"/>
  <c r="F1096" a="1"/>
  <c r="F1096" s="1"/>
  <c r="B1097" a="1"/>
  <c r="B1097" s="1"/>
  <c r="E1097" s="1" a="1"/>
  <c r="E1097" s="1"/>
  <c r="C1097" a="1"/>
  <c r="C1097" s="1"/>
  <c r="F1097" a="1"/>
  <c r="F1097" s="1"/>
  <c r="B1098" a="1"/>
  <c r="B1098" s="1"/>
  <c r="E1098" s="1" a="1"/>
  <c r="E1098" s="1"/>
  <c r="C1098" a="1"/>
  <c r="C1098" s="1"/>
  <c r="F1098" a="1"/>
  <c r="F1098" s="1"/>
  <c r="B1099" a="1"/>
  <c r="B1099" s="1"/>
  <c r="C1099" a="1"/>
  <c r="C1099" s="1"/>
  <c r="F1099" a="1"/>
  <c r="F1099" s="1"/>
  <c r="B1100" a="1"/>
  <c r="B1100" s="1"/>
  <c r="E1100" s="1" a="1"/>
  <c r="E1100" s="1"/>
  <c r="C1100" a="1"/>
  <c r="C1100" s="1"/>
  <c r="F1100" a="1"/>
  <c r="F1100" s="1"/>
  <c r="B1101" a="1"/>
  <c r="B1101" s="1"/>
  <c r="E1101" s="1" a="1"/>
  <c r="E1101" s="1"/>
  <c r="C1101" a="1"/>
  <c r="C1101" s="1"/>
  <c r="F1101" a="1"/>
  <c r="F1101" s="1"/>
  <c r="B1102" a="1"/>
  <c r="B1102" s="1"/>
  <c r="E1102" s="1" a="1"/>
  <c r="E1102" s="1"/>
  <c r="C1102" a="1"/>
  <c r="C1102" s="1"/>
  <c r="F1102" a="1"/>
  <c r="F1102" s="1"/>
  <c r="B1103" a="1"/>
  <c r="B1103" s="1"/>
  <c r="C1103" a="1"/>
  <c r="C1103" s="1"/>
  <c r="F1103" a="1"/>
  <c r="F1103" s="1"/>
  <c r="B1104" a="1"/>
  <c r="B1104" s="1"/>
  <c r="E1104" s="1" a="1"/>
  <c r="E1104" s="1"/>
  <c r="C1104" a="1"/>
  <c r="C1104" s="1"/>
  <c r="F1104" a="1"/>
  <c r="F1104" s="1"/>
  <c r="B1105" a="1"/>
  <c r="B1105" s="1"/>
  <c r="E1105" s="1" a="1"/>
  <c r="E1105" s="1"/>
  <c r="C1105" a="1"/>
  <c r="C1105" s="1"/>
  <c r="F1105" a="1"/>
  <c r="F1105" s="1"/>
  <c r="B1106" a="1"/>
  <c r="B1106" s="1"/>
  <c r="E1106" s="1" a="1"/>
  <c r="E1106" s="1"/>
  <c r="C1106" a="1"/>
  <c r="C1106" s="1"/>
  <c r="F1106" a="1"/>
  <c r="F1106" s="1"/>
  <c r="B1107" a="1"/>
  <c r="B1107" s="1"/>
  <c r="C1107" a="1"/>
  <c r="C1107" s="1"/>
  <c r="F1107" a="1"/>
  <c r="F1107" s="1"/>
  <c r="B1108" a="1"/>
  <c r="B1108" s="1"/>
  <c r="E1108" s="1" a="1"/>
  <c r="E1108" s="1"/>
  <c r="C1108" a="1"/>
  <c r="C1108" s="1"/>
  <c r="F1108" a="1"/>
  <c r="F1108" s="1"/>
  <c r="B1109" a="1"/>
  <c r="B1109" s="1"/>
  <c r="E1109" s="1" a="1"/>
  <c r="E1109" s="1"/>
  <c r="C1109" a="1"/>
  <c r="C1109" s="1"/>
  <c r="F1109" a="1"/>
  <c r="F1109" s="1"/>
  <c r="B1110" a="1"/>
  <c r="B1110" s="1"/>
  <c r="E1110" s="1" a="1"/>
  <c r="E1110" s="1"/>
  <c r="C1110" a="1"/>
  <c r="C1110" s="1"/>
  <c r="F1110" a="1"/>
  <c r="F1110" s="1"/>
  <c r="B1111" a="1"/>
  <c r="B1111" s="1"/>
  <c r="C1111" a="1"/>
  <c r="C1111" s="1"/>
  <c r="F1111" a="1"/>
  <c r="F1111" s="1"/>
  <c r="B1112" a="1"/>
  <c r="B1112" s="1"/>
  <c r="E1112" s="1" a="1"/>
  <c r="E1112" s="1"/>
  <c r="C1112" a="1"/>
  <c r="C1112" s="1"/>
  <c r="F1112" a="1"/>
  <c r="F1112" s="1"/>
  <c r="B1113" a="1"/>
  <c r="B1113" s="1"/>
  <c r="E1113" s="1" a="1"/>
  <c r="E1113" s="1"/>
  <c r="C1113" a="1"/>
  <c r="C1113" s="1"/>
  <c r="F1113" a="1"/>
  <c r="F1113" s="1"/>
  <c r="B1114" a="1"/>
  <c r="B1114" s="1"/>
  <c r="E1114" s="1" a="1"/>
  <c r="E1114" s="1"/>
  <c r="C1114" a="1"/>
  <c r="C1114" s="1"/>
  <c r="F1114" a="1"/>
  <c r="F1114" s="1"/>
  <c r="B1115" a="1"/>
  <c r="B1115" s="1"/>
  <c r="C1115" a="1"/>
  <c r="C1115" s="1"/>
  <c r="F1115" a="1"/>
  <c r="F1115" s="1"/>
  <c r="B1116" a="1"/>
  <c r="B1116" s="1"/>
  <c r="E1116" s="1" a="1"/>
  <c r="E1116" s="1"/>
  <c r="C1116" a="1"/>
  <c r="C1116" s="1"/>
  <c r="F1116" a="1"/>
  <c r="F1116" s="1"/>
  <c r="B1117" a="1"/>
  <c r="B1117" s="1"/>
  <c r="E1117" s="1" a="1"/>
  <c r="E1117" s="1"/>
  <c r="C1117" a="1"/>
  <c r="C1117" s="1"/>
  <c r="F1117" a="1"/>
  <c r="F1117" s="1"/>
  <c r="B1118" a="1"/>
  <c r="B1118" s="1"/>
  <c r="E1118" s="1" a="1"/>
  <c r="E1118" s="1"/>
  <c r="C1118" a="1"/>
  <c r="C1118" s="1"/>
  <c r="F1118" a="1"/>
  <c r="F1118" s="1"/>
  <c r="B1119" a="1"/>
  <c r="B1119" s="1"/>
  <c r="C1119" a="1"/>
  <c r="C1119" s="1"/>
  <c r="F1119" a="1"/>
  <c r="F1119" s="1"/>
  <c r="B1120" a="1"/>
  <c r="B1120" s="1"/>
  <c r="E1120" s="1" a="1"/>
  <c r="E1120" s="1"/>
  <c r="C1120" a="1"/>
  <c r="C1120" s="1"/>
  <c r="F1120" a="1"/>
  <c r="F1120" s="1"/>
  <c r="B1121" a="1"/>
  <c r="B1121" s="1"/>
  <c r="E1121" s="1" a="1"/>
  <c r="E1121" s="1"/>
  <c r="C1121" a="1"/>
  <c r="C1121" s="1"/>
  <c r="F1121" a="1"/>
  <c r="F1121" s="1"/>
  <c r="B1122" a="1"/>
  <c r="B1122" s="1"/>
  <c r="E1122" s="1" a="1"/>
  <c r="E1122" s="1"/>
  <c r="C1122" a="1"/>
  <c r="C1122" s="1"/>
  <c r="F1122" a="1"/>
  <c r="F1122" s="1"/>
  <c r="B1123" a="1"/>
  <c r="B1123" s="1"/>
  <c r="C1123" a="1"/>
  <c r="C1123" s="1"/>
  <c r="F1123" a="1"/>
  <c r="F1123" s="1"/>
  <c r="B1124" a="1"/>
  <c r="B1124" s="1"/>
  <c r="E1124" s="1" a="1"/>
  <c r="E1124" s="1"/>
  <c r="C1124" a="1"/>
  <c r="C1124" s="1"/>
  <c r="F1124" a="1"/>
  <c r="F1124" s="1"/>
  <c r="B1125" a="1"/>
  <c r="B1125" s="1"/>
  <c r="E1125" s="1" a="1"/>
  <c r="E1125" s="1"/>
  <c r="C1125" a="1"/>
  <c r="C1125" s="1"/>
  <c r="F1125" a="1"/>
  <c r="F1125" s="1"/>
  <c r="B1126" a="1"/>
  <c r="B1126" s="1"/>
  <c r="E1126" s="1" a="1"/>
  <c r="E1126" s="1"/>
  <c r="C1126" a="1"/>
  <c r="C1126" s="1"/>
  <c r="F1126" a="1"/>
  <c r="F1126" s="1"/>
  <c r="B1127" a="1"/>
  <c r="B1127" s="1"/>
  <c r="C1127" a="1"/>
  <c r="C1127" s="1"/>
  <c r="F1127" a="1"/>
  <c r="F1127" s="1"/>
  <c r="B1128" a="1"/>
  <c r="B1128" s="1"/>
  <c r="E1128" s="1" a="1"/>
  <c r="E1128" s="1"/>
  <c r="C1128" a="1"/>
  <c r="C1128" s="1"/>
  <c r="F1128" a="1"/>
  <c r="F1128" s="1"/>
  <c r="B1129" a="1"/>
  <c r="B1129" s="1"/>
  <c r="E1129" s="1" a="1"/>
  <c r="E1129" s="1"/>
  <c r="C1129" a="1"/>
  <c r="C1129" s="1"/>
  <c r="F1129" a="1"/>
  <c r="F1129" s="1"/>
  <c r="B1130" a="1"/>
  <c r="B1130" s="1"/>
  <c r="E1130" s="1" a="1"/>
  <c r="E1130" s="1"/>
  <c r="C1130" a="1"/>
  <c r="C1130" s="1"/>
  <c r="F1130" a="1"/>
  <c r="F1130" s="1"/>
  <c r="B1131" a="1"/>
  <c r="B1131" s="1"/>
  <c r="C1131" a="1"/>
  <c r="C1131" s="1"/>
  <c r="F1131" a="1"/>
  <c r="F1131" s="1"/>
  <c r="B1132" a="1"/>
  <c r="B1132" s="1"/>
  <c r="E1132" s="1" a="1"/>
  <c r="E1132" s="1"/>
  <c r="C1132" a="1"/>
  <c r="C1132" s="1"/>
  <c r="F1132" a="1"/>
  <c r="F1132" s="1"/>
  <c r="B1133" a="1"/>
  <c r="B1133" s="1"/>
  <c r="E1133" s="1" a="1"/>
  <c r="E1133" s="1"/>
  <c r="C1133" a="1"/>
  <c r="C1133" s="1"/>
  <c r="F1133" a="1"/>
  <c r="F1133" s="1"/>
  <c r="B1134" a="1"/>
  <c r="B1134" s="1"/>
  <c r="E1134" s="1" a="1"/>
  <c r="E1134" s="1"/>
  <c r="C1134" a="1"/>
  <c r="C1134" s="1"/>
  <c r="F1134" a="1"/>
  <c r="F1134" s="1"/>
  <c r="B1135" a="1"/>
  <c r="B1135" s="1"/>
  <c r="C1135" a="1"/>
  <c r="C1135" s="1"/>
  <c r="F1135" a="1"/>
  <c r="F1135" s="1"/>
  <c r="B1136" a="1"/>
  <c r="B1136" s="1"/>
  <c r="E1136" s="1" a="1"/>
  <c r="E1136" s="1"/>
  <c r="C1136" a="1"/>
  <c r="C1136" s="1"/>
  <c r="F1136" a="1"/>
  <c r="F1136" s="1"/>
  <c r="B1137" a="1"/>
  <c r="B1137" s="1"/>
  <c r="E1137" s="1" a="1"/>
  <c r="E1137" s="1"/>
  <c r="C1137" a="1"/>
  <c r="C1137" s="1"/>
  <c r="F1137" a="1"/>
  <c r="F1137" s="1"/>
  <c r="B1138" a="1"/>
  <c r="B1138" s="1"/>
  <c r="E1138" s="1" a="1"/>
  <c r="E1138" s="1"/>
  <c r="C1138" a="1"/>
  <c r="C1138" s="1"/>
  <c r="F1138" a="1"/>
  <c r="F1138" s="1"/>
  <c r="B1139" a="1"/>
  <c r="B1139" s="1"/>
  <c r="C1139" a="1"/>
  <c r="C1139" s="1"/>
  <c r="F1139" a="1"/>
  <c r="F1139" s="1"/>
  <c r="B1140" a="1"/>
  <c r="B1140" s="1"/>
  <c r="E1140" s="1" a="1"/>
  <c r="E1140" s="1"/>
  <c r="C1140" a="1"/>
  <c r="C1140" s="1"/>
  <c r="F1140" a="1"/>
  <c r="F1140" s="1"/>
  <c r="B1141" a="1"/>
  <c r="B1141" s="1"/>
  <c r="E1141" s="1" a="1"/>
  <c r="E1141" s="1"/>
  <c r="C1141" a="1"/>
  <c r="C1141" s="1"/>
  <c r="F1141" a="1"/>
  <c r="F1141" s="1"/>
  <c r="B1142" a="1"/>
  <c r="B1142" s="1"/>
  <c r="E1142" s="1" a="1"/>
  <c r="E1142" s="1"/>
  <c r="C1142" a="1"/>
  <c r="C1142" s="1"/>
  <c r="F1142" a="1"/>
  <c r="F1142" s="1"/>
  <c r="B1143" a="1"/>
  <c r="B1143" s="1"/>
  <c r="C1143" a="1"/>
  <c r="C1143" s="1"/>
  <c r="F1143" a="1"/>
  <c r="F1143" s="1"/>
  <c r="B1144" a="1"/>
  <c r="B1144" s="1"/>
  <c r="E1144" s="1" a="1"/>
  <c r="E1144" s="1"/>
  <c r="C1144" a="1"/>
  <c r="C1144" s="1"/>
  <c r="F1144" a="1"/>
  <c r="F1144" s="1"/>
  <c r="B1145" a="1"/>
  <c r="B1145" s="1"/>
  <c r="E1145" s="1" a="1"/>
  <c r="E1145" s="1"/>
  <c r="C1145" a="1"/>
  <c r="C1145" s="1"/>
  <c r="F1145" a="1"/>
  <c r="F1145" s="1"/>
  <c r="B1146" a="1"/>
  <c r="B1146" s="1"/>
  <c r="E1146" s="1" a="1"/>
  <c r="E1146" s="1"/>
  <c r="C1146" a="1"/>
  <c r="C1146" s="1"/>
  <c r="F1146" a="1"/>
  <c r="F1146" s="1"/>
  <c r="B1147" a="1"/>
  <c r="B1147" s="1"/>
  <c r="C1147" a="1"/>
  <c r="C1147" s="1"/>
  <c r="F1147" a="1"/>
  <c r="F1147" s="1"/>
  <c r="B1148" a="1"/>
  <c r="B1148" s="1"/>
  <c r="E1148" s="1" a="1"/>
  <c r="E1148" s="1"/>
  <c r="C1148" a="1"/>
  <c r="C1148" s="1"/>
  <c r="F1148" a="1"/>
  <c r="F1148" s="1"/>
  <c r="B1149" a="1"/>
  <c r="B1149" s="1"/>
  <c r="E1149" s="1" a="1"/>
  <c r="E1149" s="1"/>
  <c r="C1149" a="1"/>
  <c r="C1149" s="1"/>
  <c r="F1149" a="1"/>
  <c r="F1149" s="1"/>
  <c r="B1150" a="1"/>
  <c r="B1150" s="1"/>
  <c r="E1150" s="1" a="1"/>
  <c r="E1150" s="1"/>
  <c r="C1150" a="1"/>
  <c r="C1150" s="1"/>
  <c r="F1150" a="1"/>
  <c r="F1150" s="1"/>
  <c r="B1151" a="1"/>
  <c r="B1151" s="1"/>
  <c r="C1151" a="1"/>
  <c r="C1151" s="1"/>
  <c r="F1151" a="1"/>
  <c r="F1151" s="1"/>
  <c r="B1152" a="1"/>
  <c r="B1152" s="1"/>
  <c r="E1152" s="1" a="1"/>
  <c r="E1152" s="1"/>
  <c r="C1152" a="1"/>
  <c r="C1152" s="1"/>
  <c r="F1152" a="1"/>
  <c r="F1152" s="1"/>
  <c r="B1153" a="1"/>
  <c r="B1153" s="1"/>
  <c r="E1153" s="1" a="1"/>
  <c r="E1153" s="1"/>
  <c r="C1153" a="1"/>
  <c r="C1153" s="1"/>
  <c r="F1153" a="1"/>
  <c r="F1153" s="1"/>
  <c r="B1154" a="1"/>
  <c r="B1154" s="1"/>
  <c r="E1154" s="1" a="1"/>
  <c r="E1154" s="1"/>
  <c r="C1154" a="1"/>
  <c r="C1154" s="1"/>
  <c r="F1154" a="1"/>
  <c r="F1154" s="1"/>
  <c r="B1155" a="1"/>
  <c r="B1155" s="1"/>
  <c r="C1155" a="1"/>
  <c r="C1155" s="1"/>
  <c r="F1155" a="1"/>
  <c r="F1155" s="1"/>
  <c r="B1156" a="1"/>
  <c r="B1156" s="1"/>
  <c r="E1156" s="1" a="1"/>
  <c r="E1156" s="1"/>
  <c r="C1156" a="1"/>
  <c r="C1156" s="1"/>
  <c r="F1156" a="1"/>
  <c r="F1156" s="1"/>
  <c r="B1157" a="1"/>
  <c r="B1157" s="1"/>
  <c r="E1157" s="1" a="1"/>
  <c r="E1157" s="1"/>
  <c r="C1157" a="1"/>
  <c r="C1157" s="1"/>
  <c r="F1157" a="1"/>
  <c r="F1157" s="1"/>
  <c r="B1158" a="1"/>
  <c r="B1158" s="1"/>
  <c r="E1158" s="1" a="1"/>
  <c r="E1158" s="1"/>
  <c r="C1158" a="1"/>
  <c r="C1158" s="1"/>
  <c r="F1158" a="1"/>
  <c r="F1158" s="1"/>
  <c r="B1159" a="1"/>
  <c r="B1159" s="1"/>
  <c r="C1159" a="1"/>
  <c r="C1159" s="1"/>
  <c r="F1159" a="1"/>
  <c r="F1159" s="1"/>
  <c r="B1160" a="1"/>
  <c r="B1160" s="1"/>
  <c r="E1160" s="1" a="1"/>
  <c r="E1160" s="1"/>
  <c r="C1160" a="1"/>
  <c r="C1160" s="1"/>
  <c r="F1160" a="1"/>
  <c r="F1160" s="1"/>
  <c r="B1161" a="1"/>
  <c r="B1161" s="1"/>
  <c r="E1161" s="1" a="1"/>
  <c r="E1161" s="1"/>
  <c r="C1161" a="1"/>
  <c r="C1161" s="1"/>
  <c r="F1161" a="1"/>
  <c r="F1161" s="1"/>
  <c r="B1162" a="1"/>
  <c r="B1162" s="1"/>
  <c r="E1162" s="1" a="1"/>
  <c r="E1162" s="1"/>
  <c r="C1162" a="1"/>
  <c r="C1162" s="1"/>
  <c r="F1162" a="1"/>
  <c r="F1162" s="1"/>
  <c r="B1163" a="1"/>
  <c r="B1163" s="1"/>
  <c r="C1163" a="1"/>
  <c r="C1163" s="1"/>
  <c r="F1163" a="1"/>
  <c r="F1163" s="1"/>
  <c r="B1164" a="1"/>
  <c r="B1164" s="1"/>
  <c r="E1164" s="1" a="1"/>
  <c r="E1164" s="1"/>
  <c r="C1164" a="1"/>
  <c r="C1164" s="1"/>
  <c r="F1164" a="1"/>
  <c r="F1164" s="1"/>
  <c r="B1165" a="1"/>
  <c r="B1165" s="1"/>
  <c r="E1165" s="1" a="1"/>
  <c r="E1165" s="1"/>
  <c r="C1165" a="1"/>
  <c r="C1165" s="1"/>
  <c r="F1165" a="1"/>
  <c r="F1165" s="1"/>
  <c r="B1166" a="1"/>
  <c r="B1166" s="1"/>
  <c r="E1166" s="1" a="1"/>
  <c r="E1166" s="1"/>
  <c r="C1166" a="1"/>
  <c r="C1166" s="1"/>
  <c r="F1166" a="1"/>
  <c r="F1166" s="1"/>
  <c r="B1167" a="1"/>
  <c r="B1167" s="1"/>
  <c r="C1167" a="1"/>
  <c r="C1167" s="1"/>
  <c r="F1167" a="1"/>
  <c r="F1167" s="1"/>
  <c r="B1168" a="1"/>
  <c r="B1168" s="1"/>
  <c r="E1168" s="1" a="1"/>
  <c r="E1168" s="1"/>
  <c r="C1168" a="1"/>
  <c r="C1168" s="1"/>
  <c r="F1168" a="1"/>
  <c r="F1168" s="1"/>
  <c r="B1169" a="1"/>
  <c r="B1169" s="1"/>
  <c r="E1169" s="1" a="1"/>
  <c r="E1169" s="1"/>
  <c r="C1169" a="1"/>
  <c r="C1169" s="1"/>
  <c r="F1169" a="1"/>
  <c r="F1169" s="1"/>
  <c r="B1170" a="1"/>
  <c r="B1170" s="1"/>
  <c r="E1170" s="1" a="1"/>
  <c r="E1170" s="1"/>
  <c r="C1170" a="1"/>
  <c r="C1170" s="1"/>
  <c r="F1170" a="1"/>
  <c r="F1170" s="1"/>
  <c r="B1171" a="1"/>
  <c r="B1171" s="1"/>
  <c r="C1171" a="1"/>
  <c r="C1171" s="1"/>
  <c r="F1171" a="1"/>
  <c r="F1171" s="1"/>
  <c r="B1172" a="1"/>
  <c r="B1172" s="1"/>
  <c r="E1172" s="1" a="1"/>
  <c r="E1172" s="1"/>
  <c r="C1172" a="1"/>
  <c r="C1172" s="1"/>
  <c r="F1172" a="1"/>
  <c r="F1172" s="1"/>
  <c r="B1173" a="1"/>
  <c r="B1173" s="1"/>
  <c r="E1173" s="1" a="1"/>
  <c r="E1173" s="1"/>
  <c r="C1173" a="1"/>
  <c r="C1173" s="1"/>
  <c r="F1173" a="1"/>
  <c r="F1173" s="1"/>
  <c r="B1174" a="1"/>
  <c r="B1174" s="1"/>
  <c r="E1174" s="1" a="1"/>
  <c r="E1174" s="1"/>
  <c r="C1174" a="1"/>
  <c r="C1174" s="1"/>
  <c r="F1174" a="1"/>
  <c r="F1174" s="1"/>
  <c r="B1175" a="1"/>
  <c r="B1175" s="1"/>
  <c r="C1175" a="1"/>
  <c r="C1175" s="1"/>
  <c r="F1175" a="1"/>
  <c r="F1175" s="1"/>
  <c r="B1176" a="1"/>
  <c r="B1176" s="1"/>
  <c r="E1176" s="1" a="1"/>
  <c r="E1176" s="1"/>
  <c r="C1176" a="1"/>
  <c r="C1176" s="1"/>
  <c r="F1176" a="1"/>
  <c r="F1176" s="1"/>
  <c r="B1177" a="1"/>
  <c r="B1177" s="1"/>
  <c r="E1177" s="1" a="1"/>
  <c r="E1177" s="1"/>
  <c r="C1177" a="1"/>
  <c r="C1177" s="1"/>
  <c r="F1177" a="1"/>
  <c r="F1177" s="1"/>
  <c r="B1178" a="1"/>
  <c r="B1178" s="1"/>
  <c r="E1178" s="1" a="1"/>
  <c r="E1178" s="1"/>
  <c r="C1178" a="1"/>
  <c r="C1178" s="1"/>
  <c r="F1178" a="1"/>
  <c r="F1178" s="1"/>
  <c r="B1179" a="1"/>
  <c r="B1179" s="1"/>
  <c r="C1179" a="1"/>
  <c r="C1179" s="1"/>
  <c r="F1179" a="1"/>
  <c r="F1179" s="1"/>
  <c r="B1180" a="1"/>
  <c r="B1180" s="1"/>
  <c r="E1180" s="1" a="1"/>
  <c r="E1180" s="1"/>
  <c r="C1180" a="1"/>
  <c r="C1180" s="1"/>
  <c r="F1180" a="1"/>
  <c r="F1180" s="1"/>
  <c r="B1181" a="1"/>
  <c r="B1181" s="1"/>
  <c r="E1181" s="1" a="1"/>
  <c r="E1181" s="1"/>
  <c r="C1181" a="1"/>
  <c r="C1181" s="1"/>
  <c r="F1181" a="1"/>
  <c r="F1181" s="1"/>
  <c r="B1182" a="1"/>
  <c r="B1182" s="1"/>
  <c r="E1182" s="1" a="1"/>
  <c r="E1182" s="1"/>
  <c r="C1182" a="1"/>
  <c r="C1182" s="1"/>
  <c r="F1182" a="1"/>
  <c r="F1182" s="1"/>
  <c r="B1183" a="1"/>
  <c r="B1183" s="1"/>
  <c r="C1183" a="1"/>
  <c r="C1183" s="1"/>
  <c r="F1183" a="1"/>
  <c r="F1183" s="1"/>
  <c r="B1184" a="1"/>
  <c r="B1184" s="1"/>
  <c r="E1184" s="1" a="1"/>
  <c r="E1184" s="1"/>
  <c r="C1184" a="1"/>
  <c r="C1184" s="1"/>
  <c r="F1184" a="1"/>
  <c r="F1184" s="1"/>
  <c r="B1185" a="1"/>
  <c r="B1185" s="1"/>
  <c r="E1185" s="1" a="1"/>
  <c r="E1185" s="1"/>
  <c r="C1185" a="1"/>
  <c r="C1185" s="1"/>
  <c r="F1185" a="1"/>
  <c r="F1185" s="1"/>
  <c r="B1186" a="1"/>
  <c r="B1186" s="1"/>
  <c r="E1186" s="1" a="1"/>
  <c r="E1186" s="1"/>
  <c r="C1186" a="1"/>
  <c r="C1186" s="1"/>
  <c r="F1186" a="1"/>
  <c r="F1186" s="1"/>
  <c r="B1187" a="1"/>
  <c r="B1187" s="1"/>
  <c r="C1187" a="1"/>
  <c r="C1187" s="1"/>
  <c r="F1187" a="1"/>
  <c r="F1187" s="1"/>
  <c r="B1188" a="1"/>
  <c r="B1188" s="1"/>
  <c r="E1188" s="1" a="1"/>
  <c r="E1188" s="1"/>
  <c r="C1188" a="1"/>
  <c r="C1188" s="1"/>
  <c r="F1188" a="1"/>
  <c r="F1188" s="1"/>
  <c r="B1189" a="1"/>
  <c r="B1189" s="1"/>
  <c r="E1189" s="1" a="1"/>
  <c r="E1189" s="1"/>
  <c r="C1189" a="1"/>
  <c r="C1189" s="1"/>
  <c r="F1189" a="1"/>
  <c r="F1189" s="1"/>
  <c r="B1190" a="1"/>
  <c r="B1190" s="1"/>
  <c r="E1190" s="1" a="1"/>
  <c r="E1190" s="1"/>
  <c r="C1190" a="1"/>
  <c r="C1190" s="1"/>
  <c r="F1190" a="1"/>
  <c r="F1190" s="1"/>
  <c r="B1191" a="1"/>
  <c r="B1191" s="1"/>
  <c r="C1191" a="1"/>
  <c r="C1191" s="1"/>
  <c r="F1191" a="1"/>
  <c r="F1191" s="1"/>
  <c r="B1192" a="1"/>
  <c r="B1192" s="1"/>
  <c r="E1192" s="1" a="1"/>
  <c r="E1192" s="1"/>
  <c r="C1192" a="1"/>
  <c r="C1192" s="1"/>
  <c r="F1192" a="1"/>
  <c r="F1192" s="1"/>
  <c r="B1193" a="1"/>
  <c r="B1193" s="1"/>
  <c r="E1193" s="1" a="1"/>
  <c r="E1193" s="1"/>
  <c r="C1193" a="1"/>
  <c r="C1193" s="1"/>
  <c r="F1193" a="1"/>
  <c r="F1193" s="1"/>
  <c r="B1194" a="1"/>
  <c r="B1194" s="1"/>
  <c r="E1194" s="1" a="1"/>
  <c r="E1194" s="1"/>
  <c r="C1194" a="1"/>
  <c r="C1194" s="1"/>
  <c r="F1194" a="1"/>
  <c r="F1194" s="1"/>
  <c r="B1195" a="1"/>
  <c r="B1195" s="1"/>
  <c r="C1195" a="1"/>
  <c r="C1195" s="1"/>
  <c r="F1195" a="1"/>
  <c r="F1195" s="1"/>
  <c r="B1196" a="1"/>
  <c r="B1196" s="1"/>
  <c r="E1196" s="1" a="1"/>
  <c r="E1196" s="1"/>
  <c r="C1196" a="1"/>
  <c r="C1196" s="1"/>
  <c r="F1196" a="1"/>
  <c r="F1196" s="1"/>
  <c r="B1197" a="1"/>
  <c r="B1197" s="1"/>
  <c r="E1197" s="1" a="1"/>
  <c r="E1197" s="1"/>
  <c r="C1197" a="1"/>
  <c r="C1197" s="1"/>
  <c r="F1197" a="1"/>
  <c r="F1197" s="1"/>
  <c r="B1198" a="1"/>
  <c r="B1198" s="1"/>
  <c r="E1198" s="1" a="1"/>
  <c r="E1198" s="1"/>
  <c r="C1198" a="1"/>
  <c r="C1198" s="1"/>
  <c r="F1198" a="1"/>
  <c r="F1198" s="1"/>
  <c r="B1199" a="1"/>
  <c r="B1199" s="1"/>
  <c r="C1199" a="1"/>
  <c r="C1199" s="1"/>
  <c r="F1199" a="1"/>
  <c r="F1199" s="1"/>
  <c r="B1200" a="1"/>
  <c r="B1200" s="1"/>
  <c r="E1200" s="1" a="1"/>
  <c r="E1200" s="1"/>
  <c r="C1200" a="1"/>
  <c r="C1200" s="1"/>
  <c r="F1200" a="1"/>
  <c r="F1200" s="1"/>
  <c r="B1201" a="1"/>
  <c r="B1201" s="1"/>
  <c r="E1201" s="1" a="1"/>
  <c r="E1201" s="1"/>
  <c r="C1201" a="1"/>
  <c r="C1201" s="1"/>
  <c r="F1201" a="1"/>
  <c r="F1201" s="1"/>
  <c r="B1202" a="1"/>
  <c r="B1202" s="1"/>
  <c r="E1202" s="1" a="1"/>
  <c r="E1202" s="1"/>
  <c r="C1202" a="1"/>
  <c r="C1202" s="1"/>
  <c r="F1202" a="1"/>
  <c r="F1202" s="1"/>
  <c r="B1203" a="1"/>
  <c r="B1203" s="1"/>
  <c r="C1203" a="1"/>
  <c r="C1203" s="1"/>
  <c r="F1203" a="1"/>
  <c r="F1203" s="1"/>
  <c r="B1204" a="1"/>
  <c r="B1204" s="1"/>
  <c r="E1204" s="1" a="1"/>
  <c r="E1204" s="1"/>
  <c r="C1204" a="1"/>
  <c r="C1204" s="1"/>
  <c r="F1204" a="1"/>
  <c r="F1204" s="1"/>
  <c r="B1205" a="1"/>
  <c r="B1205" s="1"/>
  <c r="E1205" s="1" a="1"/>
  <c r="E1205" s="1"/>
  <c r="C1205" a="1"/>
  <c r="C1205" s="1"/>
  <c r="F1205" a="1"/>
  <c r="F1205" s="1"/>
  <c r="B1206" a="1"/>
  <c r="B1206" s="1"/>
  <c r="E1206" s="1" a="1"/>
  <c r="E1206" s="1"/>
  <c r="C1206" a="1"/>
  <c r="C1206" s="1"/>
  <c r="F1206" a="1"/>
  <c r="F1206" s="1"/>
  <c r="B1207" a="1"/>
  <c r="B1207" s="1"/>
  <c r="C1207" a="1"/>
  <c r="C1207" s="1"/>
  <c r="F1207" a="1"/>
  <c r="F1207" s="1"/>
  <c r="B1208" a="1"/>
  <c r="B1208" s="1"/>
  <c r="E1208" s="1" a="1"/>
  <c r="E1208" s="1"/>
  <c r="C1208" a="1"/>
  <c r="C1208" s="1"/>
  <c r="F1208" a="1"/>
  <c r="F1208" s="1"/>
  <c r="B1209" a="1"/>
  <c r="B1209" s="1"/>
  <c r="E1209" s="1" a="1"/>
  <c r="E1209" s="1"/>
  <c r="C1209" a="1"/>
  <c r="C1209" s="1"/>
  <c r="F1209" a="1"/>
  <c r="F1209" s="1"/>
  <c r="B1210" a="1"/>
  <c r="B1210" s="1"/>
  <c r="E1210" s="1" a="1"/>
  <c r="E1210" s="1"/>
  <c r="C1210" a="1"/>
  <c r="C1210" s="1"/>
  <c r="F1210" a="1"/>
  <c r="F1210" s="1"/>
  <c r="B1211" a="1"/>
  <c r="B1211" s="1"/>
  <c r="C1211" a="1"/>
  <c r="C1211" s="1"/>
  <c r="F1211" a="1"/>
  <c r="F1211" s="1"/>
  <c r="B1212" a="1"/>
  <c r="B1212" s="1"/>
  <c r="E1212" s="1" a="1"/>
  <c r="E1212" s="1"/>
  <c r="C1212" a="1"/>
  <c r="C1212" s="1"/>
  <c r="F1212" a="1"/>
  <c r="F1212" s="1"/>
  <c r="B1213" a="1"/>
  <c r="B1213" s="1"/>
  <c r="E1213" s="1" a="1"/>
  <c r="E1213" s="1"/>
  <c r="C1213" a="1"/>
  <c r="C1213" s="1"/>
  <c r="F1213" a="1"/>
  <c r="F1213" s="1"/>
  <c r="B1214" a="1"/>
  <c r="B1214" s="1"/>
  <c r="E1214" s="1" a="1"/>
  <c r="E1214" s="1"/>
  <c r="C1214" a="1"/>
  <c r="C1214" s="1"/>
  <c r="F1214" a="1"/>
  <c r="F1214" s="1"/>
  <c r="B1215" a="1"/>
  <c r="B1215" s="1"/>
  <c r="C1215" a="1"/>
  <c r="C1215" s="1"/>
  <c r="F1215" a="1"/>
  <c r="F1215" s="1"/>
  <c r="B1216" a="1"/>
  <c r="B1216" s="1"/>
  <c r="E1216" s="1" a="1"/>
  <c r="E1216" s="1"/>
  <c r="C1216" a="1"/>
  <c r="C1216" s="1"/>
  <c r="F1216" a="1"/>
  <c r="F1216" s="1"/>
  <c r="B1217" a="1"/>
  <c r="B1217" s="1"/>
  <c r="E1217" s="1" a="1"/>
  <c r="E1217" s="1"/>
  <c r="C1217" a="1"/>
  <c r="C1217" s="1"/>
  <c r="F1217" a="1"/>
  <c r="F1217" s="1"/>
  <c r="B1218" a="1"/>
  <c r="B1218" s="1"/>
  <c r="E1218" s="1" a="1"/>
  <c r="E1218" s="1"/>
  <c r="C1218" a="1"/>
  <c r="C1218" s="1"/>
  <c r="F1218" a="1"/>
  <c r="F1218" s="1"/>
  <c r="B1219" a="1"/>
  <c r="B1219" s="1"/>
  <c r="C1219" a="1"/>
  <c r="C1219" s="1"/>
  <c r="F1219" a="1"/>
  <c r="F1219" s="1"/>
  <c r="B1220" a="1"/>
  <c r="B1220" s="1"/>
  <c r="E1220" s="1" a="1"/>
  <c r="E1220" s="1"/>
  <c r="C1220" a="1"/>
  <c r="C1220" s="1"/>
  <c r="F1220" a="1"/>
  <c r="F1220" s="1"/>
  <c r="B1221" a="1"/>
  <c r="B1221" s="1"/>
  <c r="E1221" s="1" a="1"/>
  <c r="E1221" s="1"/>
  <c r="C1221" a="1"/>
  <c r="C1221" s="1"/>
  <c r="F1221" a="1"/>
  <c r="F1221" s="1"/>
  <c r="B1222" a="1"/>
  <c r="B1222" s="1"/>
  <c r="E1222" s="1" a="1"/>
  <c r="E1222" s="1"/>
  <c r="C1222" a="1"/>
  <c r="C1222" s="1"/>
  <c r="F1222" a="1"/>
  <c r="F1222" s="1"/>
  <c r="B1223" a="1"/>
  <c r="B1223" s="1"/>
  <c r="C1223" a="1"/>
  <c r="C1223" s="1"/>
  <c r="F1223" a="1"/>
  <c r="F1223" s="1"/>
  <c r="B1224" a="1"/>
  <c r="B1224" s="1"/>
  <c r="E1224" s="1" a="1"/>
  <c r="E1224" s="1"/>
  <c r="C1224" a="1"/>
  <c r="C1224" s="1"/>
  <c r="F1224" a="1"/>
  <c r="F1224" s="1"/>
  <c r="B1225" a="1"/>
  <c r="B1225" s="1"/>
  <c r="E1225" s="1" a="1"/>
  <c r="E1225" s="1"/>
  <c r="C1225" a="1"/>
  <c r="C1225" s="1"/>
  <c r="F1225" a="1"/>
  <c r="F1225" s="1"/>
  <c r="B1226" a="1"/>
  <c r="B1226" s="1"/>
  <c r="E1226" s="1" a="1"/>
  <c r="E1226" s="1"/>
  <c r="C1226" a="1"/>
  <c r="C1226" s="1"/>
  <c r="F1226" a="1"/>
  <c r="F1226" s="1"/>
  <c r="B1227" a="1"/>
  <c r="B1227" s="1"/>
  <c r="C1227" a="1"/>
  <c r="C1227" s="1"/>
  <c r="F1227" a="1"/>
  <c r="F1227" s="1"/>
  <c r="B1228" a="1"/>
  <c r="B1228" s="1"/>
  <c r="E1228" s="1" a="1"/>
  <c r="E1228" s="1"/>
  <c r="C1228" a="1"/>
  <c r="C1228" s="1"/>
  <c r="F1228" a="1"/>
  <c r="F1228" s="1"/>
  <c r="B1229" a="1"/>
  <c r="B1229" s="1"/>
  <c r="E1229" s="1" a="1"/>
  <c r="E1229" s="1"/>
  <c r="C1229" a="1"/>
  <c r="C1229" s="1"/>
  <c r="F1229" a="1"/>
  <c r="F1229" s="1"/>
  <c r="B1230" a="1"/>
  <c r="B1230" s="1"/>
  <c r="E1230" s="1" a="1"/>
  <c r="E1230" s="1"/>
  <c r="C1230" a="1"/>
  <c r="C1230" s="1"/>
  <c r="F1230" a="1"/>
  <c r="F1230" s="1"/>
  <c r="B1231" a="1"/>
  <c r="B1231" s="1"/>
  <c r="C1231" a="1"/>
  <c r="C1231" s="1"/>
  <c r="F1231" a="1"/>
  <c r="F1231" s="1"/>
  <c r="B1232" a="1"/>
  <c r="B1232" s="1"/>
  <c r="E1232" s="1" a="1"/>
  <c r="E1232" s="1"/>
  <c r="C1232" a="1"/>
  <c r="C1232" s="1"/>
  <c r="F1232" a="1"/>
  <c r="F1232" s="1"/>
  <c r="B1233" a="1"/>
  <c r="B1233" s="1"/>
  <c r="E1233" s="1" a="1"/>
  <c r="E1233" s="1"/>
  <c r="C1233" a="1"/>
  <c r="C1233" s="1"/>
  <c r="F1233" a="1"/>
  <c r="F1233" s="1"/>
  <c r="B1234" a="1"/>
  <c r="B1234" s="1"/>
  <c r="E1234" s="1" a="1"/>
  <c r="E1234" s="1"/>
  <c r="C1234" a="1"/>
  <c r="C1234" s="1"/>
  <c r="F1234" a="1"/>
  <c r="F1234" s="1"/>
  <c r="B1235" a="1"/>
  <c r="B1235" s="1"/>
  <c r="C1235" a="1"/>
  <c r="C1235" s="1"/>
  <c r="F1235" a="1"/>
  <c r="F1235" s="1"/>
  <c r="B1236" a="1"/>
  <c r="B1236" s="1"/>
  <c r="E1236" s="1" a="1"/>
  <c r="E1236" s="1"/>
  <c r="C1236" a="1"/>
  <c r="C1236" s="1"/>
  <c r="F1236" a="1"/>
  <c r="F1236" s="1"/>
  <c r="B1237" a="1"/>
  <c r="B1237" s="1"/>
  <c r="E1237" s="1" a="1"/>
  <c r="E1237" s="1"/>
  <c r="C1237" a="1"/>
  <c r="C1237" s="1"/>
  <c r="F1237" a="1"/>
  <c r="F1237" s="1"/>
  <c r="B1238" a="1"/>
  <c r="B1238" s="1"/>
  <c r="E1238" s="1" a="1"/>
  <c r="E1238" s="1"/>
  <c r="C1238" a="1"/>
  <c r="C1238" s="1"/>
  <c r="F1238" a="1"/>
  <c r="F1238" s="1"/>
  <c r="B1239" a="1"/>
  <c r="B1239" s="1"/>
  <c r="C1239" a="1"/>
  <c r="C1239" s="1"/>
  <c r="F1239" a="1"/>
  <c r="F1239" s="1"/>
  <c r="B1240" a="1"/>
  <c r="B1240" s="1"/>
  <c r="E1240" s="1" a="1"/>
  <c r="E1240" s="1"/>
  <c r="C1240" a="1"/>
  <c r="C1240" s="1"/>
  <c r="F1240" a="1"/>
  <c r="F1240" s="1"/>
  <c r="B1241" a="1"/>
  <c r="B1241" s="1"/>
  <c r="E1241" s="1" a="1"/>
  <c r="E1241" s="1"/>
  <c r="C1241" a="1"/>
  <c r="C1241" s="1"/>
  <c r="F1241" a="1"/>
  <c r="F1241" s="1"/>
  <c r="B1242" a="1"/>
  <c r="B1242" s="1"/>
  <c r="E1242" s="1" a="1"/>
  <c r="E1242" s="1"/>
  <c r="C1242" a="1"/>
  <c r="C1242" s="1"/>
  <c r="F1242" a="1"/>
  <c r="F1242" s="1"/>
  <c r="B1243" a="1"/>
  <c r="B1243" s="1"/>
  <c r="C1243" a="1"/>
  <c r="C1243" s="1"/>
  <c r="F1243" a="1"/>
  <c r="F1243" s="1"/>
  <c r="B1244" a="1"/>
  <c r="B1244" s="1"/>
  <c r="E1244" s="1" a="1"/>
  <c r="E1244" s="1"/>
  <c r="C1244" a="1"/>
  <c r="C1244" s="1"/>
  <c r="F1244" a="1"/>
  <c r="F1244" s="1"/>
  <c r="B1245" a="1"/>
  <c r="B1245" s="1"/>
  <c r="E1245" s="1" a="1"/>
  <c r="E1245" s="1"/>
  <c r="C1245" a="1"/>
  <c r="C1245" s="1"/>
  <c r="F1245" a="1"/>
  <c r="F1245" s="1"/>
  <c r="B1246" a="1"/>
  <c r="B1246" s="1"/>
  <c r="E1246" s="1" a="1"/>
  <c r="E1246" s="1"/>
  <c r="C1246" a="1"/>
  <c r="C1246" s="1"/>
  <c r="F1246" a="1"/>
  <c r="F1246" s="1"/>
  <c r="B1247" a="1"/>
  <c r="B1247" s="1"/>
  <c r="C1247" a="1"/>
  <c r="C1247" s="1"/>
  <c r="F1247" a="1"/>
  <c r="F1247" s="1"/>
  <c r="B1248" a="1"/>
  <c r="B1248" s="1"/>
  <c r="E1248" s="1" a="1"/>
  <c r="E1248" s="1"/>
  <c r="C1248" a="1"/>
  <c r="C1248" s="1"/>
  <c r="F1248" a="1"/>
  <c r="F1248" s="1"/>
  <c r="B1249" a="1"/>
  <c r="B1249" s="1"/>
  <c r="E1249" s="1" a="1"/>
  <c r="E1249" s="1"/>
  <c r="C1249" a="1"/>
  <c r="C1249" s="1"/>
  <c r="F1249" a="1"/>
  <c r="F1249" s="1"/>
  <c r="B1250" a="1"/>
  <c r="B1250" s="1"/>
  <c r="E1250" s="1" a="1"/>
  <c r="E1250" s="1"/>
  <c r="C1250" a="1"/>
  <c r="C1250" s="1"/>
  <c r="F1250" a="1"/>
  <c r="F1250" s="1"/>
  <c r="B1251" a="1"/>
  <c r="B1251" s="1"/>
  <c r="C1251" a="1"/>
  <c r="C1251" s="1"/>
  <c r="F1251" a="1"/>
  <c r="F1251" s="1"/>
  <c r="B1252" a="1"/>
  <c r="B1252" s="1"/>
  <c r="E1252" s="1" a="1"/>
  <c r="E1252" s="1"/>
  <c r="C1252" a="1"/>
  <c r="C1252" s="1"/>
  <c r="F1252" a="1"/>
  <c r="F1252" s="1"/>
  <c r="B1253" a="1"/>
  <c r="B1253" s="1"/>
  <c r="E1253" s="1" a="1"/>
  <c r="E1253" s="1"/>
  <c r="C1253" a="1"/>
  <c r="C1253" s="1"/>
  <c r="F1253" a="1"/>
  <c r="F1253" s="1"/>
  <c r="B1254" a="1"/>
  <c r="B1254" s="1"/>
  <c r="E1254" s="1" a="1"/>
  <c r="E1254" s="1"/>
  <c r="C1254" a="1"/>
  <c r="C1254" s="1"/>
  <c r="F1254" a="1"/>
  <c r="F1254" s="1"/>
  <c r="B1255" a="1"/>
  <c r="B1255" s="1"/>
  <c r="C1255" a="1"/>
  <c r="C1255" s="1"/>
  <c r="F1255" a="1"/>
  <c r="F1255" s="1"/>
  <c r="B1256" a="1"/>
  <c r="B1256" s="1"/>
  <c r="E1256" s="1" a="1"/>
  <c r="E1256" s="1"/>
  <c r="C1256" a="1"/>
  <c r="C1256" s="1"/>
  <c r="F1256" a="1"/>
  <c r="F1256" s="1"/>
  <c r="B1257" a="1"/>
  <c r="B1257" s="1"/>
  <c r="E1257" s="1" a="1"/>
  <c r="E1257" s="1"/>
  <c r="C1257" a="1"/>
  <c r="C1257" s="1"/>
  <c r="F1257" a="1"/>
  <c r="F1257" s="1"/>
  <c r="B1258" a="1"/>
  <c r="B1258" s="1"/>
  <c r="E1258" s="1" a="1"/>
  <c r="E1258" s="1"/>
  <c r="C1258" a="1"/>
  <c r="C1258" s="1"/>
  <c r="F1258" a="1"/>
  <c r="F1258" s="1"/>
  <c r="B1259" a="1"/>
  <c r="B1259" s="1"/>
  <c r="C1259" a="1"/>
  <c r="C1259" s="1"/>
  <c r="F1259" a="1"/>
  <c r="F1259" s="1"/>
  <c r="B1260" a="1"/>
  <c r="B1260" s="1"/>
  <c r="E1260" s="1" a="1"/>
  <c r="E1260" s="1"/>
  <c r="C1260" a="1"/>
  <c r="C1260" s="1"/>
  <c r="F1260" a="1"/>
  <c r="F1260" s="1"/>
  <c r="B1261" a="1"/>
  <c r="B1261" s="1"/>
  <c r="E1261" s="1" a="1"/>
  <c r="E1261" s="1"/>
  <c r="C1261" a="1"/>
  <c r="C1261" s="1"/>
  <c r="F1261" a="1"/>
  <c r="F1261" s="1"/>
  <c r="B1262" a="1"/>
  <c r="B1262" s="1"/>
  <c r="E1262" s="1" a="1"/>
  <c r="E1262" s="1"/>
  <c r="C1262" a="1"/>
  <c r="C1262" s="1"/>
  <c r="F1262" a="1"/>
  <c r="F1262" s="1"/>
  <c r="B1263" a="1"/>
  <c r="B1263" s="1"/>
  <c r="C1263" a="1"/>
  <c r="C1263" s="1"/>
  <c r="F1263" a="1"/>
  <c r="F1263" s="1"/>
  <c r="B1264" a="1"/>
  <c r="B1264" s="1"/>
  <c r="E1264" s="1" a="1"/>
  <c r="E1264" s="1"/>
  <c r="C1264" a="1"/>
  <c r="C1264" s="1"/>
  <c r="F1264" a="1"/>
  <c r="F1264" s="1"/>
  <c r="B1265" a="1"/>
  <c r="B1265" s="1"/>
  <c r="E1265" s="1" a="1"/>
  <c r="E1265" s="1"/>
  <c r="C1265" a="1"/>
  <c r="C1265" s="1"/>
  <c r="F1265" a="1"/>
  <c r="F1265" s="1"/>
  <c r="B1266" a="1"/>
  <c r="B1266" s="1"/>
  <c r="E1266" s="1" a="1"/>
  <c r="E1266" s="1"/>
  <c r="C1266" a="1"/>
  <c r="C1266" s="1"/>
  <c r="F1266" a="1"/>
  <c r="F1266" s="1"/>
  <c r="B1267" a="1"/>
  <c r="B1267" s="1"/>
  <c r="C1267" a="1"/>
  <c r="C1267" s="1"/>
  <c r="F1267" a="1"/>
  <c r="F1267" s="1"/>
  <c r="B1268" a="1"/>
  <c r="B1268" s="1"/>
  <c r="E1268" s="1" a="1"/>
  <c r="E1268" s="1"/>
  <c r="C1268" a="1"/>
  <c r="C1268" s="1"/>
  <c r="F1268" a="1"/>
  <c r="F1268" s="1"/>
  <c r="B1269" a="1"/>
  <c r="B1269" s="1"/>
  <c r="E1269" s="1" a="1"/>
  <c r="E1269" s="1"/>
  <c r="C1269" a="1"/>
  <c r="C1269" s="1"/>
  <c r="F1269" a="1"/>
  <c r="F1269" s="1"/>
  <c r="B1270" a="1"/>
  <c r="B1270" s="1"/>
  <c r="E1270" s="1" a="1"/>
  <c r="E1270" s="1"/>
  <c r="C1270" a="1"/>
  <c r="C1270" s="1"/>
  <c r="F1270" a="1"/>
  <c r="F1270" s="1"/>
  <c r="B1271" a="1"/>
  <c r="B1271" s="1"/>
  <c r="C1271" a="1"/>
  <c r="C1271" s="1"/>
  <c r="F1271" a="1"/>
  <c r="F1271" s="1"/>
  <c r="B1272" a="1"/>
  <c r="B1272" s="1"/>
  <c r="E1272" s="1" a="1"/>
  <c r="E1272" s="1"/>
  <c r="C1272" a="1"/>
  <c r="C1272" s="1"/>
  <c r="F1272" a="1"/>
  <c r="F1272" s="1"/>
  <c r="B1273" a="1"/>
  <c r="B1273" s="1"/>
  <c r="E1273" s="1" a="1"/>
  <c r="E1273" s="1"/>
  <c r="C1273" a="1"/>
  <c r="C1273" s="1"/>
  <c r="F1273" a="1"/>
  <c r="F1273" s="1"/>
  <c r="B1274" a="1"/>
  <c r="B1274" s="1"/>
  <c r="E1274" s="1" a="1"/>
  <c r="E1274" s="1"/>
  <c r="C1274" a="1"/>
  <c r="C1274" s="1"/>
  <c r="F1274" a="1"/>
  <c r="F1274" s="1"/>
  <c r="B1275" a="1"/>
  <c r="B1275" s="1"/>
  <c r="E1275" s="1" a="1"/>
  <c r="E1275" s="1"/>
  <c r="C1275" a="1"/>
  <c r="C1275" s="1"/>
  <c r="F1275" a="1"/>
  <c r="F1275" s="1"/>
  <c r="B1276" a="1"/>
  <c r="B1276" s="1"/>
  <c r="E1276" s="1" a="1"/>
  <c r="E1276" s="1"/>
  <c r="C1276" a="1"/>
  <c r="C1276" s="1"/>
  <c r="F1276" a="1"/>
  <c r="F1276" s="1"/>
  <c r="B1277" a="1"/>
  <c r="B1277" s="1"/>
  <c r="E1277" s="1" a="1"/>
  <c r="E1277" s="1"/>
  <c r="C1277" a="1"/>
  <c r="C1277" s="1"/>
  <c r="F1277" a="1"/>
  <c r="F1277" s="1"/>
  <c r="B1278" a="1"/>
  <c r="B1278" s="1"/>
  <c r="C1278" a="1"/>
  <c r="C1278" s="1"/>
  <c r="F1278" a="1"/>
  <c r="F1278" s="1"/>
  <c r="B1279" a="1"/>
  <c r="B1279" s="1"/>
  <c r="E1279" s="1" a="1"/>
  <c r="E1279" s="1"/>
  <c r="C1279" a="1"/>
  <c r="C1279" s="1"/>
  <c r="F1279" a="1"/>
  <c r="F1279" s="1"/>
  <c r="B1280" a="1"/>
  <c r="B1280" s="1"/>
  <c r="E1280" s="1" a="1"/>
  <c r="E1280" s="1"/>
  <c r="C1280" a="1"/>
  <c r="C1280" s="1"/>
  <c r="F1280" a="1"/>
  <c r="F1280" s="1"/>
  <c r="B1281" a="1"/>
  <c r="B1281" s="1"/>
  <c r="E1281" s="1" a="1"/>
  <c r="E1281" s="1"/>
  <c r="C1281" a="1"/>
  <c r="C1281" s="1"/>
  <c r="F1281" a="1"/>
  <c r="F1281" s="1"/>
  <c r="B1282" a="1"/>
  <c r="B1282" s="1"/>
  <c r="E1282" s="1" a="1"/>
  <c r="E1282" s="1"/>
  <c r="C1282" a="1"/>
  <c r="C1282" s="1"/>
  <c r="F1282" a="1"/>
  <c r="F1282" s="1"/>
  <c r="B1283" a="1"/>
  <c r="B1283" s="1"/>
  <c r="E1283" s="1" a="1"/>
  <c r="E1283" s="1"/>
  <c r="C1283" a="1"/>
  <c r="C1283" s="1"/>
  <c r="F1283" a="1"/>
  <c r="F1283" s="1"/>
  <c r="B1284" a="1"/>
  <c r="B1284" s="1"/>
  <c r="E1284" s="1" a="1"/>
  <c r="E1284" s="1"/>
  <c r="C1284" a="1"/>
  <c r="C1284" s="1"/>
  <c r="F1284" a="1"/>
  <c r="F1284" s="1"/>
  <c r="B1285" a="1"/>
  <c r="B1285" s="1"/>
  <c r="E1285" s="1" a="1"/>
  <c r="E1285" s="1"/>
  <c r="C1285" a="1"/>
  <c r="C1285" s="1"/>
  <c r="F1285" a="1"/>
  <c r="F1285" s="1"/>
  <c r="B1286" a="1"/>
  <c r="B1286" s="1"/>
  <c r="C1286" a="1"/>
  <c r="C1286" s="1"/>
  <c r="F1286" a="1"/>
  <c r="F1286" s="1"/>
  <c r="B1287" a="1"/>
  <c r="B1287" s="1"/>
  <c r="E1287" s="1" a="1"/>
  <c r="E1287" s="1"/>
  <c r="C1287" a="1"/>
  <c r="C1287" s="1"/>
  <c r="F1287" a="1"/>
  <c r="F1287" s="1"/>
  <c r="B1288" a="1"/>
  <c r="B1288" s="1"/>
  <c r="E1288" s="1" a="1"/>
  <c r="E1288" s="1"/>
  <c r="C1288" a="1"/>
  <c r="C1288" s="1"/>
  <c r="F1288" a="1"/>
  <c r="F1288" s="1"/>
  <c r="B1289" a="1"/>
  <c r="B1289" s="1"/>
  <c r="E1289" s="1" a="1"/>
  <c r="E1289" s="1"/>
  <c r="C1289" a="1"/>
  <c r="C1289" s="1"/>
  <c r="F1289" a="1"/>
  <c r="F1289" s="1"/>
  <c r="B1290" a="1"/>
  <c r="B1290" s="1"/>
  <c r="E1290" s="1" a="1"/>
  <c r="E1290" s="1"/>
  <c r="C1290" a="1"/>
  <c r="C1290" s="1"/>
  <c r="F1290" a="1"/>
  <c r="F1290" s="1"/>
  <c r="B1291" a="1"/>
  <c r="B1291" s="1"/>
  <c r="E1291" s="1" a="1"/>
  <c r="E1291" s="1"/>
  <c r="C1291" a="1"/>
  <c r="C1291" s="1"/>
  <c r="F1291" a="1"/>
  <c r="F1291" s="1"/>
  <c r="B1292" a="1"/>
  <c r="B1292" s="1"/>
  <c r="E1292" s="1" a="1"/>
  <c r="E1292" s="1"/>
  <c r="C1292" a="1"/>
  <c r="C1292" s="1"/>
  <c r="F1292" a="1"/>
  <c r="F1292" s="1"/>
  <c r="B1293" a="1"/>
  <c r="B1293" s="1"/>
  <c r="E1293" s="1" a="1"/>
  <c r="E1293" s="1"/>
  <c r="C1293" a="1"/>
  <c r="C1293" s="1"/>
  <c r="F1293" a="1"/>
  <c r="F1293" s="1"/>
  <c r="B1294" a="1"/>
  <c r="B1294" s="1"/>
  <c r="C1294" a="1"/>
  <c r="C1294" s="1"/>
  <c r="F1294" a="1"/>
  <c r="F1294" s="1"/>
  <c r="B1295" a="1"/>
  <c r="B1295" s="1"/>
  <c r="E1295" s="1" a="1"/>
  <c r="E1295" s="1"/>
  <c r="C1295" a="1"/>
  <c r="C1295" s="1"/>
  <c r="F1295" a="1"/>
  <c r="F1295" s="1"/>
  <c r="B1296" a="1"/>
  <c r="B1296" s="1"/>
  <c r="E1296" s="1" a="1"/>
  <c r="E1296" s="1"/>
  <c r="C1296" a="1"/>
  <c r="C1296" s="1"/>
  <c r="F1296" a="1"/>
  <c r="F1296" s="1"/>
  <c r="B1297" a="1"/>
  <c r="B1297" s="1"/>
  <c r="E1297" s="1" a="1"/>
  <c r="E1297" s="1"/>
  <c r="C1297" a="1"/>
  <c r="C1297" s="1"/>
  <c r="F1297" a="1"/>
  <c r="F1297" s="1"/>
  <c r="B1298" a="1"/>
  <c r="B1298" s="1"/>
  <c r="E1298" s="1" a="1"/>
  <c r="E1298" s="1"/>
  <c r="C1298" a="1"/>
  <c r="C1298" s="1"/>
  <c r="F1298" a="1"/>
  <c r="F1298" s="1"/>
  <c r="B1299" a="1"/>
  <c r="B1299" s="1"/>
  <c r="E1299" s="1" a="1"/>
  <c r="E1299" s="1"/>
  <c r="C1299" a="1"/>
  <c r="C1299" s="1"/>
  <c r="F1299" a="1"/>
  <c r="F1299" s="1"/>
  <c r="B1300" a="1"/>
  <c r="B1300" s="1"/>
  <c r="E1300" s="1" a="1"/>
  <c r="E1300" s="1"/>
  <c r="C1300" a="1"/>
  <c r="C1300" s="1"/>
  <c r="F1300" a="1"/>
  <c r="F1300" s="1"/>
  <c r="B1301" a="1"/>
  <c r="B1301" s="1"/>
  <c r="E1301" s="1" a="1"/>
  <c r="E1301" s="1"/>
  <c r="C1301" a="1"/>
  <c r="C1301" s="1"/>
  <c r="F1301" a="1"/>
  <c r="F1301" s="1"/>
  <c r="B1302" a="1"/>
  <c r="B1302" s="1"/>
  <c r="C1302" a="1"/>
  <c r="C1302" s="1"/>
  <c r="F1302" a="1"/>
  <c r="F1302" s="1"/>
  <c r="B1303" a="1"/>
  <c r="B1303" s="1"/>
  <c r="E1303" s="1" a="1"/>
  <c r="E1303" s="1"/>
  <c r="C1303" a="1"/>
  <c r="C1303" s="1"/>
  <c r="F1303" a="1"/>
  <c r="F1303" s="1"/>
  <c r="B1304" a="1"/>
  <c r="B1304" s="1"/>
  <c r="E1304" s="1" a="1"/>
  <c r="E1304" s="1"/>
  <c r="C1304" a="1"/>
  <c r="C1304" s="1"/>
  <c r="F1304" a="1"/>
  <c r="F1304" s="1"/>
  <c r="B1305" a="1"/>
  <c r="B1305" s="1"/>
  <c r="E1305" s="1" a="1"/>
  <c r="E1305" s="1"/>
  <c r="C1305" a="1"/>
  <c r="C1305" s="1"/>
  <c r="F1305" a="1"/>
  <c r="F1305" s="1"/>
  <c r="B1306" a="1"/>
  <c r="B1306" s="1"/>
  <c r="C1306" a="1"/>
  <c r="C1306" s="1"/>
  <c r="F1306" a="1"/>
  <c r="F1306" s="1"/>
  <c r="B1307" a="1"/>
  <c r="B1307" s="1"/>
  <c r="E1307" s="1" a="1"/>
  <c r="E1307" s="1"/>
  <c r="C1307" a="1"/>
  <c r="C1307" s="1"/>
  <c r="F1307" a="1"/>
  <c r="F1307" s="1"/>
  <c r="B1308" a="1"/>
  <c r="B1308" s="1"/>
  <c r="E1308" s="1" a="1"/>
  <c r="E1308" s="1"/>
  <c r="C1308" a="1"/>
  <c r="C1308" s="1"/>
  <c r="F1308" a="1"/>
  <c r="F1308" s="1"/>
  <c r="B1309" a="1"/>
  <c r="B1309" s="1"/>
  <c r="E1309" s="1" a="1"/>
  <c r="E1309" s="1"/>
  <c r="C1309" a="1"/>
  <c r="C1309" s="1"/>
  <c r="F1309" a="1"/>
  <c r="F1309" s="1"/>
  <c r="B1310" a="1"/>
  <c r="B1310" s="1"/>
  <c r="C1310" a="1"/>
  <c r="C1310" s="1"/>
  <c r="F1310" a="1"/>
  <c r="F1310" s="1"/>
  <c r="B1311" a="1"/>
  <c r="B1311" s="1"/>
  <c r="E1311" s="1" a="1"/>
  <c r="E1311" s="1"/>
  <c r="C1311" a="1"/>
  <c r="C1311" s="1"/>
  <c r="F1311" a="1"/>
  <c r="F1311" s="1"/>
  <c r="B1312" a="1"/>
  <c r="B1312" s="1"/>
  <c r="E1312" s="1" a="1"/>
  <c r="E1312" s="1"/>
  <c r="C1312" a="1"/>
  <c r="C1312" s="1"/>
  <c r="F1312" a="1"/>
  <c r="F1312" s="1"/>
  <c r="B1313" a="1"/>
  <c r="B1313" s="1"/>
  <c r="E1313" s="1" a="1"/>
  <c r="E1313" s="1"/>
  <c r="C1313" a="1"/>
  <c r="C1313" s="1"/>
  <c r="F1313" a="1"/>
  <c r="F1313" s="1"/>
  <c r="B1314" a="1"/>
  <c r="B1314" s="1"/>
  <c r="C1314" a="1"/>
  <c r="C1314" s="1"/>
  <c r="F1314" a="1"/>
  <c r="F1314" s="1"/>
  <c r="B1315" a="1"/>
  <c r="B1315" s="1"/>
  <c r="E1315" s="1" a="1"/>
  <c r="E1315" s="1"/>
  <c r="C1315" a="1"/>
  <c r="C1315" s="1"/>
  <c r="F1315" a="1"/>
  <c r="F1315" s="1"/>
  <c r="B1316" a="1"/>
  <c r="B1316" s="1"/>
  <c r="E1316" s="1" a="1"/>
  <c r="E1316" s="1"/>
  <c r="C1316" a="1"/>
  <c r="C1316" s="1"/>
  <c r="F1316" a="1"/>
  <c r="F1316" s="1"/>
  <c r="B1317" a="1"/>
  <c r="B1317" s="1"/>
  <c r="E1317" s="1" a="1"/>
  <c r="E1317" s="1"/>
  <c r="C1317" a="1"/>
  <c r="C1317" s="1"/>
  <c r="F1317" a="1"/>
  <c r="F1317" s="1"/>
  <c r="B1318" a="1"/>
  <c r="B1318" s="1"/>
  <c r="C1318" a="1"/>
  <c r="C1318" s="1"/>
  <c r="F1318" a="1"/>
  <c r="F1318" s="1"/>
  <c r="B1319" a="1"/>
  <c r="B1319" s="1"/>
  <c r="E1319" s="1" a="1"/>
  <c r="E1319" s="1"/>
  <c r="C1319" a="1"/>
  <c r="C1319" s="1"/>
  <c r="F1319" a="1"/>
  <c r="F1319" s="1"/>
  <c r="B1320" a="1"/>
  <c r="B1320" s="1"/>
  <c r="C1320" a="1"/>
  <c r="C1320" s="1"/>
  <c r="F1320" a="1"/>
  <c r="F1320" s="1"/>
  <c r="B1321" a="1"/>
  <c r="B1321" s="1"/>
  <c r="E1321" s="1" a="1"/>
  <c r="E1321" s="1"/>
  <c r="C1321" a="1"/>
  <c r="C1321" s="1"/>
  <c r="F1321" a="1"/>
  <c r="F1321" s="1"/>
  <c r="B1322" a="1"/>
  <c r="B1322" s="1"/>
  <c r="C1322" a="1"/>
  <c r="C1322" s="1"/>
  <c r="F1322" a="1"/>
  <c r="F1322" s="1"/>
  <c r="B1323" a="1"/>
  <c r="B1323" s="1"/>
  <c r="E1323" s="1" a="1"/>
  <c r="E1323" s="1"/>
  <c r="C1323" a="1"/>
  <c r="C1323" s="1"/>
  <c r="F1323" a="1"/>
  <c r="F1323" s="1"/>
  <c r="B1324" a="1"/>
  <c r="B1324" s="1"/>
  <c r="E1324" s="1" a="1"/>
  <c r="E1324" s="1"/>
  <c r="C1324" a="1"/>
  <c r="C1324" s="1"/>
  <c r="F1324" a="1"/>
  <c r="F1324" s="1"/>
  <c r="B1325" a="1"/>
  <c r="B1325" s="1"/>
  <c r="E1325" s="1" a="1"/>
  <c r="E1325" s="1"/>
  <c r="C1325" a="1"/>
  <c r="C1325" s="1"/>
  <c r="F1325" a="1"/>
  <c r="F1325" s="1"/>
  <c r="B1326" a="1"/>
  <c r="B1326" s="1"/>
  <c r="C1326" a="1"/>
  <c r="C1326" s="1"/>
  <c r="F1326" a="1"/>
  <c r="F1326" s="1"/>
  <c r="B1327" a="1"/>
  <c r="B1327" s="1"/>
  <c r="E1327" s="1" a="1"/>
  <c r="E1327" s="1"/>
  <c r="C1327" a="1"/>
  <c r="C1327" s="1"/>
  <c r="F1327" a="1"/>
  <c r="F1327" s="1"/>
  <c r="B1328" a="1"/>
  <c r="B1328" s="1"/>
  <c r="C1328" a="1"/>
  <c r="C1328" s="1"/>
  <c r="F1328" a="1"/>
  <c r="F1328" s="1"/>
  <c r="B1329" a="1"/>
  <c r="B1329" s="1"/>
  <c r="E1329" s="1" a="1"/>
  <c r="E1329" s="1"/>
  <c r="C1329" a="1"/>
  <c r="C1329" s="1"/>
  <c r="F1329" a="1"/>
  <c r="F1329" s="1"/>
  <c r="B1330" a="1"/>
  <c r="B1330" s="1"/>
  <c r="C1330" a="1"/>
  <c r="C1330" s="1"/>
  <c r="F1330" a="1"/>
  <c r="F1330" s="1"/>
  <c r="B1331" a="1"/>
  <c r="B1331" s="1"/>
  <c r="E1331" s="1" a="1"/>
  <c r="E1331" s="1"/>
  <c r="C1331" a="1"/>
  <c r="C1331" s="1"/>
  <c r="F1331" a="1"/>
  <c r="F1331" s="1"/>
  <c r="B1332" a="1"/>
  <c r="B1332" s="1"/>
  <c r="E1332" s="1" a="1"/>
  <c r="E1332" s="1"/>
  <c r="C1332" a="1"/>
  <c r="C1332" s="1"/>
  <c r="F1332" a="1"/>
  <c r="F1332" s="1"/>
  <c r="B1333" a="1"/>
  <c r="B1333" s="1"/>
  <c r="E1333" s="1" a="1"/>
  <c r="E1333" s="1"/>
  <c r="C1333" a="1"/>
  <c r="C1333" s="1"/>
  <c r="F1333" a="1"/>
  <c r="F1333" s="1"/>
  <c r="B1334" a="1"/>
  <c r="B1334" s="1"/>
  <c r="C1334" a="1"/>
  <c r="C1334" s="1"/>
  <c r="F1334" a="1"/>
  <c r="F1334" s="1"/>
  <c r="B1335" a="1"/>
  <c r="B1335" s="1"/>
  <c r="E1335" s="1" a="1"/>
  <c r="E1335" s="1"/>
  <c r="C1335" a="1"/>
  <c r="C1335" s="1"/>
  <c r="F1335" a="1"/>
  <c r="F1335" s="1"/>
  <c r="B1336" a="1"/>
  <c r="B1336" s="1"/>
  <c r="C1336" a="1"/>
  <c r="C1336" s="1"/>
  <c r="F1336" a="1"/>
  <c r="F1336" s="1"/>
  <c r="B1337" a="1"/>
  <c r="B1337" s="1"/>
  <c r="E1337" s="1" a="1"/>
  <c r="E1337" s="1"/>
  <c r="C1337" a="1"/>
  <c r="C1337" s="1"/>
  <c r="F1337" a="1"/>
  <c r="F1337" s="1"/>
  <c r="B1338" a="1"/>
  <c r="B1338" s="1"/>
  <c r="C1338" a="1"/>
  <c r="C1338" s="1"/>
  <c r="F1338" a="1"/>
  <c r="F1338" s="1"/>
  <c r="B1339" a="1"/>
  <c r="B1339" s="1"/>
  <c r="E1339" s="1" a="1"/>
  <c r="E1339" s="1"/>
  <c r="C1339" a="1"/>
  <c r="C1339" s="1"/>
  <c r="F1339" a="1"/>
  <c r="F1339" s="1"/>
  <c r="B1340" a="1"/>
  <c r="B1340" s="1"/>
  <c r="E1340" s="1" a="1"/>
  <c r="E1340" s="1"/>
  <c r="C1340" a="1"/>
  <c r="C1340" s="1"/>
  <c r="F1340" a="1"/>
  <c r="F1340" s="1"/>
  <c r="B1341" a="1"/>
  <c r="B1341" s="1"/>
  <c r="E1341" s="1" a="1"/>
  <c r="E1341" s="1"/>
  <c r="C1341" a="1"/>
  <c r="C1341" s="1"/>
  <c r="F1341" a="1"/>
  <c r="F1341" s="1"/>
  <c r="B1342" a="1"/>
  <c r="B1342" s="1"/>
  <c r="C1342" a="1"/>
  <c r="C1342" s="1"/>
  <c r="F1342" a="1"/>
  <c r="F1342" s="1"/>
  <c r="B1343" a="1"/>
  <c r="B1343" s="1"/>
  <c r="E1343" s="1" a="1"/>
  <c r="E1343" s="1"/>
  <c r="C1343" a="1"/>
  <c r="C1343" s="1"/>
  <c r="F1343" a="1"/>
  <c r="F1343" s="1"/>
  <c r="B1344" a="1"/>
  <c r="B1344" s="1"/>
  <c r="C1344" a="1"/>
  <c r="C1344" s="1"/>
  <c r="F1344" a="1"/>
  <c r="F1344" s="1"/>
  <c r="B1345" a="1"/>
  <c r="B1345" s="1"/>
  <c r="E1345" s="1" a="1"/>
  <c r="E1345" s="1"/>
  <c r="C1345" a="1"/>
  <c r="C1345" s="1"/>
  <c r="F1345" a="1"/>
  <c r="F1345" s="1"/>
  <c r="B1346" a="1"/>
  <c r="B1346" s="1"/>
  <c r="C1346" a="1"/>
  <c r="C1346" s="1"/>
  <c r="F1346" a="1"/>
  <c r="F1346" s="1"/>
  <c r="B1347" a="1"/>
  <c r="B1347" s="1"/>
  <c r="E1347" s="1" a="1"/>
  <c r="E1347" s="1"/>
  <c r="C1347" a="1"/>
  <c r="C1347" s="1"/>
  <c r="F1347" a="1"/>
  <c r="F1347" s="1"/>
  <c r="B1348" a="1"/>
  <c r="B1348" s="1"/>
  <c r="E1348" s="1" a="1"/>
  <c r="E1348" s="1"/>
  <c r="C1348" a="1"/>
  <c r="C1348" s="1"/>
  <c r="F1348" a="1"/>
  <c r="F1348" s="1"/>
  <c r="B1349" a="1"/>
  <c r="B1349" s="1"/>
  <c r="E1349" s="1" a="1"/>
  <c r="E1349" s="1"/>
  <c r="C1349" a="1"/>
  <c r="C1349" s="1"/>
  <c r="F1349" a="1"/>
  <c r="F1349" s="1"/>
  <c r="B1350" a="1"/>
  <c r="B1350" s="1"/>
  <c r="C1350" a="1"/>
  <c r="C1350" s="1"/>
  <c r="F1350" a="1"/>
  <c r="F1350" s="1"/>
  <c r="B1351" a="1"/>
  <c r="B1351" s="1"/>
  <c r="E1351" s="1" a="1"/>
  <c r="E1351" s="1"/>
  <c r="C1351" a="1"/>
  <c r="C1351" s="1"/>
  <c r="F1351" a="1"/>
  <c r="F1351" s="1"/>
  <c r="B1352" a="1"/>
  <c r="B1352" s="1"/>
  <c r="C1352" a="1"/>
  <c r="C1352" s="1"/>
  <c r="F1352" a="1"/>
  <c r="F1352" s="1"/>
  <c r="B1353" a="1"/>
  <c r="B1353" s="1"/>
  <c r="E1353" s="1" a="1"/>
  <c r="E1353" s="1"/>
  <c r="C1353" a="1"/>
  <c r="C1353" s="1"/>
  <c r="F1353" a="1"/>
  <c r="F1353" s="1"/>
  <c r="B1354" a="1"/>
  <c r="B1354" s="1"/>
  <c r="C1354" a="1"/>
  <c r="C1354" s="1"/>
  <c r="F1354" a="1"/>
  <c r="F1354" s="1"/>
  <c r="B1355" a="1"/>
  <c r="B1355" s="1"/>
  <c r="E1355" s="1" a="1"/>
  <c r="E1355" s="1"/>
  <c r="C1355" a="1"/>
  <c r="C1355" s="1"/>
  <c r="F1355" a="1"/>
  <c r="F1355" s="1"/>
  <c r="B1356" a="1"/>
  <c r="B1356" s="1"/>
  <c r="E1356" s="1" a="1"/>
  <c r="E1356" s="1"/>
  <c r="C1356" a="1"/>
  <c r="C1356" s="1"/>
  <c r="F1356" a="1"/>
  <c r="F1356" s="1"/>
  <c r="B1357" a="1"/>
  <c r="B1357" s="1"/>
  <c r="C1357" a="1"/>
  <c r="C1357" s="1"/>
  <c r="F1357" a="1"/>
  <c r="F1357" s="1"/>
  <c r="B1358" a="1"/>
  <c r="B1358" s="1"/>
  <c r="E1358" s="1" a="1"/>
  <c r="E1358" s="1"/>
  <c r="C1358" a="1"/>
  <c r="C1358" s="1"/>
  <c r="F1358" a="1"/>
  <c r="F1358" s="1"/>
  <c r="B1359" a="1"/>
  <c r="B1359" s="1"/>
  <c r="C1359" a="1"/>
  <c r="C1359" s="1"/>
  <c r="F1359" a="1"/>
  <c r="F1359" s="1"/>
  <c r="B1360" a="1"/>
  <c r="B1360" s="1"/>
  <c r="E1360" s="1" a="1"/>
  <c r="E1360" s="1"/>
  <c r="C1360" a="1"/>
  <c r="C1360" s="1"/>
  <c r="F1360" a="1"/>
  <c r="F1360" s="1"/>
  <c r="B1361" a="1"/>
  <c r="B1361" s="1"/>
  <c r="C1361" a="1"/>
  <c r="C1361" s="1"/>
  <c r="F1361" a="1"/>
  <c r="F1361" s="1"/>
  <c r="B1362" a="1"/>
  <c r="B1362" s="1"/>
  <c r="E1362" s="1" a="1"/>
  <c r="E1362" s="1"/>
  <c r="C1362" a="1"/>
  <c r="C1362" s="1"/>
  <c r="F1362" a="1"/>
  <c r="F1362" s="1"/>
  <c r="B1363" a="1"/>
  <c r="B1363" s="1"/>
  <c r="C1363" a="1"/>
  <c r="C1363" s="1"/>
  <c r="F1363" a="1"/>
  <c r="F1363" s="1"/>
  <c r="B1364" a="1"/>
  <c r="B1364" s="1"/>
  <c r="E1364" s="1" a="1"/>
  <c r="E1364" s="1"/>
  <c r="C1364" a="1"/>
  <c r="C1364" s="1"/>
  <c r="F1364" a="1"/>
  <c r="F1364" s="1"/>
  <c r="B1365" a="1"/>
  <c r="B1365" s="1"/>
  <c r="C1365" a="1"/>
  <c r="C1365" s="1"/>
  <c r="F1365" a="1"/>
  <c r="F1365" s="1"/>
  <c r="B1366" a="1"/>
  <c r="B1366" s="1"/>
  <c r="E1366" s="1" a="1"/>
  <c r="E1366" s="1"/>
  <c r="C1366" a="1"/>
  <c r="C1366" s="1"/>
  <c r="F1366" a="1"/>
  <c r="F1366" s="1"/>
  <c r="B1367" a="1"/>
  <c r="B1367" s="1"/>
  <c r="C1367" a="1"/>
  <c r="C1367" s="1"/>
  <c r="F1367" a="1"/>
  <c r="F1367" s="1"/>
  <c r="B1368" a="1"/>
  <c r="B1368" s="1"/>
  <c r="E1368" s="1" a="1"/>
  <c r="E1368" s="1"/>
  <c r="C1368" a="1"/>
  <c r="C1368" s="1"/>
  <c r="F1368" a="1"/>
  <c r="F1368" s="1"/>
  <c r="B1369" a="1"/>
  <c r="B1369" s="1"/>
  <c r="C1369" a="1"/>
  <c r="C1369" s="1"/>
  <c r="F1369" a="1"/>
  <c r="F1369" s="1"/>
  <c r="B1370" a="1"/>
  <c r="B1370" s="1"/>
  <c r="E1370" s="1" a="1"/>
  <c r="E1370" s="1"/>
  <c r="C1370" a="1"/>
  <c r="C1370" s="1"/>
  <c r="F1370" a="1"/>
  <c r="F1370" s="1"/>
  <c r="B1371" a="1"/>
  <c r="B1371" s="1"/>
  <c r="C1371" a="1"/>
  <c r="C1371" s="1"/>
  <c r="F1371" a="1"/>
  <c r="F1371" s="1"/>
  <c r="B1372" a="1"/>
  <c r="B1372" s="1"/>
  <c r="E1372" s="1" a="1"/>
  <c r="E1372" s="1"/>
  <c r="C1372" a="1"/>
  <c r="C1372" s="1"/>
  <c r="F1372" a="1"/>
  <c r="F1372" s="1"/>
  <c r="B1373" a="1"/>
  <c r="B1373" s="1"/>
  <c r="C1373" a="1"/>
  <c r="C1373" s="1"/>
  <c r="F1373" a="1"/>
  <c r="F1373" s="1"/>
  <c r="B1374" a="1"/>
  <c r="B1374" s="1"/>
  <c r="E1374" s="1" a="1"/>
  <c r="E1374" s="1"/>
  <c r="C1374" a="1"/>
  <c r="C1374" s="1"/>
  <c r="F1374" a="1"/>
  <c r="F1374" s="1"/>
  <c r="B1375" a="1"/>
  <c r="B1375" s="1"/>
  <c r="C1375" a="1"/>
  <c r="C1375" s="1"/>
  <c r="F1375" a="1"/>
  <c r="F1375" s="1"/>
  <c r="B1376" a="1"/>
  <c r="B1376" s="1"/>
  <c r="E1376" s="1" a="1"/>
  <c r="E1376" s="1"/>
  <c r="C1376" a="1"/>
  <c r="C1376" s="1"/>
  <c r="F1376" a="1"/>
  <c r="F1376" s="1"/>
  <c r="B1377" a="1"/>
  <c r="B1377" s="1"/>
  <c r="C1377" a="1"/>
  <c r="C1377" s="1"/>
  <c r="F1377" a="1"/>
  <c r="F1377" s="1"/>
  <c r="B1378" a="1"/>
  <c r="B1378" s="1"/>
  <c r="E1378" s="1" a="1"/>
  <c r="E1378" s="1"/>
  <c r="C1378" a="1"/>
  <c r="C1378" s="1"/>
  <c r="F1378" a="1"/>
  <c r="F1378" s="1"/>
  <c r="B1379" a="1"/>
  <c r="B1379" s="1"/>
  <c r="C1379" a="1"/>
  <c r="C1379" s="1"/>
  <c r="F1379" a="1"/>
  <c r="F1379" s="1"/>
  <c r="B1380" a="1"/>
  <c r="B1380" s="1"/>
  <c r="E1380" s="1" a="1"/>
  <c r="E1380" s="1"/>
  <c r="C1380" a="1"/>
  <c r="C1380" s="1"/>
  <c r="F1380" a="1"/>
  <c r="F1380" s="1"/>
  <c r="B1381" a="1"/>
  <c r="B1381" s="1"/>
  <c r="C1381" a="1"/>
  <c r="C1381" s="1"/>
  <c r="F1381" a="1"/>
  <c r="F1381" s="1"/>
  <c r="B1382" a="1"/>
  <c r="B1382" s="1"/>
  <c r="E1382" s="1" a="1"/>
  <c r="E1382" s="1"/>
  <c r="C1382" a="1"/>
  <c r="C1382" s="1"/>
  <c r="F1382" a="1"/>
  <c r="F1382" s="1"/>
  <c r="B1383" a="1"/>
  <c r="B1383" s="1"/>
  <c r="C1383" a="1"/>
  <c r="C1383" s="1"/>
  <c r="F1383" a="1"/>
  <c r="F1383" s="1"/>
  <c r="B1384" a="1"/>
  <c r="B1384" s="1"/>
  <c r="E1384" s="1" a="1"/>
  <c r="E1384" s="1"/>
  <c r="C1384" a="1"/>
  <c r="C1384" s="1"/>
  <c r="F1384" a="1"/>
  <c r="F1384" s="1"/>
  <c r="B1385" a="1"/>
  <c r="B1385" s="1"/>
  <c r="C1385" a="1"/>
  <c r="C1385" s="1"/>
  <c r="F1385" a="1"/>
  <c r="F1385" s="1"/>
  <c r="B1386" a="1"/>
  <c r="B1386" s="1"/>
  <c r="E1386" s="1" a="1"/>
  <c r="E1386" s="1"/>
  <c r="C1386" a="1"/>
  <c r="C1386" s="1"/>
  <c r="F1386" a="1"/>
  <c r="F1386" s="1"/>
  <c r="B1387" a="1"/>
  <c r="B1387" s="1"/>
  <c r="C1387" a="1"/>
  <c r="C1387" s="1"/>
  <c r="F1387" a="1"/>
  <c r="F1387" s="1"/>
  <c r="B1388" a="1"/>
  <c r="B1388" s="1"/>
  <c r="E1388" s="1" a="1"/>
  <c r="E1388" s="1"/>
  <c r="C1388" a="1"/>
  <c r="C1388" s="1"/>
  <c r="F1388" a="1"/>
  <c r="F1388" s="1"/>
  <c r="B1389" a="1"/>
  <c r="B1389" s="1"/>
  <c r="C1389" a="1"/>
  <c r="C1389" s="1"/>
  <c r="F1389" a="1"/>
  <c r="F1389" s="1"/>
  <c r="B1390" a="1"/>
  <c r="B1390" s="1"/>
  <c r="E1390" s="1" a="1"/>
  <c r="E1390" s="1"/>
  <c r="C1390" a="1"/>
  <c r="C1390" s="1"/>
  <c r="F1390" a="1"/>
  <c r="F1390" s="1"/>
  <c r="B1391" a="1"/>
  <c r="B1391" s="1"/>
  <c r="C1391" a="1"/>
  <c r="C1391" s="1"/>
  <c r="F1391" a="1"/>
  <c r="F1391" s="1"/>
  <c r="B1392" a="1"/>
  <c r="B1392" s="1"/>
  <c r="E1392" s="1" a="1"/>
  <c r="E1392" s="1"/>
  <c r="C1392" a="1"/>
  <c r="C1392" s="1"/>
  <c r="F1392" a="1"/>
  <c r="F1392" s="1"/>
  <c r="B1393" a="1"/>
  <c r="B1393" s="1"/>
  <c r="C1393" a="1"/>
  <c r="C1393" s="1"/>
  <c r="F1393" a="1"/>
  <c r="F1393" s="1"/>
  <c r="B1394" a="1"/>
  <c r="B1394" s="1"/>
  <c r="E1394" s="1" a="1"/>
  <c r="E1394" s="1"/>
  <c r="C1394" a="1"/>
  <c r="C1394" s="1"/>
  <c r="F1394" a="1"/>
  <c r="F1394" s="1"/>
  <c r="B1395" a="1"/>
  <c r="B1395" s="1"/>
  <c r="C1395" a="1"/>
  <c r="C1395" s="1"/>
  <c r="F1395" a="1"/>
  <c r="F1395" s="1"/>
  <c r="B1396" a="1"/>
  <c r="B1396" s="1"/>
  <c r="E1396" s="1" a="1"/>
  <c r="E1396" s="1"/>
  <c r="C1396" a="1"/>
  <c r="C1396" s="1"/>
  <c r="F1396" a="1"/>
  <c r="F1396" s="1"/>
  <c r="B1397" a="1"/>
  <c r="B1397" s="1"/>
  <c r="C1397" a="1"/>
  <c r="C1397" s="1"/>
  <c r="F1397" a="1"/>
  <c r="F1397" s="1"/>
  <c r="B1398" a="1"/>
  <c r="B1398" s="1"/>
  <c r="E1398" s="1" a="1"/>
  <c r="E1398" s="1"/>
  <c r="C1398" a="1"/>
  <c r="C1398" s="1"/>
  <c r="F1398" a="1"/>
  <c r="F1398" s="1"/>
  <c r="B1399" a="1"/>
  <c r="B1399" s="1"/>
  <c r="C1399" a="1"/>
  <c r="C1399" s="1"/>
  <c r="F1399" a="1"/>
  <c r="F1399" s="1"/>
  <c r="B1400" a="1"/>
  <c r="B1400" s="1"/>
  <c r="E1400" s="1" a="1"/>
  <c r="E1400" s="1"/>
  <c r="C1400" a="1"/>
  <c r="C1400" s="1"/>
  <c r="F1400" a="1"/>
  <c r="F1400" s="1"/>
  <c r="B1401" a="1"/>
  <c r="B1401" s="1"/>
  <c r="C1401" a="1"/>
  <c r="C1401" s="1"/>
  <c r="F1401" a="1"/>
  <c r="F1401" s="1"/>
  <c r="B1402" a="1"/>
  <c r="B1402" s="1"/>
  <c r="E1402" s="1" a="1"/>
  <c r="E1402" s="1"/>
  <c r="C1402" a="1"/>
  <c r="C1402" s="1"/>
  <c r="F1402" a="1"/>
  <c r="F1402" s="1"/>
  <c r="B1403" a="1"/>
  <c r="B1403" s="1"/>
  <c r="C1403" a="1"/>
  <c r="C1403" s="1"/>
  <c r="F1403" a="1"/>
  <c r="F1403" s="1"/>
  <c r="B1404" a="1"/>
  <c r="B1404" s="1"/>
  <c r="E1404" s="1" a="1"/>
  <c r="E1404" s="1"/>
  <c r="C1404" a="1"/>
  <c r="C1404" s="1"/>
  <c r="F1404" a="1"/>
  <c r="F1404" s="1"/>
  <c r="B1405" a="1"/>
  <c r="B1405" s="1"/>
  <c r="C1405" a="1"/>
  <c r="C1405" s="1"/>
  <c r="F1405" a="1"/>
  <c r="F1405" s="1"/>
  <c r="B1406" a="1"/>
  <c r="B1406" s="1"/>
  <c r="E1406" s="1" a="1"/>
  <c r="E1406" s="1"/>
  <c r="C1406" a="1"/>
  <c r="C1406" s="1"/>
  <c r="F1406" a="1"/>
  <c r="F1406" s="1"/>
  <c r="B1407" a="1"/>
  <c r="B1407" s="1"/>
  <c r="C1407" a="1"/>
  <c r="C1407" s="1"/>
  <c r="F1407" a="1"/>
  <c r="F1407" s="1"/>
  <c r="B1408" a="1"/>
  <c r="B1408" s="1"/>
  <c r="E1408" s="1" a="1"/>
  <c r="E1408" s="1"/>
  <c r="C1408" a="1"/>
  <c r="C1408" s="1"/>
  <c r="F1408" a="1"/>
  <c r="F1408" s="1"/>
  <c r="B1409" a="1"/>
  <c r="B1409" s="1"/>
  <c r="C1409" a="1"/>
  <c r="C1409" s="1"/>
  <c r="F1409" a="1"/>
  <c r="F1409" s="1"/>
  <c r="B1410" a="1"/>
  <c r="B1410" s="1"/>
  <c r="E1410" s="1" a="1"/>
  <c r="E1410" s="1"/>
  <c r="C1410" a="1"/>
  <c r="C1410" s="1"/>
  <c r="F1410" a="1"/>
  <c r="F1410" s="1"/>
  <c r="B1411" a="1"/>
  <c r="B1411" s="1"/>
  <c r="C1411" a="1"/>
  <c r="C1411" s="1"/>
  <c r="F1411" a="1"/>
  <c r="F1411" s="1"/>
  <c r="B1412" a="1"/>
  <c r="B1412" s="1"/>
  <c r="E1412" s="1" a="1"/>
  <c r="E1412" s="1"/>
  <c r="C1412" a="1"/>
  <c r="C1412" s="1"/>
  <c r="F1412" a="1"/>
  <c r="F1412" s="1"/>
  <c r="B1413" a="1"/>
  <c r="B1413" s="1"/>
  <c r="C1413" a="1"/>
  <c r="C1413" s="1"/>
  <c r="F1413" a="1"/>
  <c r="F1413" s="1"/>
  <c r="B1414" a="1"/>
  <c r="B1414" s="1"/>
  <c r="E1414" s="1" a="1"/>
  <c r="E1414" s="1"/>
  <c r="C1414" a="1"/>
  <c r="C1414" s="1"/>
  <c r="F1414" a="1"/>
  <c r="F1414" s="1"/>
  <c r="B1415" a="1"/>
  <c r="B1415" s="1"/>
  <c r="C1415" a="1"/>
  <c r="C1415" s="1"/>
  <c r="F1415" a="1"/>
  <c r="F1415" s="1"/>
  <c r="B1416" a="1"/>
  <c r="B1416" s="1"/>
  <c r="E1416" s="1" a="1"/>
  <c r="E1416" s="1"/>
  <c r="C1416" a="1"/>
  <c r="C1416" s="1"/>
  <c r="F1416" a="1"/>
  <c r="F1416" s="1"/>
  <c r="B1417" a="1"/>
  <c r="B1417" s="1"/>
  <c r="C1417" a="1"/>
  <c r="C1417" s="1"/>
  <c r="F1417" a="1"/>
  <c r="F1417" s="1"/>
  <c r="B1418" a="1"/>
  <c r="B1418" s="1"/>
  <c r="E1418" s="1" a="1"/>
  <c r="E1418" s="1"/>
  <c r="C1418" a="1"/>
  <c r="C1418" s="1"/>
  <c r="F1418" a="1"/>
  <c r="F1418" s="1"/>
  <c r="B1419" a="1"/>
  <c r="B1419" s="1"/>
  <c r="C1419" a="1"/>
  <c r="C1419" s="1"/>
  <c r="F1419" a="1"/>
  <c r="F1419" s="1"/>
  <c r="B1420" a="1"/>
  <c r="B1420" s="1"/>
  <c r="E1420" s="1" a="1"/>
  <c r="E1420" s="1"/>
  <c r="C1420" a="1"/>
  <c r="C1420" s="1"/>
  <c r="F1420" a="1"/>
  <c r="F1420" s="1"/>
  <c r="B1421" a="1"/>
  <c r="B1421" s="1"/>
  <c r="C1421" a="1"/>
  <c r="C1421" s="1"/>
  <c r="F1421" a="1"/>
  <c r="F1421" s="1"/>
  <c r="B1422" a="1"/>
  <c r="B1422" s="1"/>
  <c r="E1422" s="1" a="1"/>
  <c r="E1422" s="1"/>
  <c r="C1422" a="1"/>
  <c r="C1422" s="1"/>
  <c r="F1422" a="1"/>
  <c r="F1422" s="1"/>
  <c r="B1423" a="1"/>
  <c r="B1423" s="1"/>
  <c r="C1423" a="1"/>
  <c r="C1423" s="1"/>
  <c r="F1423" a="1"/>
  <c r="F1423" s="1"/>
  <c r="B1424" a="1"/>
  <c r="B1424" s="1"/>
  <c r="E1424" s="1" a="1"/>
  <c r="E1424" s="1"/>
  <c r="C1424" a="1"/>
  <c r="C1424" s="1"/>
  <c r="F1424" a="1"/>
  <c r="F1424" s="1"/>
  <c r="B1425" a="1"/>
  <c r="B1425" s="1"/>
  <c r="C1425" a="1"/>
  <c r="C1425" s="1"/>
  <c r="F1425" a="1"/>
  <c r="F1425" s="1"/>
  <c r="B1426" a="1"/>
  <c r="B1426" s="1"/>
  <c r="E1426" s="1" a="1"/>
  <c r="E1426" s="1"/>
  <c r="C1426" a="1"/>
  <c r="C1426" s="1"/>
  <c r="F1426" a="1"/>
  <c r="F1426" s="1"/>
  <c r="B1427" a="1"/>
  <c r="B1427" s="1"/>
  <c r="C1427" a="1"/>
  <c r="C1427" s="1"/>
  <c r="F1427" a="1"/>
  <c r="F1427" s="1"/>
  <c r="B1428" a="1"/>
  <c r="B1428" s="1"/>
  <c r="E1428" s="1" a="1"/>
  <c r="E1428" s="1"/>
  <c r="C1428" a="1"/>
  <c r="C1428" s="1"/>
  <c r="F1428" a="1"/>
  <c r="F1428" s="1"/>
  <c r="B1429" a="1"/>
  <c r="B1429" s="1"/>
  <c r="C1429" a="1"/>
  <c r="C1429" s="1"/>
  <c r="F1429" a="1"/>
  <c r="F1429" s="1"/>
  <c r="B1430" a="1"/>
  <c r="B1430" s="1"/>
  <c r="E1430" s="1" a="1"/>
  <c r="E1430" s="1"/>
  <c r="C1430" a="1"/>
  <c r="C1430" s="1"/>
  <c r="F1430" a="1"/>
  <c r="F1430" s="1"/>
  <c r="B1431" a="1"/>
  <c r="B1431" s="1"/>
  <c r="C1431" a="1"/>
  <c r="C1431" s="1"/>
  <c r="F1431" a="1"/>
  <c r="F1431" s="1"/>
  <c r="B1432" a="1"/>
  <c r="B1432" s="1"/>
  <c r="E1432" s="1" a="1"/>
  <c r="E1432" s="1"/>
  <c r="C1432" a="1"/>
  <c r="C1432" s="1"/>
  <c r="F1432" a="1"/>
  <c r="F1432" s="1"/>
  <c r="B1433" a="1"/>
  <c r="B1433" s="1"/>
  <c r="C1433" a="1"/>
  <c r="C1433" s="1"/>
  <c r="F1433" a="1"/>
  <c r="F1433" s="1"/>
  <c r="B1434" a="1"/>
  <c r="B1434" s="1"/>
  <c r="E1434" s="1" a="1"/>
  <c r="E1434" s="1"/>
  <c r="C1434" a="1"/>
  <c r="C1434" s="1"/>
  <c r="F1434" a="1"/>
  <c r="F1434" s="1"/>
  <c r="B1435" a="1"/>
  <c r="B1435" s="1"/>
  <c r="C1435" a="1"/>
  <c r="C1435" s="1"/>
  <c r="F1435" a="1"/>
  <c r="F1435" s="1"/>
  <c r="B1436" a="1"/>
  <c r="B1436" s="1"/>
  <c r="E1436" s="1" a="1"/>
  <c r="E1436" s="1"/>
  <c r="C1436" a="1"/>
  <c r="C1436" s="1"/>
  <c r="F1436" a="1"/>
  <c r="F1436" s="1"/>
  <c r="B1437" a="1"/>
  <c r="B1437" s="1"/>
  <c r="C1437" a="1"/>
  <c r="C1437" s="1"/>
  <c r="F1437" a="1"/>
  <c r="F1437" s="1"/>
  <c r="B1438" a="1"/>
  <c r="B1438" s="1"/>
  <c r="E1438" s="1" a="1"/>
  <c r="E1438" s="1"/>
  <c r="C1438" a="1"/>
  <c r="C1438" s="1"/>
  <c r="F1438" a="1"/>
  <c r="F1438" s="1"/>
  <c r="B1439" a="1"/>
  <c r="B1439" s="1"/>
  <c r="C1439" a="1"/>
  <c r="C1439" s="1"/>
  <c r="F1439" a="1"/>
  <c r="F1439" s="1"/>
  <c r="B1440" a="1"/>
  <c r="B1440" s="1"/>
  <c r="E1440" s="1" a="1"/>
  <c r="E1440" s="1"/>
  <c r="C1440" a="1"/>
  <c r="C1440" s="1"/>
  <c r="F1440" a="1"/>
  <c r="F1440" s="1"/>
  <c r="B1441" a="1"/>
  <c r="B1441" s="1"/>
  <c r="C1441" a="1"/>
  <c r="C1441" s="1"/>
  <c r="F1441" a="1"/>
  <c r="F1441" s="1"/>
  <c r="B1442" a="1"/>
  <c r="B1442" s="1"/>
  <c r="E1442" s="1" a="1"/>
  <c r="E1442" s="1"/>
  <c r="C1442" a="1"/>
  <c r="C1442" s="1"/>
  <c r="F1442" a="1"/>
  <c r="F1442" s="1"/>
  <c r="B1443" a="1"/>
  <c r="B1443" s="1"/>
  <c r="C1443" a="1"/>
  <c r="C1443" s="1"/>
  <c r="F1443" a="1"/>
  <c r="F1443" s="1"/>
  <c r="B1444" a="1"/>
  <c r="B1444" s="1"/>
  <c r="E1444" s="1" a="1"/>
  <c r="E1444" s="1"/>
  <c r="C1444" a="1"/>
  <c r="C1444" s="1"/>
  <c r="F1444" a="1"/>
  <c r="F1444" s="1"/>
  <c r="B1445" a="1"/>
  <c r="B1445" s="1"/>
  <c r="C1445" a="1"/>
  <c r="C1445" s="1"/>
  <c r="F1445" a="1"/>
  <c r="F1445" s="1"/>
  <c r="B1446" a="1"/>
  <c r="B1446" s="1"/>
  <c r="E1446" s="1" a="1"/>
  <c r="E1446" s="1"/>
  <c r="C1446" a="1"/>
  <c r="C1446" s="1"/>
  <c r="F1446" a="1"/>
  <c r="F1446" s="1"/>
  <c r="B1447" a="1"/>
  <c r="B1447" s="1"/>
  <c r="C1447" a="1"/>
  <c r="C1447" s="1"/>
  <c r="F1447" a="1"/>
  <c r="F1447" s="1"/>
  <c r="B1448" a="1"/>
  <c r="B1448" s="1"/>
  <c r="E1448" s="1" a="1"/>
  <c r="E1448" s="1"/>
  <c r="C1448" a="1"/>
  <c r="C1448" s="1"/>
  <c r="F1448" a="1"/>
  <c r="F1448" s="1"/>
  <c r="B1449" a="1"/>
  <c r="B1449" s="1"/>
  <c r="C1449" a="1"/>
  <c r="C1449" s="1"/>
  <c r="F1449" a="1"/>
  <c r="F1449" s="1"/>
  <c r="B1450" a="1"/>
  <c r="B1450" s="1"/>
  <c r="E1450" s="1" a="1"/>
  <c r="E1450" s="1"/>
  <c r="C1450" a="1"/>
  <c r="C1450" s="1"/>
  <c r="F1450" a="1"/>
  <c r="F1450" s="1"/>
  <c r="B1451" a="1"/>
  <c r="B1451" s="1"/>
  <c r="C1451" a="1"/>
  <c r="C1451" s="1"/>
  <c r="F1451" a="1"/>
  <c r="F1451" s="1"/>
  <c r="B1452" a="1"/>
  <c r="B1452" s="1"/>
  <c r="E1452" s="1" a="1"/>
  <c r="E1452" s="1"/>
  <c r="C1452" a="1"/>
  <c r="C1452" s="1"/>
  <c r="F1452" a="1"/>
  <c r="F1452" s="1"/>
  <c r="B1453" a="1"/>
  <c r="B1453" s="1"/>
  <c r="C1453" a="1"/>
  <c r="C1453" s="1"/>
  <c r="F1453" a="1"/>
  <c r="F1453" s="1"/>
  <c r="B1454" a="1"/>
  <c r="B1454" s="1"/>
  <c r="E1454" s="1" a="1"/>
  <c r="E1454" s="1"/>
  <c r="C1454" a="1"/>
  <c r="C1454" s="1"/>
  <c r="F1454" a="1"/>
  <c r="F1454" s="1"/>
  <c r="B1455" a="1"/>
  <c r="B1455" s="1"/>
  <c r="C1455" a="1"/>
  <c r="C1455" s="1"/>
  <c r="F1455" a="1"/>
  <c r="F1455" s="1"/>
  <c r="B1456" a="1"/>
  <c r="B1456" s="1"/>
  <c r="E1456" s="1" a="1"/>
  <c r="E1456" s="1"/>
  <c r="C1456" a="1"/>
  <c r="C1456" s="1"/>
  <c r="F1456" a="1"/>
  <c r="F1456" s="1"/>
  <c r="B1457" a="1"/>
  <c r="B1457" s="1"/>
  <c r="C1457" a="1"/>
  <c r="C1457" s="1"/>
  <c r="F1457" a="1"/>
  <c r="F1457" s="1"/>
  <c r="B1458" a="1"/>
  <c r="B1458" s="1"/>
  <c r="E1458" s="1" a="1"/>
  <c r="E1458" s="1"/>
  <c r="C1458" a="1"/>
  <c r="C1458" s="1"/>
  <c r="F1458" a="1"/>
  <c r="F1458" s="1"/>
  <c r="B1459" a="1"/>
  <c r="B1459" s="1"/>
  <c r="C1459" a="1"/>
  <c r="C1459" s="1"/>
  <c r="F1459" a="1"/>
  <c r="F1459" s="1"/>
  <c r="B1460" a="1"/>
  <c r="B1460" s="1"/>
  <c r="E1460" s="1" a="1"/>
  <c r="E1460" s="1"/>
  <c r="C1460" a="1"/>
  <c r="C1460" s="1"/>
  <c r="F1460" a="1"/>
  <c r="F1460" s="1"/>
  <c r="B1461" a="1"/>
  <c r="B1461" s="1"/>
  <c r="C1461" a="1"/>
  <c r="C1461" s="1"/>
  <c r="F1461" a="1"/>
  <c r="F1461" s="1"/>
  <c r="B1462" a="1"/>
  <c r="B1462" s="1"/>
  <c r="E1462" s="1" a="1"/>
  <c r="E1462" s="1"/>
  <c r="C1462" a="1"/>
  <c r="C1462" s="1"/>
  <c r="F1462" a="1"/>
  <c r="F1462" s="1"/>
  <c r="B1463" a="1"/>
  <c r="B1463" s="1"/>
  <c r="C1463" a="1"/>
  <c r="C1463" s="1"/>
  <c r="F1463" a="1"/>
  <c r="F1463" s="1"/>
  <c r="B1464" a="1"/>
  <c r="B1464" s="1"/>
  <c r="E1464" s="1" a="1"/>
  <c r="E1464" s="1"/>
  <c r="C1464" a="1"/>
  <c r="C1464" s="1"/>
  <c r="F1464" a="1"/>
  <c r="F1464" s="1"/>
  <c r="B1465" a="1"/>
  <c r="B1465" s="1"/>
  <c r="C1465" a="1"/>
  <c r="C1465" s="1"/>
  <c r="F1465" a="1"/>
  <c r="F1465" s="1"/>
  <c r="B1466" a="1"/>
  <c r="B1466" s="1"/>
  <c r="E1466" s="1" a="1"/>
  <c r="E1466" s="1"/>
  <c r="C1466" a="1"/>
  <c r="C1466" s="1"/>
  <c r="F1466" a="1"/>
  <c r="F1466" s="1"/>
  <c r="B1467" a="1"/>
  <c r="B1467" s="1"/>
  <c r="C1467" a="1"/>
  <c r="C1467" s="1"/>
  <c r="F1467" a="1"/>
  <c r="F1467" s="1"/>
  <c r="B1468" a="1"/>
  <c r="B1468" s="1"/>
  <c r="E1468" s="1" a="1"/>
  <c r="E1468" s="1"/>
  <c r="C1468" a="1"/>
  <c r="C1468" s="1"/>
  <c r="F1468" a="1"/>
  <c r="F1468" s="1"/>
  <c r="B1469" a="1"/>
  <c r="B1469" s="1"/>
  <c r="C1469" a="1"/>
  <c r="C1469" s="1"/>
  <c r="F1469" a="1"/>
  <c r="F1469" s="1"/>
  <c r="B1470" a="1"/>
  <c r="B1470" s="1"/>
  <c r="E1470" s="1" a="1"/>
  <c r="E1470" s="1"/>
  <c r="C1470" a="1"/>
  <c r="C1470" s="1"/>
  <c r="F1470" a="1"/>
  <c r="F1470" s="1"/>
  <c r="B1471" a="1"/>
  <c r="B1471" s="1"/>
  <c r="C1471" a="1"/>
  <c r="C1471" s="1"/>
  <c r="F1471" a="1"/>
  <c r="F1471" s="1"/>
  <c r="B1472" a="1"/>
  <c r="B1472" s="1"/>
  <c r="E1472" s="1" a="1"/>
  <c r="E1472" s="1"/>
  <c r="C1472" a="1"/>
  <c r="C1472" s="1"/>
  <c r="F1472" a="1"/>
  <c r="F1472" s="1"/>
  <c r="B1473" a="1"/>
  <c r="B1473" s="1"/>
  <c r="C1473" a="1"/>
  <c r="C1473" s="1"/>
  <c r="F1473" a="1"/>
  <c r="F1473" s="1"/>
  <c r="B1474" a="1"/>
  <c r="B1474" s="1"/>
  <c r="E1474" s="1" a="1"/>
  <c r="E1474" s="1"/>
  <c r="C1474" a="1"/>
  <c r="C1474" s="1"/>
  <c r="F1474" a="1"/>
  <c r="F1474" s="1"/>
  <c r="B1475" a="1"/>
  <c r="B1475" s="1"/>
  <c r="C1475" a="1"/>
  <c r="C1475" s="1"/>
  <c r="F1475" a="1"/>
  <c r="F1475" s="1"/>
  <c r="B1476" a="1"/>
  <c r="B1476" s="1"/>
  <c r="E1476" s="1" a="1"/>
  <c r="E1476" s="1"/>
  <c r="C1476" a="1"/>
  <c r="C1476" s="1"/>
  <c r="F1476" a="1"/>
  <c r="F1476" s="1"/>
  <c r="B1477" a="1"/>
  <c r="B1477" s="1"/>
  <c r="C1477" a="1"/>
  <c r="C1477" s="1"/>
  <c r="F1477" a="1"/>
  <c r="F1477" s="1"/>
  <c r="B1478" a="1"/>
  <c r="B1478" s="1"/>
  <c r="E1478" s="1" a="1"/>
  <c r="E1478" s="1"/>
  <c r="C1478" a="1"/>
  <c r="C1478" s="1"/>
  <c r="F1478" a="1"/>
  <c r="F1478" s="1"/>
  <c r="B1479" a="1"/>
  <c r="B1479" s="1"/>
  <c r="C1479" a="1"/>
  <c r="C1479" s="1"/>
  <c r="F1479" a="1"/>
  <c r="F1479" s="1"/>
  <c r="B1480" a="1"/>
  <c r="B1480" s="1"/>
  <c r="E1480" s="1" a="1"/>
  <c r="E1480" s="1"/>
  <c r="C1480" a="1"/>
  <c r="C1480" s="1"/>
  <c r="F1480" a="1"/>
  <c r="F1480" s="1"/>
  <c r="B1481" a="1"/>
  <c r="B1481" s="1"/>
  <c r="C1481" a="1"/>
  <c r="C1481" s="1"/>
  <c r="F1481" a="1"/>
  <c r="F1481" s="1"/>
  <c r="B1482" a="1"/>
  <c r="B1482" s="1"/>
  <c r="E1482" s="1" a="1"/>
  <c r="E1482" s="1"/>
  <c r="C1482" a="1"/>
  <c r="C1482" s="1"/>
  <c r="F1482" a="1"/>
  <c r="F1482" s="1"/>
  <c r="B1483" a="1"/>
  <c r="B1483" s="1"/>
  <c r="C1483" a="1"/>
  <c r="C1483" s="1"/>
  <c r="F1483" a="1"/>
  <c r="F1483" s="1"/>
  <c r="B1484" a="1"/>
  <c r="B1484" s="1"/>
  <c r="E1484" s="1" a="1"/>
  <c r="E1484" s="1"/>
  <c r="C1484" a="1"/>
  <c r="C1484" s="1"/>
  <c r="F1484" a="1"/>
  <c r="F1484" s="1"/>
  <c r="B1485" a="1"/>
  <c r="B1485" s="1"/>
  <c r="C1485" a="1"/>
  <c r="C1485" s="1"/>
  <c r="F1485" a="1"/>
  <c r="F1485" s="1"/>
  <c r="B1486" a="1"/>
  <c r="B1486" s="1"/>
  <c r="E1486" s="1" a="1"/>
  <c r="E1486" s="1"/>
  <c r="C1486" a="1"/>
  <c r="C1486" s="1"/>
  <c r="F1486" a="1"/>
  <c r="F1486" s="1"/>
  <c r="B1487" a="1"/>
  <c r="B1487" s="1"/>
  <c r="C1487" a="1"/>
  <c r="C1487" s="1"/>
  <c r="F1487" a="1"/>
  <c r="F1487" s="1"/>
  <c r="B1488" a="1"/>
  <c r="B1488" s="1"/>
  <c r="E1488" s="1" a="1"/>
  <c r="E1488" s="1"/>
  <c r="C1488" a="1"/>
  <c r="C1488" s="1"/>
  <c r="F1488" a="1"/>
  <c r="F1488" s="1"/>
  <c r="B1489" a="1"/>
  <c r="B1489" s="1"/>
  <c r="C1489" a="1"/>
  <c r="C1489" s="1"/>
  <c r="F1489" a="1"/>
  <c r="F1489" s="1"/>
  <c r="B1490" a="1"/>
  <c r="B1490" s="1"/>
  <c r="E1490" s="1" a="1"/>
  <c r="E1490" s="1"/>
  <c r="C1490" a="1"/>
  <c r="C1490" s="1"/>
  <c r="F1490" a="1"/>
  <c r="F1490" s="1"/>
  <c r="B1491" a="1"/>
  <c r="B1491" s="1"/>
  <c r="C1491" a="1"/>
  <c r="C1491" s="1"/>
  <c r="F1491" a="1"/>
  <c r="F1491" s="1"/>
  <c r="B1492" a="1"/>
  <c r="B1492" s="1"/>
  <c r="E1492" s="1" a="1"/>
  <c r="E1492" s="1"/>
  <c r="C1492" a="1"/>
  <c r="C1492" s="1"/>
  <c r="F1492" a="1"/>
  <c r="F1492" s="1"/>
  <c r="B1493" a="1"/>
  <c r="B1493" s="1"/>
  <c r="C1493" a="1"/>
  <c r="C1493" s="1"/>
  <c r="F1493" a="1"/>
  <c r="F1493" s="1"/>
  <c r="B1494" a="1"/>
  <c r="B1494" s="1"/>
  <c r="E1494" s="1" a="1"/>
  <c r="E1494" s="1"/>
  <c r="C1494" a="1"/>
  <c r="C1494" s="1"/>
  <c r="F1494" a="1"/>
  <c r="F1494" s="1"/>
  <c r="B1495" a="1"/>
  <c r="B1495" s="1"/>
  <c r="C1495" a="1"/>
  <c r="C1495" s="1"/>
  <c r="F1495" a="1"/>
  <c r="F1495" s="1"/>
  <c r="B1496" a="1"/>
  <c r="B1496" s="1"/>
  <c r="E1496" s="1" a="1"/>
  <c r="E1496" s="1"/>
  <c r="C1496" a="1"/>
  <c r="C1496" s="1"/>
  <c r="F1496" a="1"/>
  <c r="F1496" s="1"/>
  <c r="B1497" a="1"/>
  <c r="B1497" s="1"/>
  <c r="C1497" a="1"/>
  <c r="C1497" s="1"/>
  <c r="F1497" a="1"/>
  <c r="F1497" s="1"/>
  <c r="B1498" a="1"/>
  <c r="B1498" s="1"/>
  <c r="E1498" s="1" a="1"/>
  <c r="E1498" s="1"/>
  <c r="C1498" a="1"/>
  <c r="C1498" s="1"/>
  <c r="F1498" a="1"/>
  <c r="F1498" s="1"/>
  <c r="B1499" a="1"/>
  <c r="B1499" s="1"/>
  <c r="C1499" a="1"/>
  <c r="C1499" s="1"/>
  <c r="F1499" a="1"/>
  <c r="F1499" s="1"/>
  <c r="B1500" a="1"/>
  <c r="B1500" s="1"/>
  <c r="E1500" s="1" a="1"/>
  <c r="E1500" s="1"/>
  <c r="C1500" a="1"/>
  <c r="C1500" s="1"/>
  <c r="F1500" a="1"/>
  <c r="F1500" s="1"/>
  <c r="B1501" a="1"/>
  <c r="B1501" s="1"/>
  <c r="C1501" a="1"/>
  <c r="C1501" s="1"/>
  <c r="F1501" a="1"/>
  <c r="F1501" s="1"/>
  <c r="B1502" a="1"/>
  <c r="B1502" s="1"/>
  <c r="E1502" s="1" a="1"/>
  <c r="E1502" s="1"/>
  <c r="C1502" a="1"/>
  <c r="C1502" s="1"/>
  <c r="F1502" a="1"/>
  <c r="F1502" s="1"/>
  <c r="B1503" a="1"/>
  <c r="B1503" s="1"/>
  <c r="C1503" a="1"/>
  <c r="C1503" s="1"/>
  <c r="F1503" a="1"/>
  <c r="F1503" s="1"/>
  <c r="B1504" a="1"/>
  <c r="B1504" s="1"/>
  <c r="E1504" s="1" a="1"/>
  <c r="E1504" s="1"/>
  <c r="C1504" a="1"/>
  <c r="C1504" s="1"/>
  <c r="F1504" a="1"/>
  <c r="F1504" s="1"/>
  <c r="B1505" a="1"/>
  <c r="B1505" s="1"/>
  <c r="C1505" a="1"/>
  <c r="C1505" s="1"/>
  <c r="F1505" a="1"/>
  <c r="F1505" s="1"/>
  <c r="B1506" a="1"/>
  <c r="B1506" s="1"/>
  <c r="E1506" s="1" a="1"/>
  <c r="E1506" s="1"/>
  <c r="C1506" a="1"/>
  <c r="C1506" s="1"/>
  <c r="F1506" a="1"/>
  <c r="F1506" s="1"/>
  <c r="B1507" a="1"/>
  <c r="B1507" s="1"/>
  <c r="C1507" a="1"/>
  <c r="C1507" s="1"/>
  <c r="F1507" a="1"/>
  <c r="F1507" s="1"/>
  <c r="B1508" a="1"/>
  <c r="B1508" s="1"/>
  <c r="E1508" s="1" a="1"/>
  <c r="E1508" s="1"/>
  <c r="C1508" a="1"/>
  <c r="C1508" s="1"/>
  <c r="F1508" a="1"/>
  <c r="F1508" s="1"/>
  <c r="B1509" a="1"/>
  <c r="B1509" s="1"/>
  <c r="C1509" a="1"/>
  <c r="C1509" s="1"/>
  <c r="F1509" a="1"/>
  <c r="F1509" s="1"/>
  <c r="B1510" a="1"/>
  <c r="B1510" s="1"/>
  <c r="E1510" s="1" a="1"/>
  <c r="E1510" s="1"/>
  <c r="C1510" a="1"/>
  <c r="C1510" s="1"/>
  <c r="F1510" a="1"/>
  <c r="F1510" s="1"/>
  <c r="B1511" a="1"/>
  <c r="B1511" s="1"/>
  <c r="C1511" a="1"/>
  <c r="C1511" s="1"/>
  <c r="F1511" a="1"/>
  <c r="F1511" s="1"/>
  <c r="B1512" a="1"/>
  <c r="B1512" s="1"/>
  <c r="E1512" s="1" a="1"/>
  <c r="E1512" s="1"/>
  <c r="C1512" a="1"/>
  <c r="C1512" s="1"/>
  <c r="F1512" a="1"/>
  <c r="F1512" s="1"/>
  <c r="B1513" a="1"/>
  <c r="B1513" s="1"/>
  <c r="C1513" a="1"/>
  <c r="C1513" s="1"/>
  <c r="F1513" a="1"/>
  <c r="F1513" s="1"/>
  <c r="B1514" a="1"/>
  <c r="B1514" s="1"/>
  <c r="E1514" s="1" a="1"/>
  <c r="E1514" s="1"/>
  <c r="C1514" a="1"/>
  <c r="C1514" s="1"/>
  <c r="F1514" a="1"/>
  <c r="F1514" s="1"/>
  <c r="B1515" a="1"/>
  <c r="B1515" s="1"/>
  <c r="C1515" a="1"/>
  <c r="C1515" s="1"/>
  <c r="F1515" a="1"/>
  <c r="F1515" s="1"/>
  <c r="B1516" a="1"/>
  <c r="B1516" s="1"/>
  <c r="E1516" s="1" a="1"/>
  <c r="E1516" s="1"/>
  <c r="C1516" a="1"/>
  <c r="C1516" s="1"/>
  <c r="F1516" a="1"/>
  <c r="F1516" s="1"/>
  <c r="B1517" a="1"/>
  <c r="B1517" s="1"/>
  <c r="C1517" a="1"/>
  <c r="C1517" s="1"/>
  <c r="F1517" a="1"/>
  <c r="F1517" s="1"/>
  <c r="B1518" a="1"/>
  <c r="B1518" s="1"/>
  <c r="E1518" s="1" a="1"/>
  <c r="E1518" s="1"/>
  <c r="C1518" a="1"/>
  <c r="C1518" s="1"/>
  <c r="F1518" a="1"/>
  <c r="F1518" s="1"/>
  <c r="B1519" a="1"/>
  <c r="B1519" s="1"/>
  <c r="C1519" a="1"/>
  <c r="C1519" s="1"/>
  <c r="F1519" a="1"/>
  <c r="F1519" s="1"/>
  <c r="B1520" a="1"/>
  <c r="B1520" s="1"/>
  <c r="E1520" s="1" a="1"/>
  <c r="E1520" s="1"/>
  <c r="C1520" a="1"/>
  <c r="C1520" s="1"/>
  <c r="F1520" a="1"/>
  <c r="F1520" s="1"/>
  <c r="B1521" a="1"/>
  <c r="B1521" s="1"/>
  <c r="C1521" a="1"/>
  <c r="C1521" s="1"/>
  <c r="F1521" a="1"/>
  <c r="F1521" s="1"/>
  <c r="B1522" a="1"/>
  <c r="B1522" s="1"/>
  <c r="E1522" s="1" a="1"/>
  <c r="E1522" s="1"/>
  <c r="C1522" a="1"/>
  <c r="C1522" s="1"/>
  <c r="F1522" a="1"/>
  <c r="F1522" s="1"/>
  <c r="B1523" a="1"/>
  <c r="B1523" s="1"/>
  <c r="C1523" a="1"/>
  <c r="C1523" s="1"/>
  <c r="F1523" a="1"/>
  <c r="F1523" s="1"/>
  <c r="B1524" a="1"/>
  <c r="B1524" s="1"/>
  <c r="E1524" s="1" a="1"/>
  <c r="E1524" s="1"/>
  <c r="C1524" a="1"/>
  <c r="C1524" s="1"/>
  <c r="F1524" a="1"/>
  <c r="F1524" s="1"/>
  <c r="B1525" a="1"/>
  <c r="B1525" s="1"/>
  <c r="C1525" a="1"/>
  <c r="C1525" s="1"/>
  <c r="F1525" a="1"/>
  <c r="F1525" s="1"/>
  <c r="B1526" a="1"/>
  <c r="B1526" s="1"/>
  <c r="E1526" s="1" a="1"/>
  <c r="E1526" s="1"/>
  <c r="C1526" a="1"/>
  <c r="C1526" s="1"/>
  <c r="F1526" a="1"/>
  <c r="F1526" s="1"/>
  <c r="B1527" a="1"/>
  <c r="B1527" s="1"/>
  <c r="C1527" a="1"/>
  <c r="C1527" s="1"/>
  <c r="F1527" a="1"/>
  <c r="F1527" s="1"/>
  <c r="B1528" a="1"/>
  <c r="B1528" s="1"/>
  <c r="E1528" s="1" a="1"/>
  <c r="E1528" s="1"/>
  <c r="C1528" a="1"/>
  <c r="C1528" s="1"/>
  <c r="F1528" a="1"/>
  <c r="F1528" s="1"/>
  <c r="B1529" a="1"/>
  <c r="B1529" s="1"/>
  <c r="C1529" a="1"/>
  <c r="C1529" s="1"/>
  <c r="F1529" a="1"/>
  <c r="F1529" s="1"/>
  <c r="B1530" a="1"/>
  <c r="B1530" s="1"/>
  <c r="E1530" s="1" a="1"/>
  <c r="E1530" s="1"/>
  <c r="C1530" a="1"/>
  <c r="C1530" s="1"/>
  <c r="F1530" a="1"/>
  <c r="F1530" s="1"/>
  <c r="B1531" a="1"/>
  <c r="B1531" s="1"/>
  <c r="C1531" a="1"/>
  <c r="C1531" s="1"/>
  <c r="F1531" a="1"/>
  <c r="F1531" s="1"/>
  <c r="B1532" a="1"/>
  <c r="B1532" s="1"/>
  <c r="E1532" s="1" a="1"/>
  <c r="E1532" s="1"/>
  <c r="C1532" a="1"/>
  <c r="C1532" s="1"/>
  <c r="F1532" a="1"/>
  <c r="F1532" s="1"/>
  <c r="B1533" a="1"/>
  <c r="B1533" s="1"/>
  <c r="C1533" a="1"/>
  <c r="C1533" s="1"/>
  <c r="F1533" a="1"/>
  <c r="F1533" s="1"/>
  <c r="B1534" a="1"/>
  <c r="B1534" s="1"/>
  <c r="E1534" s="1" a="1"/>
  <c r="E1534" s="1"/>
  <c r="C1534" a="1"/>
  <c r="C1534" s="1"/>
  <c r="F1534" a="1"/>
  <c r="F1534" s="1"/>
  <c r="B1535" a="1"/>
  <c r="B1535" s="1"/>
  <c r="C1535" a="1"/>
  <c r="C1535" s="1"/>
  <c r="F1535" a="1"/>
  <c r="F1535" s="1"/>
  <c r="B1536" a="1"/>
  <c r="B1536" s="1"/>
  <c r="E1536" s="1" a="1"/>
  <c r="E1536" s="1"/>
  <c r="C1536" a="1"/>
  <c r="C1536" s="1"/>
  <c r="F1536" a="1"/>
  <c r="F1536" s="1"/>
  <c r="B1537" a="1"/>
  <c r="B1537" s="1"/>
  <c r="C1537" a="1"/>
  <c r="C1537" s="1"/>
  <c r="F1537" a="1"/>
  <c r="F1537" s="1"/>
  <c r="B1538" a="1"/>
  <c r="B1538" s="1"/>
  <c r="E1538" s="1" a="1"/>
  <c r="E1538" s="1"/>
  <c r="C1538" a="1"/>
  <c r="C1538" s="1"/>
  <c r="F1538" a="1"/>
  <c r="F1538" s="1"/>
  <c r="B1539" a="1"/>
  <c r="B1539" s="1"/>
  <c r="C1539" a="1"/>
  <c r="C1539" s="1"/>
  <c r="F1539" a="1"/>
  <c r="F1539" s="1"/>
  <c r="B1540" a="1"/>
  <c r="B1540" s="1"/>
  <c r="E1540" s="1" a="1"/>
  <c r="E1540" s="1"/>
  <c r="C1540" a="1"/>
  <c r="C1540" s="1"/>
  <c r="F1540" a="1"/>
  <c r="F1540" s="1"/>
  <c r="B1541" a="1"/>
  <c r="B1541" s="1"/>
  <c r="C1541" a="1"/>
  <c r="C1541" s="1"/>
  <c r="F1541" a="1"/>
  <c r="F1541" s="1"/>
  <c r="B1542" a="1"/>
  <c r="B1542" s="1"/>
  <c r="E1542" s="1" a="1"/>
  <c r="E1542" s="1"/>
  <c r="C1542" a="1"/>
  <c r="C1542" s="1"/>
  <c r="F1542" a="1"/>
  <c r="F1542" s="1"/>
  <c r="B1543" a="1"/>
  <c r="B1543" s="1"/>
  <c r="C1543" a="1"/>
  <c r="C1543" s="1"/>
  <c r="F1543" a="1"/>
  <c r="F1543" s="1"/>
  <c r="B1544" a="1"/>
  <c r="B1544" s="1"/>
  <c r="E1544" s="1" a="1"/>
  <c r="E1544" s="1"/>
  <c r="C1544" a="1"/>
  <c r="C1544" s="1"/>
  <c r="F1544" a="1"/>
  <c r="F1544" s="1"/>
  <c r="B1545" a="1"/>
  <c r="B1545" s="1"/>
  <c r="C1545" a="1"/>
  <c r="C1545" s="1"/>
  <c r="F1545" a="1"/>
  <c r="F1545" s="1"/>
  <c r="B1546" a="1"/>
  <c r="B1546" s="1"/>
  <c r="E1546" s="1" a="1"/>
  <c r="E1546" s="1"/>
  <c r="C1546" a="1"/>
  <c r="C1546" s="1"/>
  <c r="F1546" a="1"/>
  <c r="F1546" s="1"/>
  <c r="B1547" a="1"/>
  <c r="B1547" s="1"/>
  <c r="C1547" a="1"/>
  <c r="C1547" s="1"/>
  <c r="F1547" a="1"/>
  <c r="F1547" s="1"/>
  <c r="B1548" a="1"/>
  <c r="B1548" s="1"/>
  <c r="E1548" s="1" a="1"/>
  <c r="E1548" s="1"/>
  <c r="C1548" a="1"/>
  <c r="C1548" s="1"/>
  <c r="F1548" a="1"/>
  <c r="F1548" s="1"/>
  <c r="B1549" a="1"/>
  <c r="B1549" s="1"/>
  <c r="C1549" a="1"/>
  <c r="C1549" s="1"/>
  <c r="F1549" a="1"/>
  <c r="F1549" s="1"/>
  <c r="B1550" a="1"/>
  <c r="B1550" s="1"/>
  <c r="E1550" s="1" a="1"/>
  <c r="E1550" s="1"/>
  <c r="C1550" a="1"/>
  <c r="C1550" s="1"/>
  <c r="F1550" a="1"/>
  <c r="F1550" s="1"/>
  <c r="B1551" a="1"/>
  <c r="B1551" s="1"/>
  <c r="C1551" a="1"/>
  <c r="C1551" s="1"/>
  <c r="F1551" a="1"/>
  <c r="F1551" s="1"/>
  <c r="B1552" a="1"/>
  <c r="B1552" s="1"/>
  <c r="E1552" s="1" a="1"/>
  <c r="E1552" s="1"/>
  <c r="C1552" a="1"/>
  <c r="C1552" s="1"/>
  <c r="F1552" a="1"/>
  <c r="F1552" s="1"/>
  <c r="B1553" a="1"/>
  <c r="B1553" s="1"/>
  <c r="C1553" a="1"/>
  <c r="C1553" s="1"/>
  <c r="F1553" a="1"/>
  <c r="F1553" s="1"/>
  <c r="B1554" a="1"/>
  <c r="B1554" s="1"/>
  <c r="E1554" s="1" a="1"/>
  <c r="E1554" s="1"/>
  <c r="C1554" a="1"/>
  <c r="C1554" s="1"/>
  <c r="F1554" a="1"/>
  <c r="F1554" s="1"/>
  <c r="B1555" a="1"/>
  <c r="B1555" s="1"/>
  <c r="C1555" a="1"/>
  <c r="C1555" s="1"/>
  <c r="F1555" a="1"/>
  <c r="F1555" s="1"/>
  <c r="B1556" a="1"/>
  <c r="B1556" s="1"/>
  <c r="E1556" s="1" a="1"/>
  <c r="E1556" s="1"/>
  <c r="C1556" a="1"/>
  <c r="C1556" s="1"/>
  <c r="F1556" a="1"/>
  <c r="F1556" s="1"/>
  <c r="B1557" a="1"/>
  <c r="B1557" s="1"/>
  <c r="C1557" a="1"/>
  <c r="C1557" s="1"/>
  <c r="F1557" a="1"/>
  <c r="F1557" s="1"/>
  <c r="B1558" a="1"/>
  <c r="B1558" s="1"/>
  <c r="E1558" s="1" a="1"/>
  <c r="E1558" s="1"/>
  <c r="C1558" a="1"/>
  <c r="C1558" s="1"/>
  <c r="F1558" a="1"/>
  <c r="F1558" s="1"/>
  <c r="B1559" a="1"/>
  <c r="B1559" s="1"/>
  <c r="C1559" a="1"/>
  <c r="C1559" s="1"/>
  <c r="F1559" a="1"/>
  <c r="F1559" s="1"/>
  <c r="B1560" a="1"/>
  <c r="B1560" s="1"/>
  <c r="E1560" s="1" a="1"/>
  <c r="E1560" s="1"/>
  <c r="C1560" a="1"/>
  <c r="C1560" s="1"/>
  <c r="F1560" a="1"/>
  <c r="F1560" s="1"/>
  <c r="B1561" a="1"/>
  <c r="B1561" s="1"/>
  <c r="C1561" a="1"/>
  <c r="C1561" s="1"/>
  <c r="F1561" a="1"/>
  <c r="F1561" s="1"/>
  <c r="B1562" a="1"/>
  <c r="B1562" s="1"/>
  <c r="E1562" s="1" a="1"/>
  <c r="E1562" s="1"/>
  <c r="C1562" a="1"/>
  <c r="C1562" s="1"/>
  <c r="F1562" a="1"/>
  <c r="F1562" s="1"/>
  <c r="B1563" a="1"/>
  <c r="B1563" s="1"/>
  <c r="C1563" a="1"/>
  <c r="C1563" s="1"/>
  <c r="F1563" a="1"/>
  <c r="F1563" s="1"/>
  <c r="B1564" a="1"/>
  <c r="B1564" s="1"/>
  <c r="E1564" s="1" a="1"/>
  <c r="E1564" s="1"/>
  <c r="C1564" a="1"/>
  <c r="C1564" s="1"/>
  <c r="F1564" a="1"/>
  <c r="F1564" s="1"/>
  <c r="B1565" a="1"/>
  <c r="B1565" s="1"/>
  <c r="C1565" a="1"/>
  <c r="C1565" s="1"/>
  <c r="F1565" a="1"/>
  <c r="F1565" s="1"/>
  <c r="B1566" a="1"/>
  <c r="B1566" s="1"/>
  <c r="E1566" s="1" a="1"/>
  <c r="E1566" s="1"/>
  <c r="C1566" a="1"/>
  <c r="C1566" s="1"/>
  <c r="F1566" a="1"/>
  <c r="F1566" s="1"/>
  <c r="B1567" a="1"/>
  <c r="B1567" s="1"/>
  <c r="C1567" a="1"/>
  <c r="C1567" s="1"/>
  <c r="F1567" a="1"/>
  <c r="F1567" s="1"/>
  <c r="B1568" a="1"/>
  <c r="B1568" s="1"/>
  <c r="E1568" s="1" a="1"/>
  <c r="E1568" s="1"/>
  <c r="C1568" a="1"/>
  <c r="C1568" s="1"/>
  <c r="F1568" a="1"/>
  <c r="F1568" s="1"/>
  <c r="B1569" a="1"/>
  <c r="B1569" s="1"/>
  <c r="C1569" a="1"/>
  <c r="C1569" s="1"/>
  <c r="F1569" a="1"/>
  <c r="F1569" s="1"/>
  <c r="B1570" a="1"/>
  <c r="B1570" s="1"/>
  <c r="E1570" s="1" a="1"/>
  <c r="E1570" s="1"/>
  <c r="C1570" a="1"/>
  <c r="C1570" s="1"/>
  <c r="F1570" a="1"/>
  <c r="F1570" s="1"/>
  <c r="B1571" a="1"/>
  <c r="B1571" s="1"/>
  <c r="C1571" a="1"/>
  <c r="C1571" s="1"/>
  <c r="F1571" a="1"/>
  <c r="F1571" s="1"/>
  <c r="B1572" a="1"/>
  <c r="B1572" s="1"/>
  <c r="E1572" s="1" a="1"/>
  <c r="E1572" s="1"/>
  <c r="C1572" a="1"/>
  <c r="C1572" s="1"/>
  <c r="F1572" a="1"/>
  <c r="F1572" s="1"/>
  <c r="B1573" a="1"/>
  <c r="B1573" s="1"/>
  <c r="C1573" a="1"/>
  <c r="C1573" s="1"/>
  <c r="F1573" a="1"/>
  <c r="F1573" s="1"/>
  <c r="B1574" a="1"/>
  <c r="B1574" s="1"/>
  <c r="E1574" s="1" a="1"/>
  <c r="E1574" s="1"/>
  <c r="C1574" a="1"/>
  <c r="C1574" s="1"/>
  <c r="F1574" a="1"/>
  <c r="F1574" s="1"/>
  <c r="B1575" a="1"/>
  <c r="B1575" s="1"/>
  <c r="C1575" a="1"/>
  <c r="C1575" s="1"/>
  <c r="F1575" a="1"/>
  <c r="F1575" s="1"/>
  <c r="B1576" a="1"/>
  <c r="B1576" s="1"/>
  <c r="E1576" s="1" a="1"/>
  <c r="E1576" s="1"/>
  <c r="C1576" a="1"/>
  <c r="C1576" s="1"/>
  <c r="F1576" a="1"/>
  <c r="F1576" s="1"/>
  <c r="B1577" a="1"/>
  <c r="B1577" s="1"/>
  <c r="C1577" a="1"/>
  <c r="C1577" s="1"/>
  <c r="F1577" a="1"/>
  <c r="F1577" s="1"/>
  <c r="B1578" a="1"/>
  <c r="B1578" s="1"/>
  <c r="E1578" s="1" a="1"/>
  <c r="E1578" s="1"/>
  <c r="C1578" a="1"/>
  <c r="C1578" s="1"/>
  <c r="F1578" a="1"/>
  <c r="F1578" s="1"/>
  <c r="B1579" a="1"/>
  <c r="B1579" s="1"/>
  <c r="C1579" a="1"/>
  <c r="C1579" s="1"/>
  <c r="F1579" a="1"/>
  <c r="F1579" s="1"/>
  <c r="B1580" a="1"/>
  <c r="B1580" s="1"/>
  <c r="E1580" s="1" a="1"/>
  <c r="E1580" s="1"/>
  <c r="C1580" a="1"/>
  <c r="C1580" s="1"/>
  <c r="F1580" a="1"/>
  <c r="F1580" s="1"/>
  <c r="B1581" a="1"/>
  <c r="B1581" s="1"/>
  <c r="C1581" a="1"/>
  <c r="C1581" s="1"/>
  <c r="F1581" a="1"/>
  <c r="F1581" s="1"/>
  <c r="B1582" a="1"/>
  <c r="B1582" s="1"/>
  <c r="E1582" s="1" a="1"/>
  <c r="E1582" s="1"/>
  <c r="C1582" a="1"/>
  <c r="C1582" s="1"/>
  <c r="F1582" a="1"/>
  <c r="F1582" s="1"/>
  <c r="B1583" a="1"/>
  <c r="B1583" s="1"/>
  <c r="C1583" a="1"/>
  <c r="C1583" s="1"/>
  <c r="F1583" a="1"/>
  <c r="F1583" s="1"/>
  <c r="B1584" a="1"/>
  <c r="B1584" s="1"/>
  <c r="E1584" s="1" a="1"/>
  <c r="E1584" s="1"/>
  <c r="C1584" a="1"/>
  <c r="C1584" s="1"/>
  <c r="F1584" a="1"/>
  <c r="F1584" s="1"/>
  <c r="B1585" a="1"/>
  <c r="B1585" s="1"/>
  <c r="C1585" a="1"/>
  <c r="C1585" s="1"/>
  <c r="F1585" a="1"/>
  <c r="F1585" s="1"/>
  <c r="B1586" a="1"/>
  <c r="B1586" s="1"/>
  <c r="E1586" s="1" a="1"/>
  <c r="E1586" s="1"/>
  <c r="C1586" a="1"/>
  <c r="C1586" s="1"/>
  <c r="F1586" a="1"/>
  <c r="F1586" s="1"/>
  <c r="B1587" a="1"/>
  <c r="B1587" s="1"/>
  <c r="C1587" a="1"/>
  <c r="C1587" s="1"/>
  <c r="F1587" a="1"/>
  <c r="F1587" s="1"/>
  <c r="B1588" a="1"/>
  <c r="B1588" s="1"/>
  <c r="E1588" s="1" a="1"/>
  <c r="E1588" s="1"/>
  <c r="C1588" a="1"/>
  <c r="C1588" s="1"/>
  <c r="F1588" a="1"/>
  <c r="F1588" s="1"/>
  <c r="B1589" a="1"/>
  <c r="B1589" s="1"/>
  <c r="C1589" a="1"/>
  <c r="C1589" s="1"/>
  <c r="F1589" a="1"/>
  <c r="F1589" s="1"/>
  <c r="B1590" a="1"/>
  <c r="B1590" s="1"/>
  <c r="E1590" s="1" a="1"/>
  <c r="E1590" s="1"/>
  <c r="C1590" a="1"/>
  <c r="C1590" s="1"/>
  <c r="F1590" a="1"/>
  <c r="F1590" s="1"/>
  <c r="B1591" a="1"/>
  <c r="B1591" s="1"/>
  <c r="C1591" a="1"/>
  <c r="C1591" s="1"/>
  <c r="F1591" a="1"/>
  <c r="F1591" s="1"/>
  <c r="B1592" a="1"/>
  <c r="B1592" s="1"/>
  <c r="E1592" s="1" a="1"/>
  <c r="E1592" s="1"/>
  <c r="C1592" a="1"/>
  <c r="C1592" s="1"/>
  <c r="F1592" a="1"/>
  <c r="F1592" s="1"/>
  <c r="B1593" a="1"/>
  <c r="B1593" s="1"/>
  <c r="C1593" a="1"/>
  <c r="C1593" s="1"/>
  <c r="F1593" a="1"/>
  <c r="F1593" s="1"/>
  <c r="B1594" a="1"/>
  <c r="B1594" s="1"/>
  <c r="E1594" s="1" a="1"/>
  <c r="E1594" s="1"/>
  <c r="C1594" a="1"/>
  <c r="C1594" s="1"/>
  <c r="F1594" a="1"/>
  <c r="F1594" s="1"/>
  <c r="B1595" a="1"/>
  <c r="B1595" s="1"/>
  <c r="C1595" a="1"/>
  <c r="C1595" s="1"/>
  <c r="F1595" a="1"/>
  <c r="F1595" s="1"/>
  <c r="B1596" a="1"/>
  <c r="B1596" s="1"/>
  <c r="E1596" s="1" a="1"/>
  <c r="E1596" s="1"/>
  <c r="C1596" a="1"/>
  <c r="C1596" s="1"/>
  <c r="F1596" a="1"/>
  <c r="F1596" s="1"/>
  <c r="B1597" a="1"/>
  <c r="B1597" s="1"/>
  <c r="C1597" a="1"/>
  <c r="C1597" s="1"/>
  <c r="F1597" a="1"/>
  <c r="F1597" s="1"/>
  <c r="B1598" a="1"/>
  <c r="B1598" s="1"/>
  <c r="E1598" s="1" a="1"/>
  <c r="E1598" s="1"/>
  <c r="C1598" a="1"/>
  <c r="C1598" s="1"/>
  <c r="F1598" a="1"/>
  <c r="F1598" s="1"/>
  <c r="B1599" a="1"/>
  <c r="B1599" s="1"/>
  <c r="C1599" a="1"/>
  <c r="C1599" s="1"/>
  <c r="F1599" a="1"/>
  <c r="F1599" s="1"/>
  <c r="B1600" a="1"/>
  <c r="B1600" s="1"/>
  <c r="E1600" s="1" a="1"/>
  <c r="E1600" s="1"/>
  <c r="C1600" a="1"/>
  <c r="C1600" s="1"/>
  <c r="F1600" a="1"/>
  <c r="F1600" s="1"/>
  <c r="B1601" a="1"/>
  <c r="B1601" s="1"/>
  <c r="C1601" a="1"/>
  <c r="C1601" s="1"/>
  <c r="F1601" a="1"/>
  <c r="F1601" s="1"/>
  <c r="B1602" a="1"/>
  <c r="B1602" s="1"/>
  <c r="E1602" s="1" a="1"/>
  <c r="E1602" s="1"/>
  <c r="C1602" a="1"/>
  <c r="C1602" s="1"/>
  <c r="F1602" a="1"/>
  <c r="F1602" s="1"/>
  <c r="B1603" a="1"/>
  <c r="B1603" s="1"/>
  <c r="C1603" a="1"/>
  <c r="C1603" s="1"/>
  <c r="F1603" a="1"/>
  <c r="F1603" s="1"/>
  <c r="B1604" a="1"/>
  <c r="B1604" s="1"/>
  <c r="E1604" s="1" a="1"/>
  <c r="E1604" s="1"/>
  <c r="C1604" a="1"/>
  <c r="C1604" s="1"/>
  <c r="F1604" a="1"/>
  <c r="F1604" s="1"/>
  <c r="B1605" a="1"/>
  <c r="B1605" s="1"/>
  <c r="C1605" a="1"/>
  <c r="C1605" s="1"/>
  <c r="F1605" a="1"/>
  <c r="F1605" s="1"/>
  <c r="B1606" a="1"/>
  <c r="B1606" s="1"/>
  <c r="E1606" s="1" a="1"/>
  <c r="E1606" s="1"/>
  <c r="C1606" a="1"/>
  <c r="C1606" s="1"/>
  <c r="F1606" a="1"/>
  <c r="F1606" s="1"/>
  <c r="B1607" a="1"/>
  <c r="B1607" s="1"/>
  <c r="C1607" a="1"/>
  <c r="C1607" s="1"/>
  <c r="F1607" a="1"/>
  <c r="F1607" s="1"/>
  <c r="B1608" a="1"/>
  <c r="B1608" s="1"/>
  <c r="E1608" s="1" a="1"/>
  <c r="E1608" s="1"/>
  <c r="C1608" a="1"/>
  <c r="C1608" s="1"/>
  <c r="F1608" a="1"/>
  <c r="F1608" s="1"/>
  <c r="B1609" a="1"/>
  <c r="B1609" s="1"/>
  <c r="C1609" a="1"/>
  <c r="C1609" s="1"/>
  <c r="F1609" a="1"/>
  <c r="F1609" s="1"/>
  <c r="B1610" a="1"/>
  <c r="B1610" s="1"/>
  <c r="E1610" s="1" a="1"/>
  <c r="E1610" s="1"/>
  <c r="C1610" a="1"/>
  <c r="C1610" s="1"/>
  <c r="F1610" a="1"/>
  <c r="F1610" s="1"/>
  <c r="B1611" a="1"/>
  <c r="B1611" s="1"/>
  <c r="C1611" a="1"/>
  <c r="C1611" s="1"/>
  <c r="F1611" a="1"/>
  <c r="F1611" s="1"/>
  <c r="B1612" a="1"/>
  <c r="B1612" s="1"/>
  <c r="E1612" s="1" a="1"/>
  <c r="E1612" s="1"/>
  <c r="C1612" a="1"/>
  <c r="C1612" s="1"/>
  <c r="F1612" a="1"/>
  <c r="F1612" s="1"/>
  <c r="B1613" a="1"/>
  <c r="B1613" s="1"/>
  <c r="C1613" a="1"/>
  <c r="C1613" s="1"/>
  <c r="F1613" a="1"/>
  <c r="F1613" s="1"/>
  <c r="B1614" a="1"/>
  <c r="B1614" s="1"/>
  <c r="E1614" s="1" a="1"/>
  <c r="E1614" s="1"/>
  <c r="C1614" a="1"/>
  <c r="C1614" s="1"/>
  <c r="F1614" a="1"/>
  <c r="F1614" s="1"/>
  <c r="B1615" a="1"/>
  <c r="B1615" s="1"/>
  <c r="C1615" a="1"/>
  <c r="C1615" s="1"/>
  <c r="F1615" a="1"/>
  <c r="F1615" s="1"/>
  <c r="B1616" a="1"/>
  <c r="B1616" s="1"/>
  <c r="E1616" s="1" a="1"/>
  <c r="E1616" s="1"/>
  <c r="C1616" a="1"/>
  <c r="C1616" s="1"/>
  <c r="F1616" a="1"/>
  <c r="F1616" s="1"/>
  <c r="B1617" a="1"/>
  <c r="B1617" s="1"/>
  <c r="C1617" a="1"/>
  <c r="C1617" s="1"/>
  <c r="F1617" a="1"/>
  <c r="F1617" s="1"/>
  <c r="B1618" a="1"/>
  <c r="B1618" s="1"/>
  <c r="E1618" s="1" a="1"/>
  <c r="E1618" s="1"/>
  <c r="C1618" a="1"/>
  <c r="C1618" s="1"/>
  <c r="F1618" a="1"/>
  <c r="F1618" s="1"/>
  <c r="B1619" a="1"/>
  <c r="B1619" s="1"/>
  <c r="C1619" a="1"/>
  <c r="C1619" s="1"/>
  <c r="F1619" a="1"/>
  <c r="F1619" s="1"/>
  <c r="B1620" a="1"/>
  <c r="B1620" s="1"/>
  <c r="E1620" s="1" a="1"/>
  <c r="E1620" s="1"/>
  <c r="C1620" a="1"/>
  <c r="C1620" s="1"/>
  <c r="F1620" a="1"/>
  <c r="F1620" s="1"/>
  <c r="B1621" a="1"/>
  <c r="B1621" s="1"/>
  <c r="C1621" a="1"/>
  <c r="C1621" s="1"/>
  <c r="F1621" a="1"/>
  <c r="F1621" s="1"/>
  <c r="B1622" a="1"/>
  <c r="B1622" s="1"/>
  <c r="E1622" s="1" a="1"/>
  <c r="E1622" s="1"/>
  <c r="C1622" a="1"/>
  <c r="C1622" s="1"/>
  <c r="F1622" a="1"/>
  <c r="F1622" s="1"/>
  <c r="B1623" a="1"/>
  <c r="B1623" s="1"/>
  <c r="C1623" a="1"/>
  <c r="C1623" s="1"/>
  <c r="F1623" a="1"/>
  <c r="F1623" s="1"/>
  <c r="B1624" a="1"/>
  <c r="B1624" s="1"/>
  <c r="E1624" s="1" a="1"/>
  <c r="E1624" s="1"/>
  <c r="C1624" a="1"/>
  <c r="C1624" s="1"/>
  <c r="F1624" a="1"/>
  <c r="F1624" s="1"/>
  <c r="B1625" a="1"/>
  <c r="B1625" s="1"/>
  <c r="C1625" a="1"/>
  <c r="C1625" s="1"/>
  <c r="F1625" a="1"/>
  <c r="F1625" s="1"/>
  <c r="B1626" a="1"/>
  <c r="B1626" s="1"/>
  <c r="E1626" s="1" a="1"/>
  <c r="E1626" s="1"/>
  <c r="C1626" a="1"/>
  <c r="C1626" s="1"/>
  <c r="F1626" a="1"/>
  <c r="F1626" s="1"/>
  <c r="B1627" a="1"/>
  <c r="B1627" s="1"/>
  <c r="C1627" a="1"/>
  <c r="C1627" s="1"/>
  <c r="F1627" a="1"/>
  <c r="F1627" s="1"/>
  <c r="B1628" a="1"/>
  <c r="B1628" s="1"/>
  <c r="E1628" s="1" a="1"/>
  <c r="E1628" s="1"/>
  <c r="C1628" a="1"/>
  <c r="C1628" s="1"/>
  <c r="F1628" a="1"/>
  <c r="F1628" s="1"/>
  <c r="B1629" a="1"/>
  <c r="B1629" s="1"/>
  <c r="E1629" s="1" a="1"/>
  <c r="E1629" s="1"/>
  <c r="C1629" a="1"/>
  <c r="C1629" s="1"/>
  <c r="F1629" a="1"/>
  <c r="F1629" s="1"/>
  <c r="B1630" a="1"/>
  <c r="B1630" s="1"/>
  <c r="E1630" s="1" a="1"/>
  <c r="E1630" s="1"/>
  <c r="C1630" a="1"/>
  <c r="C1630" s="1"/>
  <c r="F1630" a="1"/>
  <c r="F1630" s="1"/>
  <c r="B1631" a="1"/>
  <c r="B1631" s="1"/>
  <c r="C1631" a="1"/>
  <c r="C1631" s="1"/>
  <c r="F1631" a="1"/>
  <c r="F1631" s="1"/>
  <c r="B1632" a="1"/>
  <c r="B1632" s="1"/>
  <c r="E1632" s="1" a="1"/>
  <c r="E1632" s="1"/>
  <c r="C1632" a="1"/>
  <c r="C1632" s="1"/>
  <c r="F1632" a="1"/>
  <c r="F1632" s="1"/>
  <c r="B1633" a="1"/>
  <c r="B1633" s="1"/>
  <c r="E1633" s="1" a="1"/>
  <c r="E1633" s="1"/>
  <c r="C1633" a="1"/>
  <c r="C1633" s="1"/>
  <c r="F1633" a="1"/>
  <c r="F1633" s="1"/>
  <c r="B1634" a="1"/>
  <c r="B1634" s="1"/>
  <c r="E1634" s="1" a="1"/>
  <c r="E1634" s="1"/>
  <c r="C1634" a="1"/>
  <c r="C1634" s="1"/>
  <c r="F1634" a="1"/>
  <c r="F1634" s="1"/>
  <c r="B1635" a="1"/>
  <c r="B1635" s="1"/>
  <c r="E1635" s="1" a="1"/>
  <c r="E1635" s="1"/>
  <c r="C1635" a="1"/>
  <c r="C1635" s="1"/>
  <c r="F1635" a="1"/>
  <c r="F1635" s="1"/>
  <c r="B1636" a="1"/>
  <c r="B1636" s="1"/>
  <c r="E1636" s="1" a="1"/>
  <c r="E1636" s="1"/>
  <c r="C1636" a="1"/>
  <c r="C1636" s="1"/>
  <c r="F1636" a="1"/>
  <c r="F1636" s="1"/>
  <c r="B1637" a="1"/>
  <c r="B1637" s="1"/>
  <c r="E1637" s="1" a="1"/>
  <c r="E1637" s="1"/>
  <c r="C1637" a="1"/>
  <c r="C1637" s="1"/>
  <c r="F1637" a="1"/>
  <c r="F1637" s="1"/>
  <c r="B1638" a="1"/>
  <c r="B1638" s="1"/>
  <c r="E1638" s="1" a="1"/>
  <c r="E1638" s="1"/>
  <c r="C1638" a="1"/>
  <c r="C1638" s="1"/>
  <c r="F1638" a="1"/>
  <c r="F1638" s="1"/>
  <c r="B1639" a="1"/>
  <c r="B1639" s="1"/>
  <c r="E1639" s="1" a="1"/>
  <c r="E1639" s="1"/>
  <c r="C1639" a="1"/>
  <c r="C1639" s="1"/>
  <c r="F1639" a="1"/>
  <c r="F1639" s="1"/>
  <c r="B1640" a="1"/>
  <c r="B1640" s="1"/>
  <c r="E1640" s="1" a="1"/>
  <c r="E1640" s="1"/>
  <c r="C1640" a="1"/>
  <c r="C1640" s="1"/>
  <c r="F1640" a="1"/>
  <c r="F1640" s="1"/>
  <c r="B1641" a="1"/>
  <c r="B1641" s="1"/>
  <c r="E1641" s="1" a="1"/>
  <c r="E1641" s="1"/>
  <c r="C1641" a="1"/>
  <c r="C1641" s="1"/>
  <c r="F1641" a="1"/>
  <c r="F1641" s="1"/>
  <c r="B1642" a="1"/>
  <c r="B1642" s="1"/>
  <c r="E1642" s="1" a="1"/>
  <c r="E1642" s="1"/>
  <c r="C1642" a="1"/>
  <c r="C1642" s="1"/>
  <c r="F1642" a="1"/>
  <c r="F1642" s="1"/>
  <c r="B1643" a="1"/>
  <c r="B1643" s="1"/>
  <c r="E1643" s="1" a="1"/>
  <c r="E1643" s="1"/>
  <c r="C1643" a="1"/>
  <c r="C1643" s="1"/>
  <c r="F1643" a="1"/>
  <c r="F1643" s="1"/>
  <c r="B1644" a="1"/>
  <c r="B1644" s="1"/>
  <c r="E1644" s="1" a="1"/>
  <c r="E1644" s="1"/>
  <c r="C1644" a="1"/>
  <c r="C1644" s="1"/>
  <c r="F1644" a="1"/>
  <c r="F1644" s="1"/>
  <c r="B1645" a="1"/>
  <c r="B1645" s="1"/>
  <c r="E1645" s="1" a="1"/>
  <c r="E1645" s="1"/>
  <c r="C1645" a="1"/>
  <c r="C1645" s="1"/>
  <c r="F1645" a="1"/>
  <c r="F1645" s="1"/>
  <c r="B1646" a="1"/>
  <c r="B1646" s="1"/>
  <c r="C1646" a="1"/>
  <c r="C1646" s="1"/>
  <c r="F1646" a="1"/>
  <c r="F1646" s="1"/>
  <c r="B1647" a="1"/>
  <c r="B1647" s="1"/>
  <c r="E1647" s="1" a="1"/>
  <c r="E1647" s="1"/>
  <c r="C1647" a="1"/>
  <c r="C1647" s="1"/>
  <c r="F1647" a="1"/>
  <c r="F1647" s="1"/>
  <c r="B1648" a="1"/>
  <c r="B1648" s="1"/>
  <c r="C1648" a="1"/>
  <c r="C1648" s="1"/>
  <c r="F1648" a="1"/>
  <c r="F1648" s="1"/>
  <c r="B1649" a="1"/>
  <c r="B1649" s="1"/>
  <c r="E1649" s="1" a="1"/>
  <c r="E1649" s="1"/>
  <c r="C1649" a="1"/>
  <c r="C1649" s="1"/>
  <c r="F1649" a="1"/>
  <c r="F1649" s="1"/>
  <c r="B1650" a="1"/>
  <c r="B1650" s="1"/>
  <c r="C1650" a="1"/>
  <c r="C1650" s="1"/>
  <c r="F1650" a="1"/>
  <c r="F1650" s="1"/>
  <c r="B1651" a="1"/>
  <c r="B1651" s="1"/>
  <c r="E1651" s="1" a="1"/>
  <c r="E1651" s="1"/>
  <c r="C1651" a="1"/>
  <c r="C1651" s="1"/>
  <c r="F1651" a="1"/>
  <c r="F1651" s="1"/>
  <c r="B1652" a="1"/>
  <c r="B1652" s="1"/>
  <c r="C1652" a="1"/>
  <c r="C1652" s="1"/>
  <c r="F1652" a="1"/>
  <c r="F1652" s="1"/>
  <c r="B1653" a="1"/>
  <c r="B1653" s="1"/>
  <c r="E1653" s="1" a="1"/>
  <c r="E1653" s="1"/>
  <c r="C1653" a="1"/>
  <c r="C1653" s="1"/>
  <c r="F1653" a="1"/>
  <c r="F1653" s="1"/>
  <c r="B1654" a="1"/>
  <c r="B1654" s="1"/>
  <c r="C1654" a="1"/>
  <c r="C1654" s="1"/>
  <c r="F1654" a="1"/>
  <c r="F1654" s="1"/>
  <c r="B1655" a="1"/>
  <c r="B1655" s="1"/>
  <c r="E1655" s="1" a="1"/>
  <c r="E1655" s="1"/>
  <c r="C1655" a="1"/>
  <c r="C1655" s="1"/>
  <c r="F1655" a="1"/>
  <c r="F1655" s="1"/>
  <c r="B1656" a="1"/>
  <c r="B1656" s="1"/>
  <c r="C1656" a="1"/>
  <c r="C1656" s="1"/>
  <c r="F1656" a="1"/>
  <c r="F1656" s="1"/>
  <c r="B1657" a="1"/>
  <c r="B1657" s="1"/>
  <c r="E1657" s="1" a="1"/>
  <c r="E1657" s="1"/>
  <c r="C1657" a="1"/>
  <c r="C1657" s="1"/>
  <c r="F1657" a="1"/>
  <c r="F1657" s="1"/>
  <c r="B1658" a="1"/>
  <c r="B1658" s="1"/>
  <c r="C1658" a="1"/>
  <c r="C1658" s="1"/>
  <c r="F1658" a="1"/>
  <c r="F1658" s="1"/>
  <c r="B1659" a="1"/>
  <c r="B1659" s="1"/>
  <c r="E1659" s="1" a="1"/>
  <c r="E1659" s="1"/>
  <c r="C1659" a="1"/>
  <c r="C1659" s="1"/>
  <c r="F1659" a="1"/>
  <c r="F1659" s="1"/>
  <c r="B1660" a="1"/>
  <c r="B1660" s="1"/>
  <c r="C1660" a="1"/>
  <c r="C1660" s="1"/>
  <c r="F1660" a="1"/>
  <c r="F1660" s="1"/>
  <c r="B1661" a="1"/>
  <c r="B1661" s="1"/>
  <c r="E1661" s="1" a="1"/>
  <c r="E1661" s="1"/>
  <c r="C1661" a="1"/>
  <c r="C1661" s="1"/>
  <c r="F1661" a="1"/>
  <c r="F1661" s="1"/>
  <c r="B1662" a="1"/>
  <c r="B1662" s="1"/>
  <c r="C1662" a="1"/>
  <c r="C1662" s="1"/>
  <c r="F1662" a="1"/>
  <c r="F1662" s="1"/>
  <c r="B1663" a="1"/>
  <c r="B1663" s="1"/>
  <c r="E1663" s="1" a="1"/>
  <c r="E1663" s="1"/>
  <c r="C1663" a="1"/>
  <c r="C1663" s="1"/>
  <c r="F1663" a="1"/>
  <c r="F1663" s="1"/>
  <c r="B1664" a="1"/>
  <c r="B1664" s="1"/>
  <c r="C1664" a="1"/>
  <c r="C1664" s="1"/>
  <c r="F1664" a="1"/>
  <c r="F1664" s="1"/>
  <c r="B1665" a="1"/>
  <c r="B1665" s="1"/>
  <c r="E1665" s="1" a="1"/>
  <c r="E1665" s="1"/>
  <c r="C1665" a="1"/>
  <c r="C1665" s="1"/>
  <c r="F1665" a="1"/>
  <c r="F1665" s="1"/>
  <c r="B1666" a="1"/>
  <c r="B1666" s="1"/>
  <c r="C1666" a="1"/>
  <c r="C1666" s="1"/>
  <c r="F1666" a="1"/>
  <c r="F1666" s="1"/>
  <c r="B1667" a="1"/>
  <c r="B1667" s="1"/>
  <c r="E1667" s="1" a="1"/>
  <c r="E1667" s="1"/>
  <c r="C1667" a="1"/>
  <c r="C1667" s="1"/>
  <c r="F1667" a="1"/>
  <c r="F1667" s="1"/>
  <c r="B1668" a="1"/>
  <c r="B1668" s="1"/>
  <c r="C1668" a="1"/>
  <c r="C1668" s="1"/>
  <c r="F1668" a="1"/>
  <c r="F1668" s="1"/>
  <c r="B1669" a="1"/>
  <c r="B1669" s="1"/>
  <c r="E1669" s="1" a="1"/>
  <c r="E1669" s="1"/>
  <c r="C1669" a="1"/>
  <c r="C1669" s="1"/>
  <c r="F1669" a="1"/>
  <c r="F1669" s="1"/>
  <c r="B1670" a="1"/>
  <c r="B1670" s="1"/>
  <c r="C1670" a="1"/>
  <c r="C1670" s="1"/>
  <c r="F1670" a="1"/>
  <c r="F1670" s="1"/>
  <c r="B1671" a="1"/>
  <c r="B1671" s="1"/>
  <c r="E1671" s="1" a="1"/>
  <c r="E1671" s="1"/>
  <c r="C1671" a="1"/>
  <c r="C1671" s="1"/>
  <c r="F1671" a="1"/>
  <c r="F1671" s="1"/>
  <c r="B1672" a="1"/>
  <c r="B1672" s="1"/>
  <c r="C1672" a="1"/>
  <c r="C1672" s="1"/>
  <c r="F1672" a="1"/>
  <c r="F1672" s="1"/>
  <c r="B1673" a="1"/>
  <c r="B1673" s="1"/>
  <c r="E1673" s="1" a="1"/>
  <c r="E1673" s="1"/>
  <c r="C1673" a="1"/>
  <c r="C1673" s="1"/>
  <c r="F1673" a="1"/>
  <c r="F1673" s="1"/>
  <c r="B1674" a="1"/>
  <c r="B1674" s="1"/>
  <c r="C1674" a="1"/>
  <c r="C1674" s="1"/>
  <c r="F1674" a="1"/>
  <c r="F1674" s="1"/>
  <c r="B1675" a="1"/>
  <c r="B1675" s="1"/>
  <c r="E1675" s="1" a="1"/>
  <c r="E1675" s="1"/>
  <c r="C1675" a="1"/>
  <c r="C1675" s="1"/>
  <c r="F1675" a="1"/>
  <c r="F1675" s="1"/>
  <c r="B1676" a="1"/>
  <c r="B1676" s="1"/>
  <c r="C1676" a="1"/>
  <c r="C1676" s="1"/>
  <c r="F1676" a="1"/>
  <c r="F1676" s="1"/>
  <c r="B1677" a="1"/>
  <c r="B1677" s="1"/>
  <c r="E1677" s="1" a="1"/>
  <c r="E1677" s="1"/>
  <c r="C1677" a="1"/>
  <c r="C1677" s="1"/>
  <c r="F1677" a="1"/>
  <c r="F1677" s="1"/>
  <c r="B1678" a="1"/>
  <c r="B1678" s="1"/>
  <c r="C1678" a="1"/>
  <c r="C1678" s="1"/>
  <c r="F1678" a="1"/>
  <c r="F1678" s="1"/>
  <c r="B1679" a="1"/>
  <c r="B1679" s="1"/>
  <c r="E1679" s="1" a="1"/>
  <c r="E1679" s="1"/>
  <c r="C1679" a="1"/>
  <c r="C1679" s="1"/>
  <c r="F1679" a="1"/>
  <c r="F1679" s="1"/>
  <c r="B1680" a="1"/>
  <c r="B1680" s="1"/>
  <c r="E1680" s="1" a="1"/>
  <c r="E1680" s="1"/>
  <c r="C1680" a="1"/>
  <c r="C1680" s="1"/>
  <c r="F1680" a="1"/>
  <c r="F1680" s="1"/>
  <c r="B1681" a="1"/>
  <c r="B1681" s="1"/>
  <c r="C1681" a="1"/>
  <c r="C1681" s="1"/>
  <c r="F1681" a="1"/>
  <c r="F1681" s="1"/>
  <c r="B1682" a="1"/>
  <c r="B1682" s="1"/>
  <c r="E1682" s="1" a="1"/>
  <c r="E1682" s="1"/>
  <c r="C1682" a="1"/>
  <c r="C1682" s="1"/>
  <c r="F1682" a="1"/>
  <c r="F1682" s="1"/>
  <c r="B1683" a="1"/>
  <c r="B1683" s="1"/>
  <c r="E1683" s="1" a="1"/>
  <c r="E1683" s="1"/>
  <c r="C1683" a="1"/>
  <c r="C1683" s="1"/>
  <c r="F1683" a="1"/>
  <c r="F1683" s="1"/>
  <c r="B1684" a="1"/>
  <c r="B1684" s="1"/>
  <c r="C1684" a="1"/>
  <c r="C1684" s="1"/>
  <c r="F1684" a="1"/>
  <c r="F1684" s="1"/>
  <c r="B1685" a="1"/>
  <c r="B1685" s="1"/>
  <c r="C1685" a="1"/>
  <c r="C1685" s="1"/>
  <c r="F1685" a="1"/>
  <c r="F1685" s="1"/>
  <c r="B1686" a="1"/>
  <c r="B1686" s="1"/>
  <c r="E1686" s="1" a="1"/>
  <c r="E1686" s="1"/>
  <c r="C1686" a="1"/>
  <c r="C1686" s="1"/>
  <c r="F1686" a="1"/>
  <c r="F1686" s="1"/>
  <c r="B1687" a="1"/>
  <c r="B1687" s="1"/>
  <c r="E1687" s="1" a="1"/>
  <c r="E1687" s="1"/>
  <c r="C1687" a="1"/>
  <c r="C1687" s="1"/>
  <c r="F1687" a="1"/>
  <c r="F1687" s="1"/>
  <c r="B1688" a="1"/>
  <c r="B1688" s="1"/>
  <c r="C1688" a="1"/>
  <c r="C1688" s="1"/>
  <c r="F1688" a="1"/>
  <c r="F1688" s="1"/>
  <c r="B1689" a="1"/>
  <c r="B1689" s="1"/>
  <c r="C1689" a="1"/>
  <c r="C1689" s="1"/>
  <c r="F1689" a="1"/>
  <c r="F1689" s="1"/>
  <c r="B1690" a="1"/>
  <c r="B1690" s="1"/>
  <c r="E1690" s="1" a="1"/>
  <c r="E1690" s="1"/>
  <c r="C1690" a="1"/>
  <c r="C1690" s="1"/>
  <c r="F1690" a="1"/>
  <c r="F1690" s="1"/>
  <c r="B1691" a="1"/>
  <c r="B1691" s="1"/>
  <c r="E1691" s="1" a="1"/>
  <c r="E1691" s="1"/>
  <c r="C1691" a="1"/>
  <c r="C1691" s="1"/>
  <c r="F1691" a="1"/>
  <c r="F1691" s="1"/>
  <c r="B1692" a="1"/>
  <c r="B1692" s="1"/>
  <c r="C1692" a="1"/>
  <c r="C1692" s="1"/>
  <c r="F1692" a="1"/>
  <c r="F1692" s="1"/>
  <c r="B1693" a="1"/>
  <c r="B1693" s="1"/>
  <c r="C1693" a="1"/>
  <c r="C1693" s="1"/>
  <c r="F1693" a="1"/>
  <c r="F1693" s="1"/>
  <c r="B1694" a="1"/>
  <c r="B1694" s="1"/>
  <c r="E1694" s="1" a="1"/>
  <c r="E1694" s="1"/>
  <c r="C1694" a="1"/>
  <c r="C1694" s="1"/>
  <c r="F1694" a="1"/>
  <c r="F1694" s="1"/>
  <c r="B1695" a="1"/>
  <c r="B1695" s="1"/>
  <c r="E1695" s="1" a="1"/>
  <c r="E1695" s="1"/>
  <c r="C1695" a="1"/>
  <c r="C1695" s="1"/>
  <c r="F1695" a="1"/>
  <c r="F1695" s="1"/>
  <c r="B1696" a="1"/>
  <c r="B1696" s="1"/>
  <c r="C1696" a="1"/>
  <c r="C1696" s="1"/>
  <c r="F1696" a="1"/>
  <c r="F1696" s="1"/>
  <c r="B1697" a="1"/>
  <c r="B1697" s="1"/>
  <c r="C1697" a="1"/>
  <c r="C1697" s="1"/>
  <c r="F1697" a="1"/>
  <c r="F1697" s="1"/>
  <c r="B1698" a="1"/>
  <c r="B1698" s="1"/>
  <c r="E1698" s="1" a="1"/>
  <c r="E1698" s="1"/>
  <c r="C1698" a="1"/>
  <c r="C1698" s="1"/>
  <c r="F1698" a="1"/>
  <c r="F1698" s="1"/>
  <c r="B1699" a="1"/>
  <c r="B1699" s="1"/>
  <c r="E1699" s="1" a="1"/>
  <c r="E1699" s="1"/>
  <c r="C1699" a="1"/>
  <c r="C1699" s="1"/>
  <c r="F1699" a="1"/>
  <c r="F1699" s="1"/>
  <c r="B1700" a="1"/>
  <c r="B1700" s="1"/>
  <c r="C1700" a="1"/>
  <c r="C1700" s="1"/>
  <c r="F1700" a="1"/>
  <c r="F1700" s="1"/>
  <c r="B1701" a="1"/>
  <c r="B1701" s="1"/>
  <c r="C1701" a="1"/>
  <c r="C1701" s="1"/>
  <c r="F1701" a="1"/>
  <c r="F1701" s="1"/>
  <c r="B1702" a="1"/>
  <c r="B1702" s="1"/>
  <c r="E1702" s="1" a="1"/>
  <c r="E1702" s="1"/>
  <c r="C1702" a="1"/>
  <c r="C1702" s="1"/>
  <c r="F1702" a="1"/>
  <c r="F1702" s="1"/>
  <c r="B1703" a="1"/>
  <c r="B1703" s="1"/>
  <c r="E1703" s="1" a="1"/>
  <c r="E1703" s="1"/>
  <c r="C1703" a="1"/>
  <c r="C1703" s="1"/>
  <c r="F1703" a="1"/>
  <c r="F1703" s="1"/>
  <c r="B1704" a="1"/>
  <c r="B1704" s="1"/>
  <c r="C1704" a="1"/>
  <c r="C1704" s="1"/>
  <c r="F1704" a="1"/>
  <c r="F1704" s="1"/>
  <c r="B1705" a="1"/>
  <c r="B1705" s="1"/>
  <c r="C1705" a="1"/>
  <c r="C1705" s="1"/>
  <c r="F1705" a="1"/>
  <c r="F1705" s="1"/>
  <c r="B1706" a="1"/>
  <c r="B1706" s="1"/>
  <c r="E1706" s="1" a="1"/>
  <c r="E1706" s="1"/>
  <c r="C1706" a="1"/>
  <c r="C1706" s="1"/>
  <c r="F1706" a="1"/>
  <c r="F1706" s="1"/>
  <c r="B1707" a="1"/>
  <c r="B1707" s="1"/>
  <c r="E1707" s="1" a="1"/>
  <c r="E1707" s="1"/>
  <c r="C1707" a="1"/>
  <c r="C1707" s="1"/>
  <c r="F1707" a="1"/>
  <c r="F1707" s="1"/>
  <c r="B1708" a="1"/>
  <c r="B1708" s="1"/>
  <c r="C1708" a="1"/>
  <c r="C1708" s="1"/>
  <c r="F1708" a="1"/>
  <c r="F1708" s="1"/>
  <c r="B1709" a="1"/>
  <c r="B1709" s="1"/>
  <c r="C1709" a="1"/>
  <c r="C1709" s="1"/>
  <c r="F1709" a="1"/>
  <c r="F1709" s="1"/>
  <c r="B1710" a="1"/>
  <c r="B1710" s="1"/>
  <c r="E1710" s="1" a="1"/>
  <c r="E1710" s="1"/>
  <c r="C1710" a="1"/>
  <c r="C1710" s="1"/>
  <c r="F1710" a="1"/>
  <c r="F1710" s="1"/>
  <c r="B1711" a="1"/>
  <c r="B1711" s="1"/>
  <c r="E1711" s="1" a="1"/>
  <c r="E1711" s="1"/>
  <c r="C1711" a="1"/>
  <c r="C1711" s="1"/>
  <c r="F1711" a="1"/>
  <c r="F1711" s="1"/>
  <c r="B1712" a="1"/>
  <c r="B1712" s="1"/>
  <c r="C1712" a="1"/>
  <c r="C1712" s="1"/>
  <c r="F1712" a="1"/>
  <c r="F1712" s="1"/>
  <c r="B1713" a="1"/>
  <c r="B1713" s="1"/>
  <c r="C1713" a="1"/>
  <c r="C1713" s="1"/>
  <c r="F1713" a="1"/>
  <c r="F1713" s="1"/>
  <c r="B1714" a="1"/>
  <c r="B1714" s="1"/>
  <c r="E1714" s="1" a="1"/>
  <c r="E1714" s="1"/>
  <c r="C1714" a="1"/>
  <c r="C1714" s="1"/>
  <c r="F1714" a="1"/>
  <c r="F1714" s="1"/>
  <c r="B1715" a="1"/>
  <c r="B1715" s="1"/>
  <c r="E1715" s="1" a="1"/>
  <c r="E1715" s="1"/>
  <c r="C1715" a="1"/>
  <c r="C1715" s="1"/>
  <c r="F1715" a="1"/>
  <c r="F1715" s="1"/>
  <c r="B1716" a="1"/>
  <c r="B1716" s="1"/>
  <c r="C1716" a="1"/>
  <c r="C1716" s="1"/>
  <c r="F1716" a="1"/>
  <c r="F1716" s="1"/>
  <c r="B1717" a="1"/>
  <c r="B1717" s="1"/>
  <c r="C1717" a="1"/>
  <c r="C1717" s="1"/>
  <c r="F1717" a="1"/>
  <c r="F1717" s="1"/>
  <c r="B1718" a="1"/>
  <c r="B1718" s="1"/>
  <c r="E1718" s="1" a="1"/>
  <c r="E1718" s="1"/>
  <c r="C1718" a="1"/>
  <c r="C1718" s="1"/>
  <c r="F1718" a="1"/>
  <c r="F1718" s="1"/>
  <c r="B1719" a="1"/>
  <c r="B1719" s="1"/>
  <c r="E1719" s="1" a="1"/>
  <c r="E1719" s="1"/>
  <c r="C1719" a="1"/>
  <c r="C1719" s="1"/>
  <c r="F1719" a="1"/>
  <c r="F1719" s="1"/>
  <c r="B1720" a="1"/>
  <c r="B1720" s="1"/>
  <c r="C1720" a="1"/>
  <c r="C1720" s="1"/>
  <c r="F1720" a="1"/>
  <c r="F1720" s="1"/>
  <c r="B1721" a="1"/>
  <c r="B1721" s="1"/>
  <c r="C1721" a="1"/>
  <c r="C1721" s="1"/>
  <c r="F1721" a="1"/>
  <c r="F1721" s="1"/>
  <c r="B1722" a="1"/>
  <c r="B1722" s="1"/>
  <c r="E1722" s="1" a="1"/>
  <c r="E1722" s="1"/>
  <c r="C1722" a="1"/>
  <c r="C1722" s="1"/>
  <c r="F1722" a="1"/>
  <c r="F1722" s="1"/>
  <c r="B1723" a="1"/>
  <c r="B1723" s="1"/>
  <c r="E1723" s="1" a="1"/>
  <c r="E1723" s="1"/>
  <c r="C1723" a="1"/>
  <c r="C1723" s="1"/>
  <c r="F1723" a="1"/>
  <c r="F1723" s="1"/>
  <c r="B1724" a="1"/>
  <c r="B1724" s="1"/>
  <c r="C1724" a="1"/>
  <c r="C1724" s="1"/>
  <c r="F1724" a="1"/>
  <c r="F1724" s="1"/>
  <c r="B1725" a="1"/>
  <c r="B1725" s="1"/>
  <c r="C1725" a="1"/>
  <c r="C1725" s="1"/>
  <c r="F1725" a="1"/>
  <c r="F1725" s="1"/>
  <c r="B1726" a="1"/>
  <c r="B1726" s="1"/>
  <c r="E1726" s="1" a="1"/>
  <c r="E1726" s="1"/>
  <c r="C1726" a="1"/>
  <c r="C1726" s="1"/>
  <c r="F1726" a="1"/>
  <c r="F1726" s="1"/>
  <c r="B1727" a="1"/>
  <c r="B1727" s="1"/>
  <c r="E1727" s="1" a="1"/>
  <c r="E1727" s="1"/>
  <c r="C1727" a="1"/>
  <c r="C1727" s="1"/>
  <c r="F1727" a="1"/>
  <c r="F1727" s="1"/>
  <c r="B1728" a="1"/>
  <c r="B1728" s="1"/>
  <c r="C1728" a="1"/>
  <c r="C1728" s="1"/>
  <c r="F1728" a="1"/>
  <c r="F1728" s="1"/>
  <c r="B1729" a="1"/>
  <c r="B1729" s="1"/>
  <c r="C1729" a="1"/>
  <c r="C1729" s="1"/>
  <c r="F1729" a="1"/>
  <c r="F1729" s="1"/>
  <c r="B1730" a="1"/>
  <c r="B1730" s="1"/>
  <c r="E1730" s="1" a="1"/>
  <c r="E1730" s="1"/>
  <c r="C1730" a="1"/>
  <c r="C1730" s="1"/>
  <c r="F1730" a="1"/>
  <c r="F1730" s="1"/>
  <c r="B1731" a="1"/>
  <c r="B1731" s="1"/>
  <c r="E1731" s="1" a="1"/>
  <c r="E1731" s="1"/>
  <c r="C1731" a="1"/>
  <c r="C1731" s="1"/>
  <c r="F1731" a="1"/>
  <c r="F1731" s="1"/>
  <c r="B1732" a="1"/>
  <c r="B1732" s="1"/>
  <c r="C1732" a="1"/>
  <c r="C1732" s="1"/>
  <c r="F1732" a="1"/>
  <c r="F1732" s="1"/>
  <c r="B1733" a="1"/>
  <c r="B1733" s="1"/>
  <c r="C1733" a="1"/>
  <c r="C1733" s="1"/>
  <c r="F1733" a="1"/>
  <c r="F1733" s="1"/>
  <c r="B1734" a="1"/>
  <c r="B1734" s="1"/>
  <c r="E1734" s="1" a="1"/>
  <c r="E1734" s="1"/>
  <c r="C1734" a="1"/>
  <c r="C1734" s="1"/>
  <c r="F1734" a="1"/>
  <c r="F1734" s="1"/>
  <c r="B1735" a="1"/>
  <c r="B1735" s="1"/>
  <c r="E1735" s="1" a="1"/>
  <c r="E1735" s="1"/>
  <c r="C1735" a="1"/>
  <c r="C1735" s="1"/>
  <c r="F1735" a="1"/>
  <c r="F1735" s="1"/>
  <c r="B1736" a="1"/>
  <c r="B1736" s="1"/>
  <c r="C1736" a="1"/>
  <c r="C1736" s="1"/>
  <c r="F1736" a="1"/>
  <c r="F1736" s="1"/>
  <c r="B1737" a="1"/>
  <c r="B1737" s="1"/>
  <c r="C1737" a="1"/>
  <c r="C1737" s="1"/>
  <c r="F1737" a="1"/>
  <c r="F1737" s="1"/>
  <c r="B1738" a="1"/>
  <c r="B1738" s="1"/>
  <c r="E1738" s="1" a="1"/>
  <c r="E1738" s="1"/>
  <c r="C1738" a="1"/>
  <c r="C1738" s="1"/>
  <c r="F1738" a="1"/>
  <c r="F1738" s="1"/>
  <c r="B1739" a="1"/>
  <c r="B1739" s="1"/>
  <c r="E1739" s="1" a="1"/>
  <c r="E1739" s="1"/>
  <c r="C1739" a="1"/>
  <c r="C1739" s="1"/>
  <c r="F1739" a="1"/>
  <c r="F1739" s="1"/>
  <c r="B1740" a="1"/>
  <c r="B1740" s="1"/>
  <c r="C1740" a="1"/>
  <c r="C1740" s="1"/>
  <c r="F1740" a="1"/>
  <c r="F1740" s="1"/>
  <c r="B1741" a="1"/>
  <c r="B1741" s="1"/>
  <c r="C1741" a="1"/>
  <c r="C1741" s="1"/>
  <c r="F1741" a="1"/>
  <c r="F1741" s="1"/>
  <c r="B1742" a="1"/>
  <c r="B1742" s="1"/>
  <c r="E1742" s="1" a="1"/>
  <c r="E1742" s="1"/>
  <c r="C1742" a="1"/>
  <c r="C1742" s="1"/>
  <c r="F1742" a="1"/>
  <c r="F1742" s="1"/>
  <c r="B1743" a="1"/>
  <c r="B1743" s="1"/>
  <c r="E1743" s="1" a="1"/>
  <c r="E1743" s="1"/>
  <c r="C1743" a="1"/>
  <c r="C1743" s="1"/>
  <c r="F1743" a="1"/>
  <c r="F1743" s="1"/>
  <c r="B1744" a="1"/>
  <c r="B1744" s="1"/>
  <c r="C1744" a="1"/>
  <c r="C1744" s="1"/>
  <c r="F1744" a="1"/>
  <c r="F1744" s="1"/>
  <c r="B1745" a="1"/>
  <c r="B1745" s="1"/>
  <c r="C1745" a="1"/>
  <c r="C1745" s="1"/>
  <c r="F1745" a="1"/>
  <c r="F1745" s="1"/>
  <c r="B1746" a="1"/>
  <c r="B1746" s="1"/>
  <c r="E1746" s="1" a="1"/>
  <c r="E1746" s="1"/>
  <c r="C1746" a="1"/>
  <c r="C1746" s="1"/>
  <c r="F1746" a="1"/>
  <c r="F1746" s="1"/>
  <c r="B1747" a="1"/>
  <c r="B1747" s="1"/>
  <c r="E1747" s="1" a="1"/>
  <c r="E1747" s="1"/>
  <c r="C1747" a="1"/>
  <c r="C1747" s="1"/>
  <c r="F1747" a="1"/>
  <c r="F1747" s="1"/>
  <c r="B1748" a="1"/>
  <c r="B1748" s="1"/>
  <c r="C1748" a="1"/>
  <c r="C1748" s="1"/>
  <c r="F1748" a="1"/>
  <c r="F1748" s="1"/>
  <c r="B1749" a="1"/>
  <c r="B1749" s="1"/>
  <c r="C1749" a="1"/>
  <c r="C1749" s="1"/>
  <c r="F1749" a="1"/>
  <c r="F1749" s="1"/>
  <c r="B1750" a="1"/>
  <c r="B1750" s="1"/>
  <c r="E1750" s="1" a="1"/>
  <c r="E1750" s="1"/>
  <c r="C1750" a="1"/>
  <c r="C1750" s="1"/>
  <c r="F1750" a="1"/>
  <c r="F1750" s="1"/>
  <c r="B1751" a="1"/>
  <c r="B1751" s="1"/>
  <c r="E1751" s="1" a="1"/>
  <c r="E1751" s="1"/>
  <c r="C1751" a="1"/>
  <c r="C1751" s="1"/>
  <c r="F1751" a="1"/>
  <c r="F1751" s="1"/>
  <c r="B1752" a="1"/>
  <c r="B1752" s="1"/>
  <c r="C1752" a="1"/>
  <c r="C1752" s="1"/>
  <c r="F1752" a="1"/>
  <c r="F1752" s="1"/>
  <c r="B1753" a="1"/>
  <c r="B1753" s="1"/>
  <c r="C1753" a="1"/>
  <c r="C1753" s="1"/>
  <c r="F1753" a="1"/>
  <c r="F1753" s="1"/>
  <c r="B1754" a="1"/>
  <c r="B1754" s="1"/>
  <c r="E1754" s="1" a="1"/>
  <c r="E1754" s="1"/>
  <c r="C1754" a="1"/>
  <c r="C1754" s="1"/>
  <c r="F1754" a="1"/>
  <c r="F1754" s="1"/>
  <c r="B1755" a="1"/>
  <c r="B1755" s="1"/>
  <c r="E1755" s="1" a="1"/>
  <c r="E1755" s="1"/>
  <c r="C1755" a="1"/>
  <c r="C1755" s="1"/>
  <c r="F1755" a="1"/>
  <c r="F1755" s="1"/>
  <c r="B1756" a="1"/>
  <c r="B1756" s="1"/>
  <c r="C1756" a="1"/>
  <c r="C1756" s="1"/>
  <c r="F1756" a="1"/>
  <c r="F1756" s="1"/>
  <c r="B1757" a="1"/>
  <c r="B1757" s="1"/>
  <c r="C1757" a="1"/>
  <c r="C1757" s="1"/>
  <c r="F1757" a="1"/>
  <c r="F1757" s="1"/>
  <c r="B1758" a="1"/>
  <c r="B1758" s="1"/>
  <c r="E1758" s="1" a="1"/>
  <c r="E1758" s="1"/>
  <c r="C1758" a="1"/>
  <c r="C1758" s="1"/>
  <c r="F1758" a="1"/>
  <c r="F1758" s="1"/>
  <c r="B1759" a="1"/>
  <c r="B1759" s="1"/>
  <c r="E1759" s="1" a="1"/>
  <c r="E1759" s="1"/>
  <c r="C1759" a="1"/>
  <c r="C1759" s="1"/>
  <c r="F1759" a="1"/>
  <c r="F1759" s="1"/>
  <c r="B1760" a="1"/>
  <c r="B1760" s="1"/>
  <c r="C1760" a="1"/>
  <c r="C1760" s="1"/>
  <c r="F1760" a="1"/>
  <c r="F1760" s="1"/>
  <c r="B1761" a="1"/>
  <c r="B1761" s="1"/>
  <c r="C1761" a="1"/>
  <c r="C1761" s="1"/>
  <c r="F1761" a="1"/>
  <c r="F1761" s="1"/>
  <c r="B1762" a="1"/>
  <c r="B1762" s="1"/>
  <c r="E1762" s="1" a="1"/>
  <c r="E1762" s="1"/>
  <c r="C1762" a="1"/>
  <c r="C1762" s="1"/>
  <c r="F1762" a="1"/>
  <c r="F1762" s="1"/>
  <c r="B1763" a="1"/>
  <c r="B1763" s="1"/>
  <c r="E1763" s="1" a="1"/>
  <c r="E1763" s="1"/>
  <c r="C1763" a="1"/>
  <c r="C1763" s="1"/>
  <c r="F1763" a="1"/>
  <c r="F1763" s="1"/>
  <c r="B1764" a="1"/>
  <c r="B1764" s="1"/>
  <c r="C1764" a="1"/>
  <c r="C1764" s="1"/>
  <c r="F1764" a="1"/>
  <c r="F1764" s="1"/>
  <c r="B1765" a="1"/>
  <c r="B1765" s="1"/>
  <c r="C1765" a="1"/>
  <c r="C1765" s="1"/>
  <c r="F1765" a="1"/>
  <c r="F1765" s="1"/>
  <c r="B1766" a="1"/>
  <c r="B1766" s="1"/>
  <c r="E1766" s="1" a="1"/>
  <c r="E1766" s="1"/>
  <c r="C1766" a="1"/>
  <c r="C1766" s="1"/>
  <c r="F1766" a="1"/>
  <c r="F1766" s="1"/>
  <c r="B1767" a="1"/>
  <c r="B1767" s="1"/>
  <c r="E1767" s="1" a="1"/>
  <c r="E1767" s="1"/>
  <c r="C1767" a="1"/>
  <c r="C1767" s="1"/>
  <c r="F1767" a="1"/>
  <c r="F1767" s="1"/>
  <c r="B1768" a="1"/>
  <c r="B1768" s="1"/>
  <c r="C1768" a="1"/>
  <c r="C1768" s="1"/>
  <c r="F1768" a="1"/>
  <c r="F1768" s="1"/>
  <c r="B1769" a="1"/>
  <c r="B1769" s="1"/>
  <c r="C1769" a="1"/>
  <c r="C1769" s="1"/>
  <c r="F1769" a="1"/>
  <c r="F1769" s="1"/>
  <c r="B1770" a="1"/>
  <c r="B1770" s="1"/>
  <c r="E1770" s="1" a="1"/>
  <c r="E1770" s="1"/>
  <c r="C1770" a="1"/>
  <c r="C1770" s="1"/>
  <c r="F1770" a="1"/>
  <c r="F1770" s="1"/>
  <c r="B1771" a="1"/>
  <c r="B1771" s="1"/>
  <c r="E1771" s="1" a="1"/>
  <c r="E1771" s="1"/>
  <c r="C1771" a="1"/>
  <c r="C1771" s="1"/>
  <c r="F1771" a="1"/>
  <c r="F1771" s="1"/>
  <c r="B1772" a="1"/>
  <c r="B1772" s="1"/>
  <c r="C1772" a="1"/>
  <c r="C1772" s="1"/>
  <c r="F1772" a="1"/>
  <c r="F1772" s="1"/>
  <c r="B1773" a="1"/>
  <c r="B1773" s="1"/>
  <c r="C1773" a="1"/>
  <c r="C1773" s="1"/>
  <c r="F1773" a="1"/>
  <c r="F1773" s="1"/>
  <c r="B1774" a="1"/>
  <c r="B1774" s="1"/>
  <c r="E1774" s="1" a="1"/>
  <c r="E1774" s="1"/>
  <c r="C1774" a="1"/>
  <c r="C1774" s="1"/>
  <c r="F1774" a="1"/>
  <c r="F1774" s="1"/>
  <c r="B1775" a="1"/>
  <c r="B1775" s="1"/>
  <c r="E1775" s="1" a="1"/>
  <c r="E1775" s="1"/>
  <c r="C1775" a="1"/>
  <c r="C1775" s="1"/>
  <c r="F1775" a="1"/>
  <c r="F1775" s="1"/>
  <c r="B1776" a="1"/>
  <c r="B1776" s="1"/>
  <c r="C1776" a="1"/>
  <c r="C1776" s="1"/>
  <c r="F1776" a="1"/>
  <c r="F1776" s="1"/>
  <c r="B1777" a="1"/>
  <c r="B1777" s="1"/>
  <c r="C1777" a="1"/>
  <c r="C1777" s="1"/>
  <c r="F1777" a="1"/>
  <c r="F1777" s="1"/>
  <c r="B1778" a="1"/>
  <c r="B1778" s="1"/>
  <c r="E1778" s="1" a="1"/>
  <c r="E1778" s="1"/>
  <c r="C1778" a="1"/>
  <c r="C1778" s="1"/>
  <c r="F1778" a="1"/>
  <c r="F1778" s="1"/>
  <c r="B1779" a="1"/>
  <c r="B1779" s="1"/>
  <c r="E1779" s="1" a="1"/>
  <c r="E1779" s="1"/>
  <c r="C1779" a="1"/>
  <c r="C1779" s="1"/>
  <c r="F1779" a="1"/>
  <c r="F1779" s="1"/>
  <c r="B1780" a="1"/>
  <c r="B1780" s="1"/>
  <c r="C1780" a="1"/>
  <c r="C1780" s="1"/>
  <c r="F1780" a="1"/>
  <c r="F1780" s="1"/>
  <c r="B1781" a="1"/>
  <c r="B1781" s="1"/>
  <c r="C1781" a="1"/>
  <c r="C1781" s="1"/>
  <c r="F1781" a="1"/>
  <c r="F1781" s="1"/>
  <c r="B1782" a="1"/>
  <c r="B1782" s="1"/>
  <c r="E1782" s="1" a="1"/>
  <c r="E1782" s="1"/>
  <c r="C1782" a="1"/>
  <c r="C1782" s="1"/>
  <c r="F1782" a="1"/>
  <c r="F1782" s="1"/>
  <c r="B1783" a="1"/>
  <c r="B1783" s="1"/>
  <c r="E1783" s="1" a="1"/>
  <c r="E1783" s="1"/>
  <c r="C1783" a="1"/>
  <c r="C1783" s="1"/>
  <c r="F1783" a="1"/>
  <c r="F1783" s="1"/>
  <c r="B1784" a="1"/>
  <c r="B1784" s="1"/>
  <c r="C1784" a="1"/>
  <c r="C1784" s="1"/>
  <c r="F1784" a="1"/>
  <c r="F1784" s="1"/>
  <c r="B1785" a="1"/>
  <c r="B1785" s="1"/>
  <c r="C1785" a="1"/>
  <c r="C1785" s="1"/>
  <c r="F1785" a="1"/>
  <c r="F1785" s="1"/>
  <c r="B1786" a="1"/>
  <c r="B1786" s="1"/>
  <c r="E1786" s="1" a="1"/>
  <c r="E1786" s="1"/>
  <c r="C1786" a="1"/>
  <c r="C1786" s="1"/>
  <c r="F1786" a="1"/>
  <c r="F1786" s="1"/>
  <c r="B1787" a="1"/>
  <c r="B1787" s="1"/>
  <c r="E1787" s="1" a="1"/>
  <c r="E1787" s="1"/>
  <c r="C1787" a="1"/>
  <c r="C1787" s="1"/>
  <c r="F1787" a="1"/>
  <c r="F1787" s="1"/>
  <c r="B1788" a="1"/>
  <c r="B1788" s="1"/>
  <c r="C1788" a="1"/>
  <c r="C1788" s="1"/>
  <c r="F1788" a="1"/>
  <c r="F1788" s="1"/>
  <c r="B1789" a="1"/>
  <c r="B1789" s="1"/>
  <c r="C1789" a="1"/>
  <c r="C1789" s="1"/>
  <c r="F1789" a="1"/>
  <c r="F1789" s="1"/>
  <c r="B1790" a="1"/>
  <c r="B1790" s="1"/>
  <c r="E1790" s="1" a="1"/>
  <c r="E1790" s="1"/>
  <c r="C1790" a="1"/>
  <c r="C1790" s="1"/>
  <c r="F1790" a="1"/>
  <c r="F1790" s="1"/>
  <c r="B1791" a="1"/>
  <c r="B1791" s="1"/>
  <c r="E1791" s="1" a="1"/>
  <c r="E1791" s="1"/>
  <c r="C1791" a="1"/>
  <c r="C1791" s="1"/>
  <c r="F1791" a="1"/>
  <c r="F1791" s="1"/>
  <c r="B1792" a="1"/>
  <c r="B1792" s="1"/>
  <c r="C1792" a="1"/>
  <c r="C1792" s="1"/>
  <c r="F1792" a="1"/>
  <c r="F1792" s="1"/>
  <c r="B1793" a="1"/>
  <c r="B1793" s="1"/>
  <c r="C1793" a="1"/>
  <c r="C1793" s="1"/>
  <c r="F1793" a="1"/>
  <c r="F1793" s="1"/>
  <c r="B1794" a="1"/>
  <c r="B1794" s="1"/>
  <c r="E1794" s="1" a="1"/>
  <c r="E1794" s="1"/>
  <c r="C1794" a="1"/>
  <c r="C1794" s="1"/>
  <c r="F1794" a="1"/>
  <c r="F1794" s="1"/>
  <c r="B1795" a="1"/>
  <c r="B1795" s="1"/>
  <c r="E1795" s="1" a="1"/>
  <c r="E1795" s="1"/>
  <c r="C1795" a="1"/>
  <c r="C1795" s="1"/>
  <c r="F1795" a="1"/>
  <c r="F1795" s="1"/>
  <c r="B1796" a="1"/>
  <c r="B1796" s="1"/>
  <c r="C1796" a="1"/>
  <c r="C1796" s="1"/>
  <c r="F1796" a="1"/>
  <c r="F1796" s="1"/>
  <c r="B1797" a="1"/>
  <c r="B1797" s="1"/>
  <c r="C1797" a="1"/>
  <c r="C1797" s="1"/>
  <c r="F1797" a="1"/>
  <c r="F1797" s="1"/>
  <c r="B1798" a="1"/>
  <c r="B1798" s="1"/>
  <c r="E1798" s="1" a="1"/>
  <c r="E1798" s="1"/>
  <c r="C1798" a="1"/>
  <c r="C1798" s="1"/>
  <c r="F1798" a="1"/>
  <c r="F1798" s="1"/>
  <c r="B1799" a="1"/>
  <c r="B1799" s="1"/>
  <c r="E1799" s="1" a="1"/>
  <c r="E1799" s="1"/>
  <c r="C1799" a="1"/>
  <c r="C1799" s="1"/>
  <c r="F1799" a="1"/>
  <c r="F1799" s="1"/>
  <c r="B1800" a="1"/>
  <c r="B1800" s="1"/>
  <c r="C1800" a="1"/>
  <c r="C1800" s="1"/>
  <c r="F1800" a="1"/>
  <c r="F1800" s="1"/>
  <c r="B1801" a="1"/>
  <c r="B1801" s="1"/>
  <c r="C1801" a="1"/>
  <c r="C1801" s="1"/>
  <c r="F1801" a="1"/>
  <c r="F1801" s="1"/>
  <c r="B1802" a="1"/>
  <c r="B1802" s="1"/>
  <c r="E1802" s="1" a="1"/>
  <c r="E1802" s="1"/>
  <c r="C1802" a="1"/>
  <c r="C1802" s="1"/>
  <c r="F1802" a="1"/>
  <c r="F1802" s="1"/>
  <c r="B1803" a="1"/>
  <c r="B1803" s="1"/>
  <c r="E1803" s="1" a="1"/>
  <c r="E1803" s="1"/>
  <c r="C1803" a="1"/>
  <c r="C1803" s="1"/>
  <c r="F1803" a="1"/>
  <c r="F1803" s="1"/>
  <c r="B1804" a="1"/>
  <c r="B1804" s="1"/>
  <c r="C1804" a="1"/>
  <c r="C1804" s="1"/>
  <c r="F1804" a="1"/>
  <c r="F1804" s="1"/>
  <c r="B1805" a="1"/>
  <c r="B1805" s="1"/>
  <c r="C1805" a="1"/>
  <c r="C1805" s="1"/>
  <c r="F1805" a="1"/>
  <c r="F1805" s="1"/>
  <c r="B1806" a="1"/>
  <c r="B1806" s="1"/>
  <c r="E1806" s="1" a="1"/>
  <c r="E1806" s="1"/>
  <c r="C1806" a="1"/>
  <c r="C1806" s="1"/>
  <c r="F1806" a="1"/>
  <c r="F1806" s="1"/>
  <c r="B1807" a="1"/>
  <c r="B1807" s="1"/>
  <c r="E1807" s="1" a="1"/>
  <c r="E1807" s="1"/>
  <c r="C1807" a="1"/>
  <c r="C1807" s="1"/>
  <c r="F1807" a="1"/>
  <c r="F1807" s="1"/>
  <c r="B1808" a="1"/>
  <c r="B1808" s="1"/>
  <c r="C1808" a="1"/>
  <c r="C1808" s="1"/>
  <c r="F1808" a="1"/>
  <c r="F1808" s="1"/>
  <c r="B1809" a="1"/>
  <c r="B1809" s="1"/>
  <c r="C1809" a="1"/>
  <c r="C1809" s="1"/>
  <c r="F1809" a="1"/>
  <c r="F1809" s="1"/>
  <c r="B1810" a="1"/>
  <c r="B1810" s="1"/>
  <c r="E1810" s="1" a="1"/>
  <c r="E1810" s="1"/>
  <c r="C1810" a="1"/>
  <c r="C1810" s="1"/>
  <c r="F1810" a="1"/>
  <c r="F1810" s="1"/>
  <c r="B1811" a="1"/>
  <c r="B1811" s="1"/>
  <c r="E1811" s="1" a="1"/>
  <c r="E1811" s="1"/>
  <c r="C1811" a="1"/>
  <c r="C1811" s="1"/>
  <c r="F1811" a="1"/>
  <c r="F1811" s="1"/>
  <c r="B1812" a="1"/>
  <c r="B1812" s="1"/>
  <c r="C1812" a="1"/>
  <c r="C1812" s="1"/>
  <c r="F1812" a="1"/>
  <c r="F1812" s="1"/>
  <c r="B1813" a="1"/>
  <c r="B1813" s="1"/>
  <c r="C1813" a="1"/>
  <c r="C1813" s="1"/>
  <c r="F1813" a="1"/>
  <c r="F1813" s="1"/>
  <c r="B1814" a="1"/>
  <c r="B1814" s="1"/>
  <c r="E1814" s="1" a="1"/>
  <c r="E1814" s="1"/>
  <c r="C1814" a="1"/>
  <c r="C1814" s="1"/>
  <c r="F1814" a="1"/>
  <c r="F1814" s="1"/>
  <c r="B1815" a="1"/>
  <c r="B1815" s="1"/>
  <c r="E1815" s="1" a="1"/>
  <c r="E1815" s="1"/>
  <c r="C1815" a="1"/>
  <c r="C1815" s="1"/>
  <c r="F1815" a="1"/>
  <c r="F1815" s="1"/>
  <c r="B1816" a="1"/>
  <c r="B1816" s="1"/>
  <c r="C1816" a="1"/>
  <c r="C1816" s="1"/>
  <c r="F1816" a="1"/>
  <c r="F1816" s="1"/>
  <c r="B1817" a="1"/>
  <c r="B1817" s="1"/>
  <c r="C1817" a="1"/>
  <c r="C1817" s="1"/>
  <c r="F1817" a="1"/>
  <c r="F1817" s="1"/>
  <c r="B1818" a="1"/>
  <c r="B1818" s="1"/>
  <c r="E1818" s="1" a="1"/>
  <c r="E1818" s="1"/>
  <c r="C1818" a="1"/>
  <c r="C1818" s="1"/>
  <c r="F1818" a="1"/>
  <c r="F1818" s="1"/>
  <c r="B1819" a="1"/>
  <c r="B1819" s="1"/>
  <c r="E1819" s="1" a="1"/>
  <c r="E1819" s="1"/>
  <c r="C1819" a="1"/>
  <c r="C1819" s="1"/>
  <c r="F1819" a="1"/>
  <c r="F1819" s="1"/>
  <c r="B1820" a="1"/>
  <c r="B1820" s="1"/>
  <c r="C1820" a="1"/>
  <c r="C1820" s="1"/>
  <c r="F1820" a="1"/>
  <c r="F1820" s="1"/>
  <c r="B1821" a="1"/>
  <c r="B1821" s="1"/>
  <c r="C1821" a="1"/>
  <c r="C1821" s="1"/>
  <c r="F1821" a="1"/>
  <c r="F1821" s="1"/>
  <c r="B1822" a="1"/>
  <c r="B1822" s="1"/>
  <c r="E1822" s="1" a="1"/>
  <c r="E1822" s="1"/>
  <c r="C1822" a="1"/>
  <c r="C1822" s="1"/>
  <c r="F1822" a="1"/>
  <c r="F1822" s="1"/>
  <c r="B1823" a="1"/>
  <c r="B1823" s="1"/>
  <c r="E1823" s="1" a="1"/>
  <c r="E1823" s="1"/>
  <c r="C1823" a="1"/>
  <c r="C1823" s="1"/>
  <c r="F1823" a="1"/>
  <c r="F1823" s="1"/>
  <c r="B1824" a="1"/>
  <c r="B1824" s="1"/>
  <c r="C1824" a="1"/>
  <c r="C1824" s="1"/>
  <c r="F1824" a="1"/>
  <c r="F1824" s="1"/>
  <c r="B1825" a="1"/>
  <c r="B1825" s="1"/>
  <c r="C1825" a="1"/>
  <c r="C1825" s="1"/>
  <c r="F1825" a="1"/>
  <c r="F1825" s="1"/>
  <c r="B1826" a="1"/>
  <c r="B1826" s="1"/>
  <c r="E1826" s="1" a="1"/>
  <c r="E1826" s="1"/>
  <c r="C1826" a="1"/>
  <c r="C1826" s="1"/>
  <c r="F1826" a="1"/>
  <c r="F1826" s="1"/>
  <c r="B1827" a="1"/>
  <c r="B1827" s="1"/>
  <c r="E1827" s="1" a="1"/>
  <c r="E1827" s="1"/>
  <c r="C1827" a="1"/>
  <c r="C1827" s="1"/>
  <c r="F1827" a="1"/>
  <c r="F1827" s="1"/>
  <c r="B1828" a="1"/>
  <c r="B1828" s="1"/>
  <c r="C1828" a="1"/>
  <c r="C1828" s="1"/>
  <c r="F1828" a="1"/>
  <c r="F1828" s="1"/>
  <c r="B1829" a="1"/>
  <c r="B1829" s="1"/>
  <c r="C1829" a="1"/>
  <c r="C1829" s="1"/>
  <c r="F1829" a="1"/>
  <c r="F1829" s="1"/>
  <c r="B1830" a="1"/>
  <c r="B1830" s="1"/>
  <c r="E1830" s="1" a="1"/>
  <c r="E1830" s="1"/>
  <c r="C1830" a="1"/>
  <c r="C1830" s="1"/>
  <c r="F1830" a="1"/>
  <c r="F1830" s="1"/>
  <c r="B1831" a="1"/>
  <c r="B1831" s="1"/>
  <c r="E1831" s="1" a="1"/>
  <c r="E1831" s="1"/>
  <c r="C1831" a="1"/>
  <c r="C1831" s="1"/>
  <c r="F1831" a="1"/>
  <c r="F1831" s="1"/>
  <c r="B1832" a="1"/>
  <c r="B1832" s="1"/>
  <c r="C1832" a="1"/>
  <c r="C1832" s="1"/>
  <c r="F1832" a="1"/>
  <c r="F1832" s="1"/>
  <c r="B1833" a="1"/>
  <c r="B1833" s="1"/>
  <c r="C1833" a="1"/>
  <c r="C1833" s="1"/>
  <c r="F1833" a="1"/>
  <c r="F1833" s="1"/>
  <c r="B1834" a="1"/>
  <c r="B1834" s="1"/>
  <c r="E1834" s="1" a="1"/>
  <c r="E1834" s="1"/>
  <c r="C1834" a="1"/>
  <c r="C1834" s="1"/>
  <c r="F1834" a="1"/>
  <c r="F1834" s="1"/>
  <c r="B1835" a="1"/>
  <c r="B1835" s="1"/>
  <c r="E1835" s="1" a="1"/>
  <c r="E1835" s="1"/>
  <c r="C1835" a="1"/>
  <c r="C1835" s="1"/>
  <c r="F1835" a="1"/>
  <c r="F1835" s="1"/>
  <c r="B1836" a="1"/>
  <c r="B1836" s="1"/>
  <c r="C1836" a="1"/>
  <c r="C1836" s="1"/>
  <c r="F1836" a="1"/>
  <c r="F1836" s="1"/>
  <c r="B1837" a="1"/>
  <c r="B1837" s="1"/>
  <c r="C1837" a="1"/>
  <c r="C1837" s="1"/>
  <c r="F1837" a="1"/>
  <c r="F1837" s="1"/>
  <c r="B1838" a="1"/>
  <c r="B1838" s="1"/>
  <c r="E1838" s="1" a="1"/>
  <c r="E1838" s="1"/>
  <c r="C1838" a="1"/>
  <c r="C1838" s="1"/>
  <c r="F1838" a="1"/>
  <c r="F1838" s="1"/>
  <c r="B1839" a="1"/>
  <c r="B1839" s="1"/>
  <c r="E1839" s="1" a="1"/>
  <c r="E1839" s="1"/>
  <c r="C1839" a="1"/>
  <c r="C1839" s="1"/>
  <c r="F1839" a="1"/>
  <c r="F1839" s="1"/>
  <c r="B1840" a="1"/>
  <c r="B1840" s="1"/>
  <c r="C1840" a="1"/>
  <c r="C1840" s="1"/>
  <c r="F1840" a="1"/>
  <c r="F1840" s="1"/>
  <c r="B1841" a="1"/>
  <c r="B1841" s="1"/>
  <c r="C1841" a="1"/>
  <c r="C1841" s="1"/>
  <c r="F1841" a="1"/>
  <c r="F1841" s="1"/>
  <c r="B1842" a="1"/>
  <c r="B1842" s="1"/>
  <c r="E1842" s="1" a="1"/>
  <c r="E1842" s="1"/>
  <c r="C1842" a="1"/>
  <c r="C1842" s="1"/>
  <c r="F1842" a="1"/>
  <c r="F1842" s="1"/>
  <c r="B1843" a="1"/>
  <c r="B1843" s="1"/>
  <c r="E1843" s="1" a="1"/>
  <c r="E1843" s="1"/>
  <c r="C1843" a="1"/>
  <c r="C1843" s="1"/>
  <c r="F1843" a="1"/>
  <c r="F1843" s="1"/>
  <c r="B1844" a="1"/>
  <c r="B1844" s="1"/>
  <c r="C1844" a="1"/>
  <c r="C1844" s="1"/>
  <c r="F1844" a="1"/>
  <c r="F1844" s="1"/>
  <c r="B1845" a="1"/>
  <c r="B1845" s="1"/>
  <c r="C1845" a="1"/>
  <c r="C1845" s="1"/>
  <c r="F1845" a="1"/>
  <c r="F1845" s="1"/>
  <c r="B1846" a="1"/>
  <c r="B1846" s="1"/>
  <c r="E1846" s="1" a="1"/>
  <c r="E1846" s="1"/>
  <c r="C1846" a="1"/>
  <c r="C1846" s="1"/>
  <c r="F1846" a="1"/>
  <c r="F1846" s="1"/>
  <c r="B1847" a="1"/>
  <c r="B1847" s="1"/>
  <c r="E1847" s="1" a="1"/>
  <c r="E1847" s="1"/>
  <c r="C1847" a="1"/>
  <c r="C1847" s="1"/>
  <c r="F1847" a="1"/>
  <c r="F1847" s="1"/>
  <c r="B1848" a="1"/>
  <c r="B1848" s="1"/>
  <c r="C1848" a="1"/>
  <c r="C1848" s="1"/>
  <c r="F1848" a="1"/>
  <c r="F1848" s="1"/>
  <c r="B1849" a="1"/>
  <c r="B1849" s="1"/>
  <c r="C1849" a="1"/>
  <c r="C1849" s="1"/>
  <c r="F1849" a="1"/>
  <c r="F1849" s="1"/>
  <c r="B1850" a="1"/>
  <c r="B1850" s="1"/>
  <c r="E1850" s="1" a="1"/>
  <c r="E1850" s="1"/>
  <c r="C1850" a="1"/>
  <c r="C1850" s="1"/>
  <c r="F1850" a="1"/>
  <c r="F1850" s="1"/>
  <c r="B1851" a="1"/>
  <c r="B1851" s="1"/>
  <c r="E1851" s="1" a="1"/>
  <c r="E1851" s="1"/>
  <c r="C1851" a="1"/>
  <c r="C1851" s="1"/>
  <c r="F1851" a="1"/>
  <c r="F1851" s="1"/>
  <c r="B1852" a="1"/>
  <c r="B1852" s="1"/>
  <c r="C1852" a="1"/>
  <c r="C1852" s="1"/>
  <c r="F1852" a="1"/>
  <c r="F1852" s="1"/>
  <c r="B1853" a="1"/>
  <c r="B1853" s="1"/>
  <c r="C1853" a="1"/>
  <c r="C1853" s="1"/>
  <c r="F1853" a="1"/>
  <c r="F1853" s="1"/>
  <c r="B1854" a="1"/>
  <c r="B1854" s="1"/>
  <c r="E1854" s="1" a="1"/>
  <c r="E1854" s="1"/>
  <c r="C1854" a="1"/>
  <c r="C1854" s="1"/>
  <c r="F1854" a="1"/>
  <c r="F1854" s="1"/>
  <c r="B1855" a="1"/>
  <c r="B1855" s="1"/>
  <c r="E1855" s="1" a="1"/>
  <c r="E1855" s="1"/>
  <c r="C1855" a="1"/>
  <c r="C1855" s="1"/>
  <c r="F1855" a="1"/>
  <c r="F1855" s="1"/>
  <c r="B1856" a="1"/>
  <c r="B1856" s="1"/>
  <c r="C1856" a="1"/>
  <c r="C1856" s="1"/>
  <c r="F1856" a="1"/>
  <c r="F1856" s="1"/>
  <c r="B1857" a="1"/>
  <c r="B1857" s="1"/>
  <c r="C1857" a="1"/>
  <c r="C1857" s="1"/>
  <c r="F1857" a="1"/>
  <c r="F1857" s="1"/>
  <c r="B1858" a="1"/>
  <c r="B1858" s="1"/>
  <c r="E1858" s="1" a="1"/>
  <c r="E1858" s="1"/>
  <c r="C1858" a="1"/>
  <c r="C1858" s="1"/>
  <c r="F1858" a="1"/>
  <c r="F1858" s="1"/>
  <c r="B1859" a="1"/>
  <c r="B1859" s="1"/>
  <c r="E1859" s="1" a="1"/>
  <c r="E1859" s="1"/>
  <c r="C1859" a="1"/>
  <c r="C1859" s="1"/>
  <c r="F1859" a="1"/>
  <c r="F1859" s="1"/>
  <c r="B1860" a="1"/>
  <c r="B1860" s="1"/>
  <c r="C1860" a="1"/>
  <c r="C1860" s="1"/>
  <c r="F1860" a="1"/>
  <c r="F1860" s="1"/>
  <c r="B1861" a="1"/>
  <c r="B1861" s="1"/>
  <c r="C1861" a="1"/>
  <c r="C1861" s="1"/>
  <c r="F1861" a="1"/>
  <c r="F1861" s="1"/>
  <c r="B1862" a="1"/>
  <c r="B1862" s="1"/>
  <c r="E1862" s="1" a="1"/>
  <c r="E1862" s="1"/>
  <c r="C1862" a="1"/>
  <c r="C1862" s="1"/>
  <c r="F1862" a="1"/>
  <c r="F1862" s="1"/>
  <c r="B1863" a="1"/>
  <c r="B1863" s="1"/>
  <c r="E1863" s="1" a="1"/>
  <c r="E1863" s="1"/>
  <c r="C1863" a="1"/>
  <c r="C1863" s="1"/>
  <c r="F1863" a="1"/>
  <c r="F1863" s="1"/>
  <c r="B1864" a="1"/>
  <c r="B1864" s="1"/>
  <c r="C1864" a="1"/>
  <c r="C1864" s="1"/>
  <c r="F1864" a="1"/>
  <c r="F1864" s="1"/>
  <c r="B1865" a="1"/>
  <c r="B1865" s="1"/>
  <c r="C1865" a="1"/>
  <c r="C1865" s="1"/>
  <c r="F1865" a="1"/>
  <c r="F1865" s="1"/>
  <c r="B1866" a="1"/>
  <c r="B1866" s="1"/>
  <c r="E1866" s="1" a="1"/>
  <c r="E1866" s="1"/>
  <c r="C1866" a="1"/>
  <c r="C1866" s="1"/>
  <c r="F1866" a="1"/>
  <c r="F1866" s="1"/>
  <c r="B1867" a="1"/>
  <c r="B1867" s="1"/>
  <c r="E1867" s="1" a="1"/>
  <c r="E1867" s="1"/>
  <c r="C1867" a="1"/>
  <c r="C1867" s="1"/>
  <c r="F1867" a="1"/>
  <c r="F1867" s="1"/>
  <c r="B1868" a="1"/>
  <c r="B1868" s="1"/>
  <c r="C1868" a="1"/>
  <c r="C1868" s="1"/>
  <c r="F1868" a="1"/>
  <c r="F1868" s="1"/>
  <c r="B1869" a="1"/>
  <c r="B1869" s="1"/>
  <c r="C1869" a="1"/>
  <c r="C1869" s="1"/>
  <c r="F1869" a="1"/>
  <c r="F1869" s="1"/>
  <c r="B1870" a="1"/>
  <c r="B1870" s="1"/>
  <c r="E1870" s="1" a="1"/>
  <c r="E1870" s="1"/>
  <c r="C1870" a="1"/>
  <c r="C1870" s="1"/>
  <c r="F1870" a="1"/>
  <c r="F1870" s="1"/>
  <c r="B1871" a="1"/>
  <c r="B1871" s="1"/>
  <c r="E1871" s="1" a="1"/>
  <c r="E1871" s="1"/>
  <c r="C1871" a="1"/>
  <c r="C1871" s="1"/>
  <c r="F1871" a="1"/>
  <c r="F1871" s="1"/>
  <c r="B1872" a="1"/>
  <c r="B1872" s="1"/>
  <c r="C1872" a="1"/>
  <c r="C1872" s="1"/>
  <c r="F1872" a="1"/>
  <c r="F1872" s="1"/>
  <c r="B1873" a="1"/>
  <c r="B1873" s="1"/>
  <c r="C1873" a="1"/>
  <c r="C1873" s="1"/>
  <c r="F1873" a="1"/>
  <c r="F1873" s="1"/>
  <c r="B1874" a="1"/>
  <c r="B1874" s="1"/>
  <c r="E1874" s="1" a="1"/>
  <c r="E1874" s="1"/>
  <c r="C1874" a="1"/>
  <c r="C1874" s="1"/>
  <c r="F1874" a="1"/>
  <c r="F1874" s="1"/>
  <c r="B1875" a="1"/>
  <c r="B1875" s="1"/>
  <c r="E1875" s="1" a="1"/>
  <c r="E1875" s="1"/>
  <c r="C1875" a="1"/>
  <c r="C1875" s="1"/>
  <c r="F1875" a="1"/>
  <c r="F1875" s="1"/>
  <c r="B1876" a="1"/>
  <c r="B1876" s="1"/>
  <c r="C1876" a="1"/>
  <c r="C1876" s="1"/>
  <c r="F1876" a="1"/>
  <c r="F1876" s="1"/>
  <c r="B1877" a="1"/>
  <c r="B1877" s="1"/>
  <c r="C1877" a="1"/>
  <c r="C1877" s="1"/>
  <c r="F1877" a="1"/>
  <c r="F1877" s="1"/>
  <c r="B1878" a="1"/>
  <c r="B1878" s="1"/>
  <c r="E1878" s="1" a="1"/>
  <c r="E1878" s="1"/>
  <c r="C1878" a="1"/>
  <c r="C1878" s="1"/>
  <c r="F1878" a="1"/>
  <c r="F1878" s="1"/>
  <c r="B1879" a="1"/>
  <c r="B1879" s="1"/>
  <c r="E1879" s="1" a="1"/>
  <c r="E1879" s="1"/>
  <c r="C1879" a="1"/>
  <c r="C1879" s="1"/>
  <c r="F1879" a="1"/>
  <c r="F1879" s="1"/>
  <c r="B1880" a="1"/>
  <c r="B1880" s="1"/>
  <c r="C1880" a="1"/>
  <c r="C1880" s="1"/>
  <c r="F1880" a="1"/>
  <c r="F1880" s="1"/>
  <c r="B1881" a="1"/>
  <c r="B1881" s="1"/>
  <c r="C1881" a="1"/>
  <c r="C1881" s="1"/>
  <c r="F1881" a="1"/>
  <c r="F1881" s="1"/>
  <c r="B1882" a="1"/>
  <c r="B1882" s="1"/>
  <c r="E1882" s="1" a="1"/>
  <c r="E1882" s="1"/>
  <c r="C1882" a="1"/>
  <c r="C1882" s="1"/>
  <c r="F1882" a="1"/>
  <c r="F1882" s="1"/>
  <c r="B1883" a="1"/>
  <c r="B1883" s="1"/>
  <c r="E1883" s="1" a="1"/>
  <c r="E1883" s="1"/>
  <c r="C1883" a="1"/>
  <c r="C1883" s="1"/>
  <c r="F1883" a="1"/>
  <c r="F1883" s="1"/>
  <c r="B1884" a="1"/>
  <c r="B1884" s="1"/>
  <c r="C1884" a="1"/>
  <c r="C1884" s="1"/>
  <c r="F1884" a="1"/>
  <c r="F1884" s="1"/>
  <c r="B1885" a="1"/>
  <c r="B1885" s="1"/>
  <c r="C1885" a="1"/>
  <c r="C1885" s="1"/>
  <c r="F1885" a="1"/>
  <c r="F1885" s="1"/>
  <c r="B1886" a="1"/>
  <c r="B1886" s="1"/>
  <c r="E1886" s="1" a="1"/>
  <c r="E1886" s="1"/>
  <c r="C1886" a="1"/>
  <c r="C1886" s="1"/>
  <c r="F1886" a="1"/>
  <c r="F1886" s="1"/>
  <c r="B1887" a="1"/>
  <c r="B1887" s="1"/>
  <c r="E1887" s="1" a="1"/>
  <c r="E1887" s="1"/>
  <c r="C1887" a="1"/>
  <c r="C1887" s="1"/>
  <c r="F1887" a="1"/>
  <c r="F1887" s="1"/>
  <c r="B1888" a="1"/>
  <c r="B1888" s="1"/>
  <c r="C1888" a="1"/>
  <c r="C1888" s="1"/>
  <c r="F1888" a="1"/>
  <c r="F1888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6" a="1"/>
  <c r="F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6" a="1"/>
  <c r="C6" s="1"/>
  <c r="B19" a="1"/>
  <c r="B19" s="1"/>
  <c r="E19" s="1" a="1"/>
  <c r="E19" s="1"/>
  <c r="B20" a="1"/>
  <c r="B20" s="1"/>
  <c r="E20" s="1" a="1"/>
  <c r="E20" s="1"/>
  <c r="B21" a="1"/>
  <c r="B21" s="1"/>
  <c r="E21" s="1" a="1"/>
  <c r="E21" s="1"/>
  <c r="B22" a="1"/>
  <c r="B22" s="1"/>
  <c r="E22" s="1" a="1"/>
  <c r="E22" s="1"/>
  <c r="B23" a="1"/>
  <c r="B23" s="1"/>
  <c r="E23" s="1" a="1"/>
  <c r="E23" s="1"/>
  <c r="B7" a="1"/>
  <c r="B7" s="1"/>
  <c r="E7" s="1" a="1"/>
  <c r="E7" s="1"/>
  <c r="B8" a="1"/>
  <c r="B8" s="1"/>
  <c r="E8" s="1" a="1"/>
  <c r="E8" s="1"/>
  <c r="B9" a="1"/>
  <c r="B9" s="1"/>
  <c r="E9" s="1" a="1"/>
  <c r="E9" s="1"/>
  <c r="B10" a="1"/>
  <c r="B10" s="1"/>
  <c r="E10" s="1" a="1"/>
  <c r="E10" s="1"/>
  <c r="B11" a="1"/>
  <c r="B11" s="1"/>
  <c r="E11" s="1" a="1"/>
  <c r="E11" s="1"/>
  <c r="B12" a="1"/>
  <c r="B12" s="1"/>
  <c r="E12" s="1" a="1"/>
  <c r="E12" s="1"/>
  <c r="B13" a="1"/>
  <c r="B13" s="1"/>
  <c r="E13" s="1" a="1"/>
  <c r="E13" s="1"/>
  <c r="B14" a="1"/>
  <c r="B14" s="1"/>
  <c r="E14" s="1" a="1"/>
  <c r="E14" s="1"/>
  <c r="B15" a="1"/>
  <c r="B15" s="1"/>
  <c r="E15" s="1" a="1"/>
  <c r="E15" s="1"/>
  <c r="B16" a="1"/>
  <c r="B16" s="1"/>
  <c r="E16" s="1" a="1"/>
  <c r="E16" s="1"/>
  <c r="B17" a="1"/>
  <c r="B17" s="1"/>
  <c r="E17" s="1" a="1"/>
  <c r="E17" s="1"/>
  <c r="B18" a="1"/>
  <c r="B18" s="1"/>
  <c r="E18" s="1" a="1"/>
  <c r="E18" s="1"/>
  <c r="B6" a="1"/>
  <c r="B6" s="1"/>
  <c r="E6" s="1" a="1"/>
  <c r="E6" s="1"/>
  <c r="D548" l="1" a="1"/>
  <c r="D548" s="1"/>
  <c r="D1559" a="1"/>
  <c r="D1559" s="1"/>
  <c r="D1539" a="1"/>
  <c r="D1539" s="1"/>
  <c r="D1555" a="1"/>
  <c r="D1555" s="1"/>
  <c r="D1551" a="1"/>
  <c r="D1551" s="1"/>
  <c r="D1547" a="1"/>
  <c r="D1547" s="1"/>
  <c r="D1543" a="1"/>
  <c r="D1543" s="1"/>
  <c r="D1535" a="1"/>
  <c r="D1535" s="1"/>
  <c r="D1561" a="1"/>
  <c r="D1561" s="1"/>
  <c r="D1557" a="1"/>
  <c r="D1557" s="1"/>
  <c r="D1553" a="1"/>
  <c r="D1553" s="1"/>
  <c r="D1549" a="1"/>
  <c r="D1549" s="1"/>
  <c r="D1545" a="1"/>
  <c r="D1545" s="1"/>
  <c r="D1541" a="1"/>
  <c r="D1541" s="1"/>
  <c r="D1537" a="1"/>
  <c r="D1537" s="1"/>
  <c r="D1533" a="1"/>
  <c r="D1533" s="1"/>
  <c r="D1529" a="1"/>
  <c r="D1529" s="1"/>
  <c r="D1525" a="1"/>
  <c r="D1525" s="1"/>
  <c r="D1521" a="1"/>
  <c r="D1521" s="1"/>
  <c r="D1517" a="1"/>
  <c r="D1517" s="1"/>
  <c r="D1513" a="1"/>
  <c r="D1513" s="1"/>
  <c r="D1509" a="1"/>
  <c r="D1509" s="1"/>
  <c r="D1505" a="1"/>
  <c r="D1505" s="1"/>
  <c r="D1501" a="1"/>
  <c r="D1501" s="1"/>
  <c r="D1497" a="1"/>
  <c r="D1497" s="1"/>
  <c r="D1493" a="1"/>
  <c r="D1493" s="1"/>
  <c r="D1489" a="1"/>
  <c r="D1489" s="1"/>
  <c r="D1485" a="1"/>
  <c r="D1485" s="1"/>
  <c r="D721" a="1"/>
  <c r="D721" s="1"/>
  <c r="D717" a="1"/>
  <c r="D717" s="1"/>
  <c r="D713" a="1"/>
  <c r="D713" s="1"/>
  <c r="D709" a="1"/>
  <c r="D709" s="1"/>
  <c r="D705" a="1"/>
  <c r="D705" s="1"/>
  <c r="D701" a="1"/>
  <c r="D701" s="1"/>
  <c r="D449" a="1"/>
  <c r="D449" s="1"/>
  <c r="D86" a="1"/>
  <c r="D86" s="1"/>
  <c r="D25" a="1"/>
  <c r="D25" s="1"/>
  <c r="D24" a="1"/>
  <c r="D24" s="1"/>
  <c r="D85" a="1"/>
  <c r="D85" s="1"/>
  <c r="D879" a="1"/>
  <c r="D879" s="1"/>
  <c r="D307" a="1"/>
  <c r="D307" s="1"/>
  <c r="D1481" a="1"/>
  <c r="D1481" s="1"/>
  <c r="D1477" a="1"/>
  <c r="D1477" s="1"/>
  <c r="D1473" a="1"/>
  <c r="D1473" s="1"/>
  <c r="D1469" a="1"/>
  <c r="D1469" s="1"/>
  <c r="D1465" a="1"/>
  <c r="D1465" s="1"/>
  <c r="D1461" a="1"/>
  <c r="D1461" s="1"/>
  <c r="D1457" a="1"/>
  <c r="D1457" s="1"/>
  <c r="D1453" a="1"/>
  <c r="D1453" s="1"/>
  <c r="D1449" a="1"/>
  <c r="D1449" s="1"/>
  <c r="D1445" a="1"/>
  <c r="D1445" s="1"/>
  <c r="D1441" a="1"/>
  <c r="D1441" s="1"/>
  <c r="D1437" a="1"/>
  <c r="D1437" s="1"/>
  <c r="D1433" a="1"/>
  <c r="D1433" s="1"/>
  <c r="D1429" a="1"/>
  <c r="D1429" s="1"/>
  <c r="D1425" a="1"/>
  <c r="D1425" s="1"/>
  <c r="D1421" a="1"/>
  <c r="D1421" s="1"/>
  <c r="D1417" a="1"/>
  <c r="D1417" s="1"/>
  <c r="D1413" a="1"/>
  <c r="D1413" s="1"/>
  <c r="D1070" a="1"/>
  <c r="D1070" s="1"/>
  <c r="G1070" s="1" a="1"/>
  <c r="G1070" s="1"/>
  <c r="D905" a="1"/>
  <c r="D905" s="1"/>
  <c r="D428" a="1"/>
  <c r="D428" s="1"/>
  <c r="D424" a="1"/>
  <c r="D424" s="1"/>
  <c r="D420" a="1"/>
  <c r="D420" s="1"/>
  <c r="D416" a="1"/>
  <c r="D416" s="1"/>
  <c r="D1825" a="1"/>
  <c r="D1825" s="1"/>
  <c r="D1809" a="1"/>
  <c r="D1809" s="1"/>
  <c r="D1714" a="1"/>
  <c r="D1714" s="1"/>
  <c r="D357" a="1"/>
  <c r="D357" s="1"/>
  <c r="D353" a="1"/>
  <c r="D353" s="1"/>
  <c r="D349" a="1"/>
  <c r="D349" s="1"/>
  <c r="D176" a="1"/>
  <c r="D176" s="1"/>
  <c r="D931" a="1"/>
  <c r="D931" s="1"/>
  <c r="D861" a="1"/>
  <c r="D861" s="1"/>
  <c r="D1692" a="1"/>
  <c r="D1692" s="1"/>
  <c r="D1682" a="1"/>
  <c r="D1682" s="1"/>
  <c r="D1531" a="1"/>
  <c r="D1531" s="1"/>
  <c r="D1527" a="1"/>
  <c r="D1527" s="1"/>
  <c r="D1523" a="1"/>
  <c r="D1523" s="1"/>
  <c r="D1519" a="1"/>
  <c r="D1519" s="1"/>
  <c r="D1515" a="1"/>
  <c r="D1515" s="1"/>
  <c r="D1511" a="1"/>
  <c r="D1511" s="1"/>
  <c r="D1507" a="1"/>
  <c r="D1507" s="1"/>
  <c r="D1503" a="1"/>
  <c r="D1503" s="1"/>
  <c r="D1499" a="1"/>
  <c r="D1499" s="1"/>
  <c r="D1495" a="1"/>
  <c r="D1495" s="1"/>
  <c r="D1491" a="1"/>
  <c r="D1491" s="1"/>
  <c r="D1487" a="1"/>
  <c r="D1487" s="1"/>
  <c r="D1483" a="1"/>
  <c r="D1483" s="1"/>
  <c r="D1479" a="1"/>
  <c r="D1479" s="1"/>
  <c r="D1475" a="1"/>
  <c r="D1475" s="1"/>
  <c r="D1471" a="1"/>
  <c r="D1471" s="1"/>
  <c r="D1467" a="1"/>
  <c r="D1467" s="1"/>
  <c r="D1463" a="1"/>
  <c r="D1463" s="1"/>
  <c r="D1459" a="1"/>
  <c r="D1459" s="1"/>
  <c r="D1455" a="1"/>
  <c r="D1455" s="1"/>
  <c r="D850" a="1"/>
  <c r="D850" s="1"/>
  <c r="G850" s="1" a="1"/>
  <c r="G850" s="1"/>
  <c r="H850" s="1"/>
  <c r="M850" i="1" s="1"/>
  <c r="D837" i="3" a="1"/>
  <c r="D837" s="1"/>
  <c r="D833" a="1"/>
  <c r="D833" s="1"/>
  <c r="D829" a="1"/>
  <c r="D829" s="1"/>
  <c r="D825" a="1"/>
  <c r="D825" s="1"/>
  <c r="D821" a="1"/>
  <c r="D821" s="1"/>
  <c r="D817" a="1"/>
  <c r="D817" s="1"/>
  <c r="D813" a="1"/>
  <c r="D813" s="1"/>
  <c r="D809" a="1"/>
  <c r="D809" s="1"/>
  <c r="D805" a="1"/>
  <c r="D805" s="1"/>
  <c r="D801" a="1"/>
  <c r="D801" s="1"/>
  <c r="D797" a="1"/>
  <c r="D797" s="1"/>
  <c r="D793" a="1"/>
  <c r="D793" s="1"/>
  <c r="D789" a="1"/>
  <c r="D789" s="1"/>
  <c r="D785" a="1"/>
  <c r="D785" s="1"/>
  <c r="D781" a="1"/>
  <c r="D781" s="1"/>
  <c r="D294" a="1"/>
  <c r="D294" s="1"/>
  <c r="D16" a="1"/>
  <c r="D16" s="1"/>
  <c r="D12" a="1"/>
  <c r="D12" s="1"/>
  <c r="D8" a="1"/>
  <c r="D8" s="1"/>
  <c r="D1777" a="1"/>
  <c r="D1777" s="1"/>
  <c r="D1756" a="1"/>
  <c r="D1756" s="1"/>
  <c r="D1748" a="1"/>
  <c r="D1748" s="1"/>
  <c r="D1718" a="1"/>
  <c r="D1718" s="1"/>
  <c r="D1717" a="1"/>
  <c r="D1717" s="1"/>
  <c r="D1691" a="1"/>
  <c r="D1691" s="1"/>
  <c r="G1691" s="1" a="1"/>
  <c r="G1691" s="1"/>
  <c r="H1691" s="1"/>
  <c r="M1691" i="1" s="1"/>
  <c r="D1686" i="3" a="1"/>
  <c r="D1686" s="1"/>
  <c r="D1685" a="1"/>
  <c r="D1685" s="1"/>
  <c r="D1681" a="1"/>
  <c r="D1681" s="1"/>
  <c r="D488" a="1"/>
  <c r="D488" s="1"/>
  <c r="D466" a="1"/>
  <c r="D466" s="1"/>
  <c r="D461" a="1"/>
  <c r="D461" s="1"/>
  <c r="D457" a="1"/>
  <c r="D457" s="1"/>
  <c r="D453" a="1"/>
  <c r="D453" s="1"/>
  <c r="G449" a="1"/>
  <c r="G449" s="1"/>
  <c r="J449" s="1"/>
  <c r="O449" i="1" s="1"/>
  <c r="D1409" i="3" a="1"/>
  <c r="D1409" s="1"/>
  <c r="D1405" a="1"/>
  <c r="D1405" s="1"/>
  <c r="D1401" a="1"/>
  <c r="D1401" s="1"/>
  <c r="D1397" a="1"/>
  <c r="D1397" s="1"/>
  <c r="D1393" a="1"/>
  <c r="D1393" s="1"/>
  <c r="D1389" a="1"/>
  <c r="D1389" s="1"/>
  <c r="D1385" a="1"/>
  <c r="D1385" s="1"/>
  <c r="D1381" a="1"/>
  <c r="D1381" s="1"/>
  <c r="D1377" a="1"/>
  <c r="D1377" s="1"/>
  <c r="D1373" a="1"/>
  <c r="D1373" s="1"/>
  <c r="D949" a="1"/>
  <c r="D949" s="1"/>
  <c r="D927" a="1"/>
  <c r="D927" s="1"/>
  <c r="D1868" a="1"/>
  <c r="D1868" s="1"/>
  <c r="D1852" a="1"/>
  <c r="D1852" s="1"/>
  <c r="D1737" a="1"/>
  <c r="D1737" s="1"/>
  <c r="D1721" a="1"/>
  <c r="D1721" s="1"/>
  <c r="D1663" a="1"/>
  <c r="D1663" s="1"/>
  <c r="D482" a="1"/>
  <c r="D482" s="1"/>
  <c r="D1311" a="1"/>
  <c r="D1311" s="1"/>
  <c r="D883" a="1"/>
  <c r="D883" s="1"/>
  <c r="D869" a="1"/>
  <c r="D869" s="1"/>
  <c r="D847" a="1"/>
  <c r="D847" s="1"/>
  <c r="D345" a="1"/>
  <c r="D345" s="1"/>
  <c r="D313" a="1"/>
  <c r="D313" s="1"/>
  <c r="D287" a="1"/>
  <c r="D287" s="1"/>
  <c r="D283" a="1"/>
  <c r="D283" s="1"/>
  <c r="D279" a="1"/>
  <c r="D279" s="1"/>
  <c r="D275" a="1"/>
  <c r="D275" s="1"/>
  <c r="D271" a="1"/>
  <c r="D271" s="1"/>
  <c r="D267" a="1"/>
  <c r="D267" s="1"/>
  <c r="D263" a="1"/>
  <c r="D263" s="1"/>
  <c r="D259" a="1"/>
  <c r="D259" s="1"/>
  <c r="D255" a="1"/>
  <c r="D255" s="1"/>
  <c r="D251" a="1"/>
  <c r="D251" s="1"/>
  <c r="D247" a="1"/>
  <c r="D247" s="1"/>
  <c r="D243" a="1"/>
  <c r="D243" s="1"/>
  <c r="D239" a="1"/>
  <c r="D239" s="1"/>
  <c r="D235" a="1"/>
  <c r="D235" s="1"/>
  <c r="D154" a="1"/>
  <c r="D154" s="1"/>
  <c r="D150" a="1"/>
  <c r="D150" s="1"/>
  <c r="D146" a="1"/>
  <c r="D146" s="1"/>
  <c r="D142" a="1"/>
  <c r="D142" s="1"/>
  <c r="D138" a="1"/>
  <c r="D138" s="1"/>
  <c r="D134" a="1"/>
  <c r="D134" s="1"/>
  <c r="D1857" a="1"/>
  <c r="D1857" s="1"/>
  <c r="D1820" a="1"/>
  <c r="D1820" s="1"/>
  <c r="D1761" a="1"/>
  <c r="D1761" s="1"/>
  <c r="D1740" a="1"/>
  <c r="D1740" s="1"/>
  <c r="D1672" a="1"/>
  <c r="D1672" s="1"/>
  <c r="D1655" a="1"/>
  <c r="D1655" s="1"/>
  <c r="G1655" s="1" a="1"/>
  <c r="G1655" s="1"/>
  <c r="H1655" s="1"/>
  <c r="M1655" i="1" s="1"/>
  <c r="D1451" i="3" a="1"/>
  <c r="D1451" s="1"/>
  <c r="D1447" a="1"/>
  <c r="D1447" s="1"/>
  <c r="D1443" a="1"/>
  <c r="D1443" s="1"/>
  <c r="D1439" a="1"/>
  <c r="D1439" s="1"/>
  <c r="D1435" a="1"/>
  <c r="D1435" s="1"/>
  <c r="D1431" a="1"/>
  <c r="D1431" s="1"/>
  <c r="D1427" a="1"/>
  <c r="D1427" s="1"/>
  <c r="D1423" a="1"/>
  <c r="D1423" s="1"/>
  <c r="D1419" a="1"/>
  <c r="D1419" s="1"/>
  <c r="D1415" a="1"/>
  <c r="D1415" s="1"/>
  <c r="D1411" a="1"/>
  <c r="D1411" s="1"/>
  <c r="D1407" a="1"/>
  <c r="D1407" s="1"/>
  <c r="D1403" a="1"/>
  <c r="D1403" s="1"/>
  <c r="D1399" a="1"/>
  <c r="D1399" s="1"/>
  <c r="D1395" a="1"/>
  <c r="D1395" s="1"/>
  <c r="D1391" a="1"/>
  <c r="D1391" s="1"/>
  <c r="D1387" a="1"/>
  <c r="D1387" s="1"/>
  <c r="D1383" a="1"/>
  <c r="D1383" s="1"/>
  <c r="D1379" a="1"/>
  <c r="D1379" s="1"/>
  <c r="D1375" a="1"/>
  <c r="D1375" s="1"/>
  <c r="D1371" a="1"/>
  <c r="D1371" s="1"/>
  <c r="D1367" a="1"/>
  <c r="D1367" s="1"/>
  <c r="D1363" a="1"/>
  <c r="D1363" s="1"/>
  <c r="D1359" a="1"/>
  <c r="D1359" s="1"/>
  <c r="D1350" a="1"/>
  <c r="D1350" s="1"/>
  <c r="D1347" a="1"/>
  <c r="D1347" s="1"/>
  <c r="D1342" a="1"/>
  <c r="D1342" s="1"/>
  <c r="D1183" a="1"/>
  <c r="D1183" s="1"/>
  <c r="D1179" a="1"/>
  <c r="D1179" s="1"/>
  <c r="D1175" a="1"/>
  <c r="D1175" s="1"/>
  <c r="D1171" a="1"/>
  <c r="D1171" s="1"/>
  <c r="D1119" a="1"/>
  <c r="D1119" s="1"/>
  <c r="D1115" a="1"/>
  <c r="D1115" s="1"/>
  <c r="D1111" a="1"/>
  <c r="D1111" s="1"/>
  <c r="D1107" a="1"/>
  <c r="D1107" s="1"/>
  <c r="D957" a="1"/>
  <c r="D957" s="1"/>
  <c r="D916" a="1"/>
  <c r="D916" s="1"/>
  <c r="G916" s="1" a="1"/>
  <c r="G916" s="1"/>
  <c r="I916" s="1"/>
  <c r="N916" i="1" s="1"/>
  <c r="D915" i="3" a="1"/>
  <c r="D915" s="1"/>
  <c r="D858" a="1"/>
  <c r="D858" s="1"/>
  <c r="D753" a="1"/>
  <c r="D753" s="1"/>
  <c r="D478" a="1"/>
  <c r="D478" s="1"/>
  <c r="D474" a="1"/>
  <c r="D474" s="1"/>
  <c r="D385" a="1"/>
  <c r="D385" s="1"/>
  <c r="D381" a="1"/>
  <c r="D381" s="1"/>
  <c r="D377" a="1"/>
  <c r="D377" s="1"/>
  <c r="D372" a="1"/>
  <c r="D372" s="1"/>
  <c r="D206" a="1"/>
  <c r="D206" s="1"/>
  <c r="D194" a="1"/>
  <c r="D194" s="1"/>
  <c r="D126" a="1"/>
  <c r="D126" s="1"/>
  <c r="G126" s="1" a="1"/>
  <c r="G126" s="1"/>
  <c r="H126" s="1"/>
  <c r="M126" i="1" s="1"/>
  <c r="D122" i="3" a="1"/>
  <c r="D122" s="1"/>
  <c r="D114" a="1"/>
  <c r="D114" s="1"/>
  <c r="D109" a="1"/>
  <c r="D109" s="1"/>
  <c r="D560" a="1"/>
  <c r="D560" s="1"/>
  <c r="D1369" a="1"/>
  <c r="D1369" s="1"/>
  <c r="D1365" a="1"/>
  <c r="D1365" s="1"/>
  <c r="D1361" a="1"/>
  <c r="D1361" s="1"/>
  <c r="D1357" a="1"/>
  <c r="D1357" s="1"/>
  <c r="D1326" a="1"/>
  <c r="D1326" s="1"/>
  <c r="D1203" a="1"/>
  <c r="D1203" s="1"/>
  <c r="D1151" a="1"/>
  <c r="D1151" s="1"/>
  <c r="D1147" a="1"/>
  <c r="D1147" s="1"/>
  <c r="D1143" a="1"/>
  <c r="D1143" s="1"/>
  <c r="D1139" a="1"/>
  <c r="D1139" s="1"/>
  <c r="D1087" a="1"/>
  <c r="D1087" s="1"/>
  <c r="D1083" a="1"/>
  <c r="D1083" s="1"/>
  <c r="D1079" a="1"/>
  <c r="D1079" s="1"/>
  <c r="D1075" a="1"/>
  <c r="D1075" s="1"/>
  <c r="D1067" a="1"/>
  <c r="D1067" s="1"/>
  <c r="D1063" a="1"/>
  <c r="D1063" s="1"/>
  <c r="D1059" a="1"/>
  <c r="D1059" s="1"/>
  <c r="D1055" a="1"/>
  <c r="D1055" s="1"/>
  <c r="D1051" a="1"/>
  <c r="D1051" s="1"/>
  <c r="D1047" a="1"/>
  <c r="D1047" s="1"/>
  <c r="D1043" a="1"/>
  <c r="D1043" s="1"/>
  <c r="D1039" a="1"/>
  <c r="D1039" s="1"/>
  <c r="D1035" a="1"/>
  <c r="D1035" s="1"/>
  <c r="D1031" a="1"/>
  <c r="D1031" s="1"/>
  <c r="D1027" a="1"/>
  <c r="D1027" s="1"/>
  <c r="D1023" a="1"/>
  <c r="D1023" s="1"/>
  <c r="D1019" a="1"/>
  <c r="D1019" s="1"/>
  <c r="D1015" a="1"/>
  <c r="D1015" s="1"/>
  <c r="D1011" a="1"/>
  <c r="D1011" s="1"/>
  <c r="D1007" a="1"/>
  <c r="D1007" s="1"/>
  <c r="D1003" a="1"/>
  <c r="D1003" s="1"/>
  <c r="D999" a="1"/>
  <c r="D999" s="1"/>
  <c r="D995" a="1"/>
  <c r="D995" s="1"/>
  <c r="D991" a="1"/>
  <c r="D991" s="1"/>
  <c r="D987" a="1"/>
  <c r="D987" s="1"/>
  <c r="D983" a="1"/>
  <c r="D983" s="1"/>
  <c r="D979" a="1"/>
  <c r="D979" s="1"/>
  <c r="D975" a="1"/>
  <c r="D975" s="1"/>
  <c r="D971" a="1"/>
  <c r="D971" s="1"/>
  <c r="D967" a="1"/>
  <c r="D967" s="1"/>
  <c r="D926" a="1"/>
  <c r="D926" s="1"/>
  <c r="D912" a="1"/>
  <c r="D912" s="1"/>
  <c r="D911" a="1"/>
  <c r="D911" s="1"/>
  <c r="D887" a="1"/>
  <c r="D887" s="1"/>
  <c r="D855" a="1"/>
  <c r="D855" s="1"/>
  <c r="D580" a="1"/>
  <c r="D580" s="1"/>
  <c r="D554" a="1"/>
  <c r="D554" s="1"/>
  <c r="D544" a="1"/>
  <c r="D544" s="1"/>
  <c r="D534" a="1"/>
  <c r="D534" s="1"/>
  <c r="D510" a="1"/>
  <c r="D510" s="1"/>
  <c r="D506" a="1"/>
  <c r="D506" s="1"/>
  <c r="D493" a="1"/>
  <c r="D493" s="1"/>
  <c r="G493" s="1" a="1"/>
  <c r="G493" s="1"/>
  <c r="H493" s="1"/>
  <c r="M493" i="1" s="1"/>
  <c r="D462" i="3" a="1"/>
  <c r="D462" s="1"/>
  <c r="D446" a="1"/>
  <c r="D446" s="1"/>
  <c r="D442" a="1"/>
  <c r="D442" s="1"/>
  <c r="D438" a="1"/>
  <c r="D438" s="1"/>
  <c r="D434" a="1"/>
  <c r="D434" s="1"/>
  <c r="D412" a="1"/>
  <c r="D412" s="1"/>
  <c r="D408" a="1"/>
  <c r="D408" s="1"/>
  <c r="D404" a="1"/>
  <c r="D404" s="1"/>
  <c r="D400" a="1"/>
  <c r="D400" s="1"/>
  <c r="D326" a="1"/>
  <c r="D326" s="1"/>
  <c r="D94" a="1"/>
  <c r="D94" s="1"/>
  <c r="D81" a="1"/>
  <c r="D81" s="1"/>
  <c r="D77" a="1"/>
  <c r="D77" s="1"/>
  <c r="D21" a="1"/>
  <c r="D21" s="1"/>
  <c r="D1873" a="1"/>
  <c r="D1873" s="1"/>
  <c r="D1836" a="1"/>
  <c r="D1836" s="1"/>
  <c r="D1793" a="1"/>
  <c r="D1793" s="1"/>
  <c r="D1788" a="1"/>
  <c r="D1788" s="1"/>
  <c r="D1780" a="1"/>
  <c r="D1780" s="1"/>
  <c r="D1769" a="1"/>
  <c r="D1769" s="1"/>
  <c r="D1729" a="1"/>
  <c r="D1729" s="1"/>
  <c r="D1712" a="1"/>
  <c r="D1712" s="1"/>
  <c r="D1700" a="1"/>
  <c r="D1700" s="1"/>
  <c r="D1671" a="1"/>
  <c r="D1671" s="1"/>
  <c r="G1671" s="1" a="1"/>
  <c r="G1671" s="1"/>
  <c r="D1306" a="1"/>
  <c r="D1306" s="1"/>
  <c r="D447" a="1"/>
  <c r="D447" s="1"/>
  <c r="D22" a="1"/>
  <c r="D22" s="1"/>
  <c r="D18" a="1"/>
  <c r="D18" s="1"/>
  <c r="D14" a="1"/>
  <c r="D14" s="1"/>
  <c r="D10" a="1"/>
  <c r="D10" s="1"/>
  <c r="D1884" a="1"/>
  <c r="D1884" s="1"/>
  <c r="D1841" a="1"/>
  <c r="D1841" s="1"/>
  <c r="D1804" a="1"/>
  <c r="D1804" s="1"/>
  <c r="D1772" a="1"/>
  <c r="D1772" s="1"/>
  <c r="D1745" a="1"/>
  <c r="D1745" s="1"/>
  <c r="D1711" a="1"/>
  <c r="D1711" s="1"/>
  <c r="D1689" a="1"/>
  <c r="D1689" s="1"/>
  <c r="D1679" a="1"/>
  <c r="D1679" s="1"/>
  <c r="D1656" a="1"/>
  <c r="D1656" s="1"/>
  <c r="D1647" a="1"/>
  <c r="D1647" s="1"/>
  <c r="D1334" a="1"/>
  <c r="D1334" s="1"/>
  <c r="D1318" a="1"/>
  <c r="D1318" s="1"/>
  <c r="D1315" a="1"/>
  <c r="D1315" s="1"/>
  <c r="G1315" s="1" a="1"/>
  <c r="G1315" s="1"/>
  <c r="H1315" s="1"/>
  <c r="M1315" i="1" s="1"/>
  <c r="G1311" i="3" a="1"/>
  <c r="G1311" s="1"/>
  <c r="D1223" a="1"/>
  <c r="D1223" s="1"/>
  <c r="D1215" a="1"/>
  <c r="D1215" s="1"/>
  <c r="D1211" a="1"/>
  <c r="D1211" s="1"/>
  <c r="D965" a="1"/>
  <c r="D965" s="1"/>
  <c r="D909" a="1"/>
  <c r="D909" s="1"/>
  <c r="D874" a="1"/>
  <c r="D874" s="1"/>
  <c r="D871" a="1"/>
  <c r="D871" s="1"/>
  <c r="D860" a="1"/>
  <c r="D860" s="1"/>
  <c r="D853" a="1"/>
  <c r="D853" s="1"/>
  <c r="D842" a="1"/>
  <c r="D842" s="1"/>
  <c r="D839" a="1"/>
  <c r="D839" s="1"/>
  <c r="D835" a="1"/>
  <c r="D835" s="1"/>
  <c r="D831" a="1"/>
  <c r="D831" s="1"/>
  <c r="D827" a="1"/>
  <c r="D827" s="1"/>
  <c r="D823" a="1"/>
  <c r="D823" s="1"/>
  <c r="D819" a="1"/>
  <c r="D819" s="1"/>
  <c r="D815" a="1"/>
  <c r="D815" s="1"/>
  <c r="D811" a="1"/>
  <c r="D811" s="1"/>
  <c r="D807" a="1"/>
  <c r="D807" s="1"/>
  <c r="D803" a="1"/>
  <c r="D803" s="1"/>
  <c r="D799" a="1"/>
  <c r="D799" s="1"/>
  <c r="D795" a="1"/>
  <c r="D795" s="1"/>
  <c r="D791" a="1"/>
  <c r="D791" s="1"/>
  <c r="D787" a="1"/>
  <c r="D787" s="1"/>
  <c r="D783" a="1"/>
  <c r="D783" s="1"/>
  <c r="D779" a="1"/>
  <c r="D779" s="1"/>
  <c r="D591" a="1"/>
  <c r="D591" s="1"/>
  <c r="D542" a="1"/>
  <c r="D542" s="1"/>
  <c r="D524" a="1"/>
  <c r="D524" s="1"/>
  <c r="D520" a="1"/>
  <c r="D520" s="1"/>
  <c r="D494" a="1"/>
  <c r="D494" s="1"/>
  <c r="D490" a="1"/>
  <c r="D490" s="1"/>
  <c r="D489" a="1"/>
  <c r="D489" s="1"/>
  <c r="D481" a="1"/>
  <c r="D481" s="1"/>
  <c r="D480" a="1"/>
  <c r="D480" s="1"/>
  <c r="D475" a="1"/>
  <c r="D475" s="1"/>
  <c r="G475" s="1" a="1"/>
  <c r="G475" s="1"/>
  <c r="I475" s="1"/>
  <c r="N475" i="1" s="1"/>
  <c r="D465" i="3" a="1"/>
  <c r="D465" s="1"/>
  <c r="D458" a="1"/>
  <c r="D458" s="1"/>
  <c r="D454" a="1"/>
  <c r="D454" s="1"/>
  <c r="D450" a="1"/>
  <c r="D450" s="1"/>
  <c r="D423" a="1"/>
  <c r="D423" s="1"/>
  <c r="D419" a="1"/>
  <c r="D419" s="1"/>
  <c r="D386" a="1"/>
  <c r="D386" s="1"/>
  <c r="G386" s="1" a="1"/>
  <c r="G386" s="1"/>
  <c r="I386" s="1"/>
  <c r="N386" i="1" s="1"/>
  <c r="D344" i="3" a="1"/>
  <c r="D344" s="1"/>
  <c r="D321" a="1"/>
  <c r="D321" s="1"/>
  <c r="D216" a="1"/>
  <c r="D216" s="1"/>
  <c r="D175" a="1"/>
  <c r="D175" s="1"/>
  <c r="G175" s="1" a="1"/>
  <c r="G175" s="1"/>
  <c r="I175" s="1"/>
  <c r="N175" i="1" s="1"/>
  <c r="D174" i="3" a="1"/>
  <c r="D174" s="1"/>
  <c r="D1331" a="1"/>
  <c r="D1331" s="1"/>
  <c r="D1199" a="1"/>
  <c r="D1199" s="1"/>
  <c r="D1195" a="1"/>
  <c r="D1195" s="1"/>
  <c r="D1191" a="1"/>
  <c r="D1191" s="1"/>
  <c r="D1187" a="1"/>
  <c r="D1187" s="1"/>
  <c r="D1167" a="1"/>
  <c r="D1167" s="1"/>
  <c r="D1163" a="1"/>
  <c r="D1163" s="1"/>
  <c r="D1159" a="1"/>
  <c r="D1159" s="1"/>
  <c r="D1155" a="1"/>
  <c r="D1155" s="1"/>
  <c r="D1135" a="1"/>
  <c r="D1135" s="1"/>
  <c r="D1131" a="1"/>
  <c r="D1131" s="1"/>
  <c r="D1127" a="1"/>
  <c r="D1127" s="1"/>
  <c r="D1123" a="1"/>
  <c r="D1123" s="1"/>
  <c r="D1103" a="1"/>
  <c r="D1103" s="1"/>
  <c r="D1099" a="1"/>
  <c r="D1099" s="1"/>
  <c r="D1095" a="1"/>
  <c r="D1095" s="1"/>
  <c r="D1091" a="1"/>
  <c r="D1091" s="1"/>
  <c r="D1085" a="1"/>
  <c r="D1085" s="1"/>
  <c r="D1072" a="1"/>
  <c r="D1072" s="1"/>
  <c r="D941" a="1"/>
  <c r="D941" s="1"/>
  <c r="D919" a="1"/>
  <c r="D919" s="1"/>
  <c r="D899" a="1"/>
  <c r="D899" s="1"/>
  <c r="D895" a="1"/>
  <c r="D895" s="1"/>
  <c r="D894" a="1"/>
  <c r="D894" s="1"/>
  <c r="D877" a="1"/>
  <c r="D877" s="1"/>
  <c r="D866" a="1"/>
  <c r="D866" s="1"/>
  <c r="D863" a="1"/>
  <c r="D863" s="1"/>
  <c r="D845" a="1"/>
  <c r="D845" s="1"/>
  <c r="D555" a="1"/>
  <c r="D555" s="1"/>
  <c r="D535" a="1"/>
  <c r="D535" s="1"/>
  <c r="D479" a="1"/>
  <c r="D479" s="1"/>
  <c r="G479" s="1" a="1"/>
  <c r="G479" s="1"/>
  <c r="I479" s="1"/>
  <c r="N479" i="1" s="1"/>
  <c r="D463" i="3" a="1"/>
  <c r="D463" s="1"/>
  <c r="D219" a="1"/>
  <c r="D219" s="1"/>
  <c r="D184" a="1"/>
  <c r="D184" s="1"/>
  <c r="D102" a="1"/>
  <c r="D102" s="1"/>
  <c r="D97" a="1"/>
  <c r="D97" s="1"/>
  <c r="D59" a="1"/>
  <c r="D59" s="1"/>
  <c r="D54" a="1"/>
  <c r="D54" s="1"/>
  <c r="D50" a="1"/>
  <c r="D50" s="1"/>
  <c r="G949" a="1"/>
  <c r="G949" s="1"/>
  <c r="D697" a="1"/>
  <c r="D697" s="1"/>
  <c r="D693" a="1"/>
  <c r="D693" s="1"/>
  <c r="D689" a="1"/>
  <c r="D689" s="1"/>
  <c r="D685" a="1"/>
  <c r="D685" s="1"/>
  <c r="D681" a="1"/>
  <c r="D681" s="1"/>
  <c r="D677" a="1"/>
  <c r="D677" s="1"/>
  <c r="D673" a="1"/>
  <c r="D673" s="1"/>
  <c r="D669" a="1"/>
  <c r="D669" s="1"/>
  <c r="D665" a="1"/>
  <c r="D665" s="1"/>
  <c r="D661" a="1"/>
  <c r="D661" s="1"/>
  <c r="D657" a="1"/>
  <c r="D657" s="1"/>
  <c r="D653" a="1"/>
  <c r="D653" s="1"/>
  <c r="D649" a="1"/>
  <c r="D649" s="1"/>
  <c r="D645" a="1"/>
  <c r="D645" s="1"/>
  <c r="D641" a="1"/>
  <c r="D641" s="1"/>
  <c r="D637" a="1"/>
  <c r="D637" s="1"/>
  <c r="D633" a="1"/>
  <c r="D633" s="1"/>
  <c r="D629" a="1"/>
  <c r="D629" s="1"/>
  <c r="D625" a="1"/>
  <c r="D625" s="1"/>
  <c r="D621" a="1"/>
  <c r="D621" s="1"/>
  <c r="D617" a="1"/>
  <c r="D617" s="1"/>
  <c r="D576" a="1"/>
  <c r="D576" s="1"/>
  <c r="D558" a="1"/>
  <c r="D558" s="1"/>
  <c r="D397" a="1"/>
  <c r="D397" s="1"/>
  <c r="G397" s="1" a="1"/>
  <c r="G397" s="1"/>
  <c r="D376" a="1"/>
  <c r="D376" s="1"/>
  <c r="D370" a="1"/>
  <c r="D370" s="1"/>
  <c r="D366" a="1"/>
  <c r="D366" s="1"/>
  <c r="D310" a="1"/>
  <c r="D310" s="1"/>
  <c r="D214" a="1"/>
  <c r="D214" s="1"/>
  <c r="D183" a="1"/>
  <c r="D183" s="1"/>
  <c r="D182" a="1"/>
  <c r="D182" s="1"/>
  <c r="D101" a="1"/>
  <c r="D101" s="1"/>
  <c r="D62" a="1"/>
  <c r="D62" s="1"/>
  <c r="D876" a="1"/>
  <c r="D876" s="1"/>
  <c r="D844" a="1"/>
  <c r="D844" s="1"/>
  <c r="G844" s="1" a="1"/>
  <c r="G844" s="1"/>
  <c r="I844" s="1"/>
  <c r="N844" i="1" s="1"/>
  <c r="D1881" i="3" a="1"/>
  <c r="D1881" s="1"/>
  <c r="D1860" a="1"/>
  <c r="D1860" s="1"/>
  <c r="D1849" a="1"/>
  <c r="D1849" s="1"/>
  <c r="D1828" a="1"/>
  <c r="D1828" s="1"/>
  <c r="D1817" a="1"/>
  <c r="D1817" s="1"/>
  <c r="D1796" a="1"/>
  <c r="D1796" s="1"/>
  <c r="D1785" a="1"/>
  <c r="D1785" s="1"/>
  <c r="D1764" a="1"/>
  <c r="D1764" s="1"/>
  <c r="D1753" a="1"/>
  <c r="D1753" s="1"/>
  <c r="D1732" a="1"/>
  <c r="D1732" s="1"/>
  <c r="D1724" a="1"/>
  <c r="D1724" s="1"/>
  <c r="D1723" a="1"/>
  <c r="D1723" s="1"/>
  <c r="G1723" s="1" a="1"/>
  <c r="G1723" s="1"/>
  <c r="H1723" s="1"/>
  <c r="M1723" i="1" s="1"/>
  <c r="D1713" i="3" a="1"/>
  <c r="D1713" s="1"/>
  <c r="D1708" a="1"/>
  <c r="D1708" s="1"/>
  <c r="D1697" a="1"/>
  <c r="D1697" s="1"/>
  <c r="D1675" a="1"/>
  <c r="D1675" s="1"/>
  <c r="D1670" a="1"/>
  <c r="D1670" s="1"/>
  <c r="D1669" a="1"/>
  <c r="D1669" s="1"/>
  <c r="D1659" a="1"/>
  <c r="D1659" s="1"/>
  <c r="D1654" a="1"/>
  <c r="D1654" s="1"/>
  <c r="D1653" a="1"/>
  <c r="D1653" s="1"/>
  <c r="D1339" a="1"/>
  <c r="D1339" s="1"/>
  <c r="D1303" a="1"/>
  <c r="D1303" s="1"/>
  <c r="D1291" a="1"/>
  <c r="D1291" s="1"/>
  <c r="D1287" a="1"/>
  <c r="D1287" s="1"/>
  <c r="D1275" a="1"/>
  <c r="D1275" s="1"/>
  <c r="D1271" a="1"/>
  <c r="D1271" s="1"/>
  <c r="D1267" a="1"/>
  <c r="D1267" s="1"/>
  <c r="D1263" a="1"/>
  <c r="D1263" s="1"/>
  <c r="D1259" a="1"/>
  <c r="D1259" s="1"/>
  <c r="D1255" a="1"/>
  <c r="D1255" s="1"/>
  <c r="D1251" a="1"/>
  <c r="D1251" s="1"/>
  <c r="D1247" a="1"/>
  <c r="D1247" s="1"/>
  <c r="D1243" a="1"/>
  <c r="D1243" s="1"/>
  <c r="D1239" a="1"/>
  <c r="D1239" s="1"/>
  <c r="D1214" a="1"/>
  <c r="D1214" s="1"/>
  <c r="G1214" s="1" a="1"/>
  <c r="G1214" s="1"/>
  <c r="H1214" s="1"/>
  <c r="M1214" i="1" s="1"/>
  <c r="D1212" i="3" a="1"/>
  <c r="D1212" s="1"/>
  <c r="D1146" a="1"/>
  <c r="D1146" s="1"/>
  <c r="D1145" a="1"/>
  <c r="D1145" s="1"/>
  <c r="D1144" a="1"/>
  <c r="D1144" s="1"/>
  <c r="G1144" s="1" a="1"/>
  <c r="G1144" s="1"/>
  <c r="H1144" s="1"/>
  <c r="M1144" i="1" s="1"/>
  <c r="D1130" i="3" a="1"/>
  <c r="D1130" s="1"/>
  <c r="D1129" a="1"/>
  <c r="D1129" s="1"/>
  <c r="D1128" a="1"/>
  <c r="D1128" s="1"/>
  <c r="D1114" a="1"/>
  <c r="D1114" s="1"/>
  <c r="G1114" s="1" a="1"/>
  <c r="G1114" s="1"/>
  <c r="H1114" s="1"/>
  <c r="M1114" i="1" s="1"/>
  <c r="D1113" i="3" a="1"/>
  <c r="D1113" s="1"/>
  <c r="G1113" s="1" a="1"/>
  <c r="G1113" s="1"/>
  <c r="D1112" a="1"/>
  <c r="D1112" s="1"/>
  <c r="D1098" a="1"/>
  <c r="D1098" s="1"/>
  <c r="D1097" a="1"/>
  <c r="D1097" s="1"/>
  <c r="D1096" a="1"/>
  <c r="D1096" s="1"/>
  <c r="D1086" a="1"/>
  <c r="D1086" s="1"/>
  <c r="D1082" a="1"/>
  <c r="D1082" s="1"/>
  <c r="D1081" a="1"/>
  <c r="D1081" s="1"/>
  <c r="D1080" a="1"/>
  <c r="D1080" s="1"/>
  <c r="D1071" a="1"/>
  <c r="D1071" s="1"/>
  <c r="D1062" a="1"/>
  <c r="D1062" s="1"/>
  <c r="D961" a="1"/>
  <c r="D961" s="1"/>
  <c r="D945" a="1"/>
  <c r="D945" s="1"/>
  <c r="D935" a="1"/>
  <c r="D935" s="1"/>
  <c r="D921" a="1"/>
  <c r="D921" s="1"/>
  <c r="D901" a="1"/>
  <c r="D901" s="1"/>
  <c r="D893" a="1"/>
  <c r="D893" s="1"/>
  <c r="D885" a="1"/>
  <c r="D885" s="1"/>
  <c r="D875" a="1"/>
  <c r="D875" s="1"/>
  <c r="D865" a="1"/>
  <c r="D865" s="1"/>
  <c r="D859" a="1"/>
  <c r="D859" s="1"/>
  <c r="D849" a="1"/>
  <c r="D849" s="1"/>
  <c r="D843" a="1"/>
  <c r="D843" s="1"/>
  <c r="D771" a="1"/>
  <c r="D771" s="1"/>
  <c r="D547" a="1"/>
  <c r="D547" s="1"/>
  <c r="G547" s="1" a="1"/>
  <c r="G547" s="1"/>
  <c r="I547" s="1"/>
  <c r="N547" i="1" s="1"/>
  <c r="D185" i="3" a="1"/>
  <c r="D185" s="1"/>
  <c r="D177" a="1"/>
  <c r="D177" s="1"/>
  <c r="D169" a="1"/>
  <c r="D169" s="1"/>
  <c r="G169" s="1" a="1"/>
  <c r="G169" s="1"/>
  <c r="H169" s="1"/>
  <c r="M169" i="1" s="1"/>
  <c r="D103" i="3" a="1"/>
  <c r="D103" s="1"/>
  <c r="G103" s="1" a="1"/>
  <c r="G103" s="1"/>
  <c r="H103" s="1"/>
  <c r="M103" i="1" s="1"/>
  <c r="D27" i="3" a="1"/>
  <c r="D27" s="1"/>
  <c r="G1679" a="1"/>
  <c r="G1679" s="1"/>
  <c r="G1663" a="1"/>
  <c r="G1663" s="1"/>
  <c r="G1647" a="1"/>
  <c r="G1647" s="1"/>
  <c r="G926" a="1"/>
  <c r="G926" s="1"/>
  <c r="D920" a="1"/>
  <c r="D920" s="1"/>
  <c r="D884" a="1"/>
  <c r="D884" s="1"/>
  <c r="G884" s="1" a="1"/>
  <c r="G884" s="1"/>
  <c r="I884" s="1"/>
  <c r="N884" i="1" s="1"/>
  <c r="D880" i="3" a="1"/>
  <c r="D880" s="1"/>
  <c r="G880" s="1" a="1"/>
  <c r="G880" s="1"/>
  <c r="I880" s="1"/>
  <c r="N880" i="1" s="1"/>
  <c r="D864" i="3" a="1"/>
  <c r="D864" s="1"/>
  <c r="D848" a="1"/>
  <c r="D848" s="1"/>
  <c r="D613" a="1"/>
  <c r="D613" s="1"/>
  <c r="D609" a="1"/>
  <c r="D609" s="1"/>
  <c r="D605" a="1"/>
  <c r="D605" s="1"/>
  <c r="D601" a="1"/>
  <c r="D601" s="1"/>
  <c r="D597" a="1"/>
  <c r="D597" s="1"/>
  <c r="D593" a="1"/>
  <c r="D593" s="1"/>
  <c r="D584" a="1"/>
  <c r="D584" s="1"/>
  <c r="D556" a="1"/>
  <c r="D556" s="1"/>
  <c r="D550" a="1"/>
  <c r="D550" s="1"/>
  <c r="D543" a="1"/>
  <c r="D543" s="1"/>
  <c r="D538" a="1"/>
  <c r="D538" s="1"/>
  <c r="D527" a="1"/>
  <c r="D527" s="1"/>
  <c r="D526" a="1"/>
  <c r="D526" s="1"/>
  <c r="D522" a="1"/>
  <c r="D522" s="1"/>
  <c r="D508" a="1"/>
  <c r="D508" s="1"/>
  <c r="D504" a="1"/>
  <c r="D504" s="1"/>
  <c r="D492" a="1"/>
  <c r="D492" s="1"/>
  <c r="D477" a="1"/>
  <c r="D477" s="1"/>
  <c r="G477" s="1" a="1"/>
  <c r="G477" s="1"/>
  <c r="H477" s="1"/>
  <c r="M477" i="1" s="1"/>
  <c r="D470" i="3" a="1"/>
  <c r="D470" s="1"/>
  <c r="D464" a="1"/>
  <c r="D464" s="1"/>
  <c r="D460" a="1"/>
  <c r="D460" s="1"/>
  <c r="D456" a="1"/>
  <c r="D456" s="1"/>
  <c r="D452" a="1"/>
  <c r="D452" s="1"/>
  <c r="D448" a="1"/>
  <c r="D448" s="1"/>
  <c r="D437" a="1"/>
  <c r="D437" s="1"/>
  <c r="G437" s="1" a="1"/>
  <c r="G437" s="1"/>
  <c r="H437" s="1"/>
  <c r="M437" i="1" s="1"/>
  <c r="D433" i="3" a="1"/>
  <c r="D433" s="1"/>
  <c r="D430" a="1"/>
  <c r="D430" s="1"/>
  <c r="D426" a="1"/>
  <c r="D426" s="1"/>
  <c r="D422" a="1"/>
  <c r="D422" s="1"/>
  <c r="D418" a="1"/>
  <c r="D418" s="1"/>
  <c r="D403" a="1"/>
  <c r="D403" s="1"/>
  <c r="D399" a="1"/>
  <c r="D399" s="1"/>
  <c r="D396" a="1"/>
  <c r="D396" s="1"/>
  <c r="D389" a="1"/>
  <c r="D389" s="1"/>
  <c r="D369" a="1"/>
  <c r="D369" s="1"/>
  <c r="D365" a="1"/>
  <c r="D365" s="1"/>
  <c r="D361" a="1"/>
  <c r="D361" s="1"/>
  <c r="D356" a="1"/>
  <c r="D356" s="1"/>
  <c r="D1876" a="1"/>
  <c r="D1876" s="1"/>
  <c r="D1865" a="1"/>
  <c r="D1865" s="1"/>
  <c r="D1844" a="1"/>
  <c r="D1844" s="1"/>
  <c r="D1833" a="1"/>
  <c r="D1833" s="1"/>
  <c r="D1812" a="1"/>
  <c r="D1812" s="1"/>
  <c r="D1801" a="1"/>
  <c r="D1801" s="1"/>
  <c r="D1355" a="1"/>
  <c r="D1355" s="1"/>
  <c r="G1355" s="1" a="1"/>
  <c r="G1355" s="1"/>
  <c r="H1355" s="1"/>
  <c r="M1355" i="1" s="1"/>
  <c r="D1323" i="3" a="1"/>
  <c r="D1323" s="1"/>
  <c r="D1232" a="1"/>
  <c r="D1232" s="1"/>
  <c r="D1231" a="1"/>
  <c r="D1231" s="1"/>
  <c r="D1207" a="1"/>
  <c r="D1207" s="1"/>
  <c r="D1206" a="1"/>
  <c r="D1206" s="1"/>
  <c r="G1206" s="1" a="1"/>
  <c r="G1206" s="1"/>
  <c r="I1206" s="1"/>
  <c r="N1206" i="1" s="1"/>
  <c r="D1154" i="3" a="1"/>
  <c r="D1154" s="1"/>
  <c r="D1153" a="1"/>
  <c r="D1153" s="1"/>
  <c r="D1152" a="1"/>
  <c r="D1152" s="1"/>
  <c r="G1152" s="1" a="1"/>
  <c r="G1152" s="1"/>
  <c r="I1152" s="1"/>
  <c r="N1152" i="1" s="1"/>
  <c r="D1138" i="3" a="1"/>
  <c r="D1138" s="1"/>
  <c r="G1138" s="1" a="1"/>
  <c r="G1138" s="1"/>
  <c r="I1138" s="1"/>
  <c r="N1138" i="1" s="1"/>
  <c r="D1137" i="3" a="1"/>
  <c r="D1137" s="1"/>
  <c r="D1136" a="1"/>
  <c r="D1136" s="1"/>
  <c r="D1122" a="1"/>
  <c r="D1122" s="1"/>
  <c r="G1122" s="1" a="1"/>
  <c r="G1122" s="1"/>
  <c r="I1122" s="1"/>
  <c r="N1122" i="1" s="1"/>
  <c r="D1121" i="3" a="1"/>
  <c r="D1121" s="1"/>
  <c r="G1121" s="1" a="1"/>
  <c r="G1121" s="1"/>
  <c r="D1120" a="1"/>
  <c r="D1120" s="1"/>
  <c r="D1106" a="1"/>
  <c r="D1106" s="1"/>
  <c r="D1105" a="1"/>
  <c r="D1105" s="1"/>
  <c r="G1105" s="1" a="1"/>
  <c r="G1105" s="1"/>
  <c r="D1104" a="1"/>
  <c r="D1104" s="1"/>
  <c r="G1104" s="1" a="1"/>
  <c r="G1104" s="1"/>
  <c r="H1104" s="1"/>
  <c r="M1104" i="1" s="1"/>
  <c r="D1090" i="3" a="1"/>
  <c r="D1090" s="1"/>
  <c r="D1089" a="1"/>
  <c r="D1089" s="1"/>
  <c r="D1088" a="1"/>
  <c r="D1088" s="1"/>
  <c r="G1088" s="1" a="1"/>
  <c r="G1088" s="1"/>
  <c r="I1088" s="1"/>
  <c r="N1088" i="1" s="1"/>
  <c r="D1084" i="3" a="1"/>
  <c r="D1084" s="1"/>
  <c r="G1084" s="1" a="1"/>
  <c r="G1084" s="1"/>
  <c r="I1084" s="1"/>
  <c r="N1084" i="1" s="1"/>
  <c r="D1078" i="3" a="1"/>
  <c r="D1078" s="1"/>
  <c r="D1068" a="1"/>
  <c r="D1068" s="1"/>
  <c r="D1064" a="1"/>
  <c r="D1064" s="1"/>
  <c r="D963" a="1"/>
  <c r="D963" s="1"/>
  <c r="G963" s="1" a="1"/>
  <c r="G963" s="1"/>
  <c r="D953" a="1"/>
  <c r="D953" s="1"/>
  <c r="D933" a="1"/>
  <c r="D933" s="1"/>
  <c r="D925" a="1"/>
  <c r="D925" s="1"/>
  <c r="D917" a="1"/>
  <c r="D917" s="1"/>
  <c r="D910" a="1"/>
  <c r="D910" s="1"/>
  <c r="D904" a="1"/>
  <c r="D904" s="1"/>
  <c r="D903" a="1"/>
  <c r="D903" s="1"/>
  <c r="D889" a="1"/>
  <c r="D889" s="1"/>
  <c r="D873" a="1"/>
  <c r="D873" s="1"/>
  <c r="D867" a="1"/>
  <c r="D867" s="1"/>
  <c r="D857" a="1"/>
  <c r="D857" s="1"/>
  <c r="D851" a="1"/>
  <c r="D851" s="1"/>
  <c r="D841" a="1"/>
  <c r="D841" s="1"/>
  <c r="D773" a="1"/>
  <c r="D773" s="1"/>
  <c r="D737" a="1"/>
  <c r="D737" s="1"/>
  <c r="G737" s="1" a="1"/>
  <c r="G737" s="1"/>
  <c r="D733" a="1"/>
  <c r="D733" s="1"/>
  <c r="G733" s="1" a="1"/>
  <c r="G733" s="1"/>
  <c r="D588" a="1"/>
  <c r="D588" s="1"/>
  <c r="D572" a="1"/>
  <c r="D572" s="1"/>
  <c r="D552" a="1"/>
  <c r="D552" s="1"/>
  <c r="D546" a="1"/>
  <c r="D546" s="1"/>
  <c r="D540" a="1"/>
  <c r="D540" s="1"/>
  <c r="D532" a="1"/>
  <c r="D532" s="1"/>
  <c r="D484" a="1"/>
  <c r="D484" s="1"/>
  <c r="D476" a="1"/>
  <c r="D476" s="1"/>
  <c r="D472" a="1"/>
  <c r="D472" s="1"/>
  <c r="D459" a="1"/>
  <c r="D459" s="1"/>
  <c r="D455" a="1"/>
  <c r="D455" s="1"/>
  <c r="D451" a="1"/>
  <c r="D451" s="1"/>
  <c r="D444" a="1"/>
  <c r="D444" s="1"/>
  <c r="D440" a="1"/>
  <c r="D440" s="1"/>
  <c r="D436" a="1"/>
  <c r="D436" s="1"/>
  <c r="D432" a="1"/>
  <c r="D432" s="1"/>
  <c r="D429" a="1"/>
  <c r="D429" s="1"/>
  <c r="D425" a="1"/>
  <c r="D425" s="1"/>
  <c r="D421" a="1"/>
  <c r="D421" s="1"/>
  <c r="D417" a="1"/>
  <c r="D417" s="1"/>
  <c r="D414" a="1"/>
  <c r="D414" s="1"/>
  <c r="D410" a="1"/>
  <c r="D410" s="1"/>
  <c r="D406" a="1"/>
  <c r="D406" s="1"/>
  <c r="D402" a="1"/>
  <c r="D402" s="1"/>
  <c r="D395" a="1"/>
  <c r="D395" s="1"/>
  <c r="D382" a="1"/>
  <c r="D382" s="1"/>
  <c r="D373" a="1"/>
  <c r="D373" s="1"/>
  <c r="D360" a="1"/>
  <c r="D360" s="1"/>
  <c r="D354" a="1"/>
  <c r="D354" s="1"/>
  <c r="D350" a="1"/>
  <c r="D350" s="1"/>
  <c r="D341" a="1"/>
  <c r="D341" s="1"/>
  <c r="D337" a="1"/>
  <c r="D337" s="1"/>
  <c r="D333" a="1"/>
  <c r="D333" s="1"/>
  <c r="D329" a="1"/>
  <c r="D329" s="1"/>
  <c r="D318" a="1"/>
  <c r="D318" s="1"/>
  <c r="D305" a="1"/>
  <c r="D305" s="1"/>
  <c r="D303" a="1"/>
  <c r="D303" s="1"/>
  <c r="D298" a="1"/>
  <c r="D298" s="1"/>
  <c r="D218" a="1"/>
  <c r="D218" s="1"/>
  <c r="G218" s="1" a="1"/>
  <c r="G218" s="1"/>
  <c r="H218" s="1"/>
  <c r="M218" i="1" s="1"/>
  <c r="D196" i="3" a="1"/>
  <c r="D196" s="1"/>
  <c r="D192" a="1"/>
  <c r="D192" s="1"/>
  <c r="D191" a="1"/>
  <c r="D191" s="1"/>
  <c r="D190" a="1"/>
  <c r="D190" s="1"/>
  <c r="D189" a="1"/>
  <c r="D189" s="1"/>
  <c r="D188" a="1"/>
  <c r="D188" s="1"/>
  <c r="D181" a="1"/>
  <c r="D181" s="1"/>
  <c r="D180" a="1"/>
  <c r="D180" s="1"/>
  <c r="D173" a="1"/>
  <c r="D173" s="1"/>
  <c r="G173" s="1" a="1"/>
  <c r="G173" s="1"/>
  <c r="H173" s="1"/>
  <c r="M173" i="1" s="1"/>
  <c r="D172" i="3" a="1"/>
  <c r="D172" s="1"/>
  <c r="D131" a="1"/>
  <c r="D131" s="1"/>
  <c r="D130" a="1"/>
  <c r="D130" s="1"/>
  <c r="D129" a="1"/>
  <c r="D129" s="1"/>
  <c r="D127" a="1"/>
  <c r="D127" s="1"/>
  <c r="D125" a="1"/>
  <c r="D125" s="1"/>
  <c r="D119" a="1"/>
  <c r="D119" s="1"/>
  <c r="D118" a="1"/>
  <c r="D118" s="1"/>
  <c r="D113" a="1"/>
  <c r="D113" s="1"/>
  <c r="D112" a="1"/>
  <c r="D112" s="1"/>
  <c r="D107" a="1"/>
  <c r="D107" s="1"/>
  <c r="G107" s="1" a="1"/>
  <c r="G107" s="1"/>
  <c r="D90" a="1"/>
  <c r="D90" s="1"/>
  <c r="D83" a="1"/>
  <c r="D83" s="1"/>
  <c r="D75" a="1"/>
  <c r="D75" s="1"/>
  <c r="D70" a="1"/>
  <c r="D70" s="1"/>
  <c r="D66" a="1"/>
  <c r="D66" s="1"/>
  <c r="D43" a="1"/>
  <c r="D43" s="1"/>
  <c r="D38" a="1"/>
  <c r="D38" s="1"/>
  <c r="D34" a="1"/>
  <c r="D34" s="1"/>
  <c r="D1230" a="1"/>
  <c r="D1230" s="1"/>
  <c r="G1230" s="1" a="1"/>
  <c r="G1230" s="1"/>
  <c r="H1230" s="1"/>
  <c r="M1230" i="1" s="1"/>
  <c r="D1224" i="3" a="1"/>
  <c r="D1224" s="1"/>
  <c r="D1222" a="1"/>
  <c r="D1222" s="1"/>
  <c r="D1216" a="1"/>
  <c r="D1216" s="1"/>
  <c r="G1216" s="1" a="1"/>
  <c r="G1216" s="1"/>
  <c r="I1216" s="1"/>
  <c r="N1216" i="1" s="1"/>
  <c r="D888" i="3" a="1"/>
  <c r="D888" s="1"/>
  <c r="G888" s="1" a="1"/>
  <c r="G888" s="1"/>
  <c r="I888" s="1"/>
  <c r="N888" i="1" s="1"/>
  <c r="G576" i="3" a="1"/>
  <c r="G576" s="1"/>
  <c r="D539" a="1"/>
  <c r="D539" s="1"/>
  <c r="D511" a="1"/>
  <c r="D511" s="1"/>
  <c r="G511" s="1" a="1"/>
  <c r="G511" s="1"/>
  <c r="I511" s="1"/>
  <c r="N511" i="1" s="1"/>
  <c r="D483" i="3" a="1"/>
  <c r="D483" s="1"/>
  <c r="D431" a="1"/>
  <c r="D431" s="1"/>
  <c r="G372" a="1"/>
  <c r="G372" s="1"/>
  <c r="D231" a="1"/>
  <c r="D231" s="1"/>
  <c r="D227" a="1"/>
  <c r="D227" s="1"/>
  <c r="D226" a="1"/>
  <c r="D226" s="1"/>
  <c r="D224" a="1"/>
  <c r="D224" s="1"/>
  <c r="G224" s="1" a="1"/>
  <c r="G224" s="1"/>
  <c r="I224" s="1"/>
  <c r="N224" i="1" s="1"/>
  <c r="D223" i="3" a="1"/>
  <c r="D223" s="1"/>
  <c r="D222" a="1"/>
  <c r="D222" s="1"/>
  <c r="D220" a="1"/>
  <c r="D220" s="1"/>
  <c r="D187" a="1"/>
  <c r="D187" s="1"/>
  <c r="G187" s="1" a="1"/>
  <c r="G187" s="1"/>
  <c r="I187" s="1"/>
  <c r="N187" i="1" s="1"/>
  <c r="D186" i="3" a="1"/>
  <c r="D186" s="1"/>
  <c r="D179" a="1"/>
  <c r="D179" s="1"/>
  <c r="D178" a="1"/>
  <c r="D178" s="1"/>
  <c r="D171" a="1"/>
  <c r="D171" s="1"/>
  <c r="G171" s="1" a="1"/>
  <c r="G171" s="1"/>
  <c r="I171" s="1"/>
  <c r="N171" i="1" s="1"/>
  <c r="D170" i="3" a="1"/>
  <c r="D170" s="1"/>
  <c r="D117" a="1"/>
  <c r="D117" s="1"/>
  <c r="D46" a="1"/>
  <c r="D46" s="1"/>
  <c r="D1874" a="1"/>
  <c r="D1874" s="1"/>
  <c r="D1851" a="1"/>
  <c r="D1851" s="1"/>
  <c r="D1842" a="1"/>
  <c r="D1842" s="1"/>
  <c r="D1826" a="1"/>
  <c r="D1826" s="1"/>
  <c r="D1803" a="1"/>
  <c r="D1803" s="1"/>
  <c r="D1787" a="1"/>
  <c r="D1787" s="1"/>
  <c r="D1771" a="1"/>
  <c r="D1771" s="1"/>
  <c r="D23" a="1"/>
  <c r="D23" s="1"/>
  <c r="D19" a="1"/>
  <c r="D19" s="1"/>
  <c r="D15" a="1"/>
  <c r="D15" s="1"/>
  <c r="D11" a="1"/>
  <c r="D11" s="1"/>
  <c r="D7" a="1"/>
  <c r="D7" s="1"/>
  <c r="D1888" a="1"/>
  <c r="D1888" s="1"/>
  <c r="D1887" a="1"/>
  <c r="D1887" s="1"/>
  <c r="D1878" a="1"/>
  <c r="D1878" s="1"/>
  <c r="G1878" s="1" a="1"/>
  <c r="G1878" s="1"/>
  <c r="D1877" a="1"/>
  <c r="D1877" s="1"/>
  <c r="D1872" a="1"/>
  <c r="D1872" s="1"/>
  <c r="D1871" a="1"/>
  <c r="D1871" s="1"/>
  <c r="D1862" a="1"/>
  <c r="D1862" s="1"/>
  <c r="G1862" s="1" a="1"/>
  <c r="G1862" s="1"/>
  <c r="D1861" a="1"/>
  <c r="D1861" s="1"/>
  <c r="D1856" a="1"/>
  <c r="D1856" s="1"/>
  <c r="D1855" a="1"/>
  <c r="D1855" s="1"/>
  <c r="D1846" a="1"/>
  <c r="D1846" s="1"/>
  <c r="G1846" s="1" a="1"/>
  <c r="G1846" s="1"/>
  <c r="D1845" a="1"/>
  <c r="D1845" s="1"/>
  <c r="D1840" a="1"/>
  <c r="D1840" s="1"/>
  <c r="D1839" a="1"/>
  <c r="D1839" s="1"/>
  <c r="D1830" a="1"/>
  <c r="D1830" s="1"/>
  <c r="G1830" s="1" a="1"/>
  <c r="G1830" s="1"/>
  <c r="D1829" a="1"/>
  <c r="D1829" s="1"/>
  <c r="D1824" a="1"/>
  <c r="D1824" s="1"/>
  <c r="D1823" a="1"/>
  <c r="D1823" s="1"/>
  <c r="D1814" a="1"/>
  <c r="D1814" s="1"/>
  <c r="D1813" a="1"/>
  <c r="D1813" s="1"/>
  <c r="D1808" a="1"/>
  <c r="D1808" s="1"/>
  <c r="D1807" a="1"/>
  <c r="D1807" s="1"/>
  <c r="D1798" a="1"/>
  <c r="D1798" s="1"/>
  <c r="D1797" a="1"/>
  <c r="D1797" s="1"/>
  <c r="D1792" a="1"/>
  <c r="D1792" s="1"/>
  <c r="D1791" a="1"/>
  <c r="D1791" s="1"/>
  <c r="D1782" a="1"/>
  <c r="D1782" s="1"/>
  <c r="G1782" s="1" a="1"/>
  <c r="G1782" s="1"/>
  <c r="D1781" a="1"/>
  <c r="D1781" s="1"/>
  <c r="D1776" a="1"/>
  <c r="D1776" s="1"/>
  <c r="D1775" a="1"/>
  <c r="D1775" s="1"/>
  <c r="D1766" a="1"/>
  <c r="D1766" s="1"/>
  <c r="G1766" s="1" a="1"/>
  <c r="G1766" s="1"/>
  <c r="D1765" a="1"/>
  <c r="D1765" s="1"/>
  <c r="D1760" a="1"/>
  <c r="D1760" s="1"/>
  <c r="D1759" a="1"/>
  <c r="D1759" s="1"/>
  <c r="D1750" a="1"/>
  <c r="D1750" s="1"/>
  <c r="G1750" s="1" a="1"/>
  <c r="G1750" s="1"/>
  <c r="D1749" a="1"/>
  <c r="D1749" s="1"/>
  <c r="D1744" a="1"/>
  <c r="D1744" s="1"/>
  <c r="D1743" a="1"/>
  <c r="D1743" s="1"/>
  <c r="D1734" a="1"/>
  <c r="D1734" s="1"/>
  <c r="G1734" s="1" a="1"/>
  <c r="G1734" s="1"/>
  <c r="D1733" a="1"/>
  <c r="D1733" s="1"/>
  <c r="D1730" a="1"/>
  <c r="D1730" s="1"/>
  <c r="D1699" a="1"/>
  <c r="D1699" s="1"/>
  <c r="D1696" a="1"/>
  <c r="D1696" s="1"/>
  <c r="D1695" a="1"/>
  <c r="D1695" s="1"/>
  <c r="D1684" a="1"/>
  <c r="D1684" s="1"/>
  <c r="D1680" a="1"/>
  <c r="D1680" s="1"/>
  <c r="D1668" a="1"/>
  <c r="D1668" s="1"/>
  <c r="D1667" a="1"/>
  <c r="D1667" s="1"/>
  <c r="D1662" a="1"/>
  <c r="D1662" s="1"/>
  <c r="D1661" a="1"/>
  <c r="D1661" s="1"/>
  <c r="D1648" a="1"/>
  <c r="D1648" s="1"/>
  <c r="D1558" a="1"/>
  <c r="D1558" s="1"/>
  <c r="D1554" a="1"/>
  <c r="D1554" s="1"/>
  <c r="D1550" a="1"/>
  <c r="D1550" s="1"/>
  <c r="D1546" a="1"/>
  <c r="D1546" s="1"/>
  <c r="D1542" a="1"/>
  <c r="D1542" s="1"/>
  <c r="D1538" a="1"/>
  <c r="D1538" s="1"/>
  <c r="D1534" a="1"/>
  <c r="D1534" s="1"/>
  <c r="D1530" a="1"/>
  <c r="D1530" s="1"/>
  <c r="D1526" a="1"/>
  <c r="D1526" s="1"/>
  <c r="D1522" a="1"/>
  <c r="D1522" s="1"/>
  <c r="D1518" a="1"/>
  <c r="D1518" s="1"/>
  <c r="D1514" a="1"/>
  <c r="D1514" s="1"/>
  <c r="D1510" a="1"/>
  <c r="D1510" s="1"/>
  <c r="D1506" a="1"/>
  <c r="D1506" s="1"/>
  <c r="D1502" a="1"/>
  <c r="D1502" s="1"/>
  <c r="D1498" a="1"/>
  <c r="D1498" s="1"/>
  <c r="D1494" a="1"/>
  <c r="D1494" s="1"/>
  <c r="D1490" a="1"/>
  <c r="D1490" s="1"/>
  <c r="D1486" a="1"/>
  <c r="D1486" s="1"/>
  <c r="D1482" a="1"/>
  <c r="D1482" s="1"/>
  <c r="D1478" a="1"/>
  <c r="D1478" s="1"/>
  <c r="D1474" a="1"/>
  <c r="D1474" s="1"/>
  <c r="D6" a="1"/>
  <c r="D6" s="1"/>
  <c r="D20" a="1"/>
  <c r="D20" s="1"/>
  <c r="G20" s="1" a="1"/>
  <c r="G20" s="1"/>
  <c r="D1882" a="1"/>
  <c r="D1882" s="1"/>
  <c r="G1882" s="1" a="1"/>
  <c r="G1882" s="1"/>
  <c r="H1882" s="1"/>
  <c r="M1882" i="1" s="1"/>
  <c r="D1875" i="3" a="1"/>
  <c r="D1875" s="1"/>
  <c r="D1859" a="1"/>
  <c r="D1859" s="1"/>
  <c r="D1850" a="1"/>
  <c r="D1850" s="1"/>
  <c r="G1850" s="1" a="1"/>
  <c r="G1850" s="1"/>
  <c r="I1850" s="1"/>
  <c r="N1850" i="1" s="1"/>
  <c r="D1843" i="3" a="1"/>
  <c r="D1843" s="1"/>
  <c r="D1834" a="1"/>
  <c r="D1834" s="1"/>
  <c r="D1827" a="1"/>
  <c r="D1827" s="1"/>
  <c r="D1818" a="1"/>
  <c r="D1818" s="1"/>
  <c r="D1811" a="1"/>
  <c r="D1811" s="1"/>
  <c r="G1811" s="1" a="1"/>
  <c r="G1811" s="1"/>
  <c r="D1802" a="1"/>
  <c r="D1802" s="1"/>
  <c r="D1795" a="1"/>
  <c r="D1795" s="1"/>
  <c r="D1786" a="1"/>
  <c r="D1786" s="1"/>
  <c r="G1786" s="1" a="1"/>
  <c r="G1786" s="1"/>
  <c r="H1786" s="1"/>
  <c r="M1786" i="1" s="1"/>
  <c r="D1779" i="3" a="1"/>
  <c r="D1779" s="1"/>
  <c r="D1770" a="1"/>
  <c r="D1770" s="1"/>
  <c r="D1763" a="1"/>
  <c r="D1763" s="1"/>
  <c r="D1754" a="1"/>
  <c r="D1754" s="1"/>
  <c r="G1754" s="1" a="1"/>
  <c r="G1754" s="1"/>
  <c r="H1754" s="1"/>
  <c r="M1754" i="1" s="1"/>
  <c r="D1747" i="3" a="1"/>
  <c r="D1747" s="1"/>
  <c r="G1747" s="1" a="1"/>
  <c r="G1747" s="1"/>
  <c r="H1747" s="1"/>
  <c r="M1747" i="1" s="1"/>
  <c r="D1738" i="3" a="1"/>
  <c r="D1738" s="1"/>
  <c r="D1722" a="1"/>
  <c r="D1722" s="1"/>
  <c r="G1714" a="1"/>
  <c r="G1714" s="1"/>
  <c r="H1714" s="1"/>
  <c r="M1714" i="1" s="1"/>
  <c r="D1683" i="3" a="1"/>
  <c r="D1683" s="1"/>
  <c r="D1660" a="1"/>
  <c r="D1660" s="1"/>
  <c r="D1866" a="1"/>
  <c r="D1866" s="1"/>
  <c r="D17" a="1"/>
  <c r="D17" s="1"/>
  <c r="G17" s="1" a="1"/>
  <c r="G17" s="1"/>
  <c r="D13" a="1"/>
  <c r="D13" s="1"/>
  <c r="D9" a="1"/>
  <c r="D9" s="1"/>
  <c r="D1886" a="1"/>
  <c r="D1886" s="1"/>
  <c r="D1885" a="1"/>
  <c r="D1885" s="1"/>
  <c r="D1880" a="1"/>
  <c r="D1880" s="1"/>
  <c r="D1879" a="1"/>
  <c r="D1879" s="1"/>
  <c r="D1870" a="1"/>
  <c r="D1870" s="1"/>
  <c r="D1869" a="1"/>
  <c r="D1869" s="1"/>
  <c r="D1864" a="1"/>
  <c r="D1864" s="1"/>
  <c r="D1863" a="1"/>
  <c r="D1863" s="1"/>
  <c r="D1854" a="1"/>
  <c r="D1854" s="1"/>
  <c r="D1853" a="1"/>
  <c r="D1853" s="1"/>
  <c r="D1848" a="1"/>
  <c r="D1848" s="1"/>
  <c r="D1847" a="1"/>
  <c r="D1847" s="1"/>
  <c r="D1838" a="1"/>
  <c r="D1838" s="1"/>
  <c r="D1837" a="1"/>
  <c r="D1837" s="1"/>
  <c r="D1832" a="1"/>
  <c r="D1832" s="1"/>
  <c r="D1831" a="1"/>
  <c r="D1831" s="1"/>
  <c r="D1822" a="1"/>
  <c r="D1822" s="1"/>
  <c r="D1821" a="1"/>
  <c r="D1821" s="1"/>
  <c r="D1816" a="1"/>
  <c r="D1816" s="1"/>
  <c r="D1815" a="1"/>
  <c r="D1815" s="1"/>
  <c r="D1806" a="1"/>
  <c r="D1806" s="1"/>
  <c r="D1805" a="1"/>
  <c r="D1805" s="1"/>
  <c r="D1800" a="1"/>
  <c r="D1800" s="1"/>
  <c r="D1799" a="1"/>
  <c r="D1799" s="1"/>
  <c r="D1790" a="1"/>
  <c r="D1790" s="1"/>
  <c r="D1789" a="1"/>
  <c r="D1789" s="1"/>
  <c r="D1784" a="1"/>
  <c r="D1784" s="1"/>
  <c r="D1783" a="1"/>
  <c r="D1783" s="1"/>
  <c r="D1774" a="1"/>
  <c r="D1774" s="1"/>
  <c r="D1773" a="1"/>
  <c r="D1773" s="1"/>
  <c r="D1768" a="1"/>
  <c r="D1768" s="1"/>
  <c r="D1767" a="1"/>
  <c r="D1767" s="1"/>
  <c r="D1758" a="1"/>
  <c r="D1758" s="1"/>
  <c r="D1757" a="1"/>
  <c r="D1757" s="1"/>
  <c r="D1752" a="1"/>
  <c r="D1752" s="1"/>
  <c r="D1751" a="1"/>
  <c r="D1751" s="1"/>
  <c r="D1742" a="1"/>
  <c r="D1742" s="1"/>
  <c r="D1741" a="1"/>
  <c r="D1741" s="1"/>
  <c r="D1736" a="1"/>
  <c r="D1736" s="1"/>
  <c r="D1735" a="1"/>
  <c r="D1735" s="1"/>
  <c r="D1731" a="1"/>
  <c r="D1731" s="1"/>
  <c r="D1728" a="1"/>
  <c r="D1728" s="1"/>
  <c r="D1727" a="1"/>
  <c r="D1727" s="1"/>
  <c r="D1716" a="1"/>
  <c r="D1716" s="1"/>
  <c r="D1707" a="1"/>
  <c r="D1707" s="1"/>
  <c r="D1706" a="1"/>
  <c r="D1706" s="1"/>
  <c r="G1706" s="1" a="1"/>
  <c r="G1706" s="1"/>
  <c r="D1705" a="1"/>
  <c r="D1705" s="1"/>
  <c r="D1702" a="1"/>
  <c r="D1702" s="1"/>
  <c r="D1701" a="1"/>
  <c r="D1701" s="1"/>
  <c r="D1698" a="1"/>
  <c r="D1698" s="1"/>
  <c r="D1678" a="1"/>
  <c r="D1678" s="1"/>
  <c r="D1677" a="1"/>
  <c r="D1677" s="1"/>
  <c r="D1664" a="1"/>
  <c r="D1664" s="1"/>
  <c r="D1652" a="1"/>
  <c r="D1652" s="1"/>
  <c r="D1651" a="1"/>
  <c r="D1651" s="1"/>
  <c r="D1646" a="1"/>
  <c r="D1646" s="1"/>
  <c r="D1645" a="1"/>
  <c r="D1645" s="1"/>
  <c r="D1644" a="1"/>
  <c r="D1644" s="1"/>
  <c r="D1643" a="1"/>
  <c r="D1643" s="1"/>
  <c r="D1642" a="1"/>
  <c r="D1642" s="1"/>
  <c r="D1641" a="1"/>
  <c r="D1641" s="1"/>
  <c r="D1640" a="1"/>
  <c r="D1640" s="1"/>
  <c r="D1639" a="1"/>
  <c r="D1639" s="1"/>
  <c r="D1638" a="1"/>
  <c r="D1638" s="1"/>
  <c r="D1637" a="1"/>
  <c r="D1637" s="1"/>
  <c r="D1636" a="1"/>
  <c r="D1636" s="1"/>
  <c r="D1635" a="1"/>
  <c r="D1635" s="1"/>
  <c r="D1634" a="1"/>
  <c r="D1634" s="1"/>
  <c r="D1633" a="1"/>
  <c r="D1633" s="1"/>
  <c r="D1632" a="1"/>
  <c r="D1632" s="1"/>
  <c r="D1631" a="1"/>
  <c r="D1631" s="1"/>
  <c r="D1630" a="1"/>
  <c r="D1630" s="1"/>
  <c r="D1629" a="1"/>
  <c r="D1629" s="1"/>
  <c r="G1629" s="1" a="1"/>
  <c r="G1629" s="1"/>
  <c r="D1628" a="1"/>
  <c r="D1628" s="1"/>
  <c r="D1627" a="1"/>
  <c r="D1627" s="1"/>
  <c r="D1626" a="1"/>
  <c r="D1626" s="1"/>
  <c r="D1625" a="1"/>
  <c r="D1625" s="1"/>
  <c r="D1560" a="1"/>
  <c r="D1560" s="1"/>
  <c r="D1556" a="1"/>
  <c r="D1556" s="1"/>
  <c r="D1552" a="1"/>
  <c r="D1552" s="1"/>
  <c r="D1548" a="1"/>
  <c r="D1548" s="1"/>
  <c r="D1544" a="1"/>
  <c r="D1544" s="1"/>
  <c r="D1540" a="1"/>
  <c r="D1540" s="1"/>
  <c r="D1536" a="1"/>
  <c r="D1536" s="1"/>
  <c r="D1532" a="1"/>
  <c r="D1532" s="1"/>
  <c r="D1528" a="1"/>
  <c r="D1528" s="1"/>
  <c r="D1524" a="1"/>
  <c r="D1524" s="1"/>
  <c r="D1520" a="1"/>
  <c r="D1520" s="1"/>
  <c r="D1516" a="1"/>
  <c r="D1516" s="1"/>
  <c r="D1512" a="1"/>
  <c r="D1512" s="1"/>
  <c r="D1508" a="1"/>
  <c r="D1508" s="1"/>
  <c r="D1504" a="1"/>
  <c r="D1504" s="1"/>
  <c r="D1500" a="1"/>
  <c r="D1500" s="1"/>
  <c r="D1496" a="1"/>
  <c r="D1496" s="1"/>
  <c r="D1492" a="1"/>
  <c r="D1492" s="1"/>
  <c r="D1488" a="1"/>
  <c r="D1488" s="1"/>
  <c r="D1484" a="1"/>
  <c r="D1484" s="1"/>
  <c r="D1480" a="1"/>
  <c r="D1480" s="1"/>
  <c r="D1476" a="1"/>
  <c r="D1476" s="1"/>
  <c r="D1883" a="1"/>
  <c r="D1883" s="1"/>
  <c r="D1867" a="1"/>
  <c r="D1867" s="1"/>
  <c r="D1858" a="1"/>
  <c r="D1858" s="1"/>
  <c r="D1835" a="1"/>
  <c r="D1835" s="1"/>
  <c r="D1819" a="1"/>
  <c r="D1819" s="1"/>
  <c r="D1810" a="1"/>
  <c r="D1810" s="1"/>
  <c r="D1794" a="1"/>
  <c r="D1794" s="1"/>
  <c r="D1778" a="1"/>
  <c r="D1778" s="1"/>
  <c r="D1762" a="1"/>
  <c r="D1762" s="1"/>
  <c r="D1755" a="1"/>
  <c r="D1755" s="1"/>
  <c r="D1746" a="1"/>
  <c r="D1746" s="1"/>
  <c r="D1739" a="1"/>
  <c r="D1739" s="1"/>
  <c r="D1715" a="1"/>
  <c r="D1715" s="1"/>
  <c r="G1711" a="1"/>
  <c r="G1711" s="1"/>
  <c r="D1690" a="1"/>
  <c r="D1690" s="1"/>
  <c r="G1682" a="1"/>
  <c r="G1682" s="1"/>
  <c r="D1676" a="1"/>
  <c r="D1676" s="1"/>
  <c r="D1472" a="1"/>
  <c r="D1472" s="1"/>
  <c r="D1470" a="1"/>
  <c r="D1470" s="1"/>
  <c r="D1468" a="1"/>
  <c r="D1468" s="1"/>
  <c r="D1466" a="1"/>
  <c r="D1466" s="1"/>
  <c r="D1464" a="1"/>
  <c r="D1464" s="1"/>
  <c r="D1462" a="1"/>
  <c r="D1462" s="1"/>
  <c r="D1460" a="1"/>
  <c r="D1460" s="1"/>
  <c r="D1458" a="1"/>
  <c r="D1458" s="1"/>
  <c r="D1456" a="1"/>
  <c r="D1456" s="1"/>
  <c r="D1454" a="1"/>
  <c r="D1454" s="1"/>
  <c r="D1452" a="1"/>
  <c r="D1452" s="1"/>
  <c r="D1450" a="1"/>
  <c r="D1450" s="1"/>
  <c r="D1448" a="1"/>
  <c r="D1448" s="1"/>
  <c r="D1446" a="1"/>
  <c r="D1446" s="1"/>
  <c r="D1444" a="1"/>
  <c r="D1444" s="1"/>
  <c r="D1442" a="1"/>
  <c r="D1442" s="1"/>
  <c r="D1440" a="1"/>
  <c r="D1440" s="1"/>
  <c r="D1438" a="1"/>
  <c r="D1438" s="1"/>
  <c r="D1436" a="1"/>
  <c r="D1436" s="1"/>
  <c r="D1434" a="1"/>
  <c r="D1434" s="1"/>
  <c r="D1432" a="1"/>
  <c r="D1432" s="1"/>
  <c r="D1430" a="1"/>
  <c r="D1430" s="1"/>
  <c r="D1428" a="1"/>
  <c r="D1428" s="1"/>
  <c r="D1426" a="1"/>
  <c r="D1426" s="1"/>
  <c r="D1424" a="1"/>
  <c r="D1424" s="1"/>
  <c r="D1422" a="1"/>
  <c r="D1422" s="1"/>
  <c r="D1420" a="1"/>
  <c r="D1420" s="1"/>
  <c r="D1418" a="1"/>
  <c r="D1418" s="1"/>
  <c r="D1416" a="1"/>
  <c r="D1416" s="1"/>
  <c r="D1414" a="1"/>
  <c r="D1414" s="1"/>
  <c r="D1412" a="1"/>
  <c r="D1412" s="1"/>
  <c r="D1410" a="1"/>
  <c r="D1410" s="1"/>
  <c r="D1408" a="1"/>
  <c r="D1408" s="1"/>
  <c r="D1406" a="1"/>
  <c r="D1406" s="1"/>
  <c r="D1404" a="1"/>
  <c r="D1404" s="1"/>
  <c r="D1402" a="1"/>
  <c r="D1402" s="1"/>
  <c r="D1400" a="1"/>
  <c r="D1400" s="1"/>
  <c r="D1398" a="1"/>
  <c r="D1398" s="1"/>
  <c r="D1396" a="1"/>
  <c r="D1396" s="1"/>
  <c r="D1394" a="1"/>
  <c r="D1394" s="1"/>
  <c r="D1392" a="1"/>
  <c r="D1392" s="1"/>
  <c r="D1390" a="1"/>
  <c r="D1390" s="1"/>
  <c r="D1388" a="1"/>
  <c r="D1388" s="1"/>
  <c r="D1386" a="1"/>
  <c r="D1386" s="1"/>
  <c r="D1384" a="1"/>
  <c r="D1384" s="1"/>
  <c r="D1382" a="1"/>
  <c r="D1382" s="1"/>
  <c r="D1380" a="1"/>
  <c r="D1380" s="1"/>
  <c r="D1378" a="1"/>
  <c r="D1378" s="1"/>
  <c r="D1376" a="1"/>
  <c r="D1376" s="1"/>
  <c r="D1374" a="1"/>
  <c r="D1374" s="1"/>
  <c r="D1372" a="1"/>
  <c r="D1372" s="1"/>
  <c r="D1370" a="1"/>
  <c r="D1370" s="1"/>
  <c r="D1368" a="1"/>
  <c r="D1368" s="1"/>
  <c r="D1366" a="1"/>
  <c r="D1366" s="1"/>
  <c r="D1364" a="1"/>
  <c r="D1364" s="1"/>
  <c r="D1362" a="1"/>
  <c r="D1362" s="1"/>
  <c r="D1360" a="1"/>
  <c r="D1360" s="1"/>
  <c r="D1358" a="1"/>
  <c r="D1358" s="1"/>
  <c r="D1345" a="1"/>
  <c r="D1345" s="1"/>
  <c r="D1344" a="1"/>
  <c r="D1344" s="1"/>
  <c r="G1339" a="1"/>
  <c r="G1339" s="1"/>
  <c r="D1329" a="1"/>
  <c r="D1329" s="1"/>
  <c r="D1328" a="1"/>
  <c r="D1328" s="1"/>
  <c r="G1323" a="1"/>
  <c r="G1323" s="1"/>
  <c r="D1313" a="1"/>
  <c r="D1313" s="1"/>
  <c r="D1304" a="1"/>
  <c r="D1304" s="1"/>
  <c r="D1294" a="1"/>
  <c r="D1294" s="1"/>
  <c r="D1292" a="1"/>
  <c r="D1292" s="1"/>
  <c r="D1290" a="1"/>
  <c r="D1290" s="1"/>
  <c r="D1288" a="1"/>
  <c r="D1288" s="1"/>
  <c r="D1277" a="1"/>
  <c r="D1277" s="1"/>
  <c r="D1273" a="1"/>
  <c r="D1273" s="1"/>
  <c r="D1269" a="1"/>
  <c r="D1269" s="1"/>
  <c r="D1265" a="1"/>
  <c r="D1265" s="1"/>
  <c r="D1261" a="1"/>
  <c r="D1261" s="1"/>
  <c r="D1257" a="1"/>
  <c r="D1257" s="1"/>
  <c r="D1253" a="1"/>
  <c r="D1253" s="1"/>
  <c r="D1249" a="1"/>
  <c r="D1249" s="1"/>
  <c r="D1245" a="1"/>
  <c r="D1245" s="1"/>
  <c r="D1241" a="1"/>
  <c r="D1241" s="1"/>
  <c r="G1232" a="1"/>
  <c r="G1232" s="1"/>
  <c r="D1213" a="1"/>
  <c r="D1213" s="1"/>
  <c r="G1213" s="1" a="1"/>
  <c r="G1213" s="1"/>
  <c r="D1074" a="1"/>
  <c r="D1074" s="1"/>
  <c r="D1624" a="1"/>
  <c r="D1624" s="1"/>
  <c r="D1623" a="1"/>
  <c r="D1623" s="1"/>
  <c r="D1622" a="1"/>
  <c r="D1622" s="1"/>
  <c r="D1621" a="1"/>
  <c r="D1621" s="1"/>
  <c r="D1620" a="1"/>
  <c r="D1620" s="1"/>
  <c r="D1619" a="1"/>
  <c r="D1619" s="1"/>
  <c r="D1618" a="1"/>
  <c r="D1618" s="1"/>
  <c r="D1617" a="1"/>
  <c r="D1617" s="1"/>
  <c r="D1616" a="1"/>
  <c r="D1616" s="1"/>
  <c r="D1615" a="1"/>
  <c r="D1615" s="1"/>
  <c r="D1614" a="1"/>
  <c r="D1614" s="1"/>
  <c r="D1613" a="1"/>
  <c r="D1613" s="1"/>
  <c r="D1612" a="1"/>
  <c r="D1612" s="1"/>
  <c r="D1611" a="1"/>
  <c r="D1611" s="1"/>
  <c r="D1610" a="1"/>
  <c r="D1610" s="1"/>
  <c r="D1609" a="1"/>
  <c r="D1609" s="1"/>
  <c r="D1608" a="1"/>
  <c r="D1608" s="1"/>
  <c r="D1607" a="1"/>
  <c r="D1607" s="1"/>
  <c r="D1606" a="1"/>
  <c r="D1606" s="1"/>
  <c r="D1605" a="1"/>
  <c r="D1605" s="1"/>
  <c r="D1604" a="1"/>
  <c r="D1604" s="1"/>
  <c r="D1603" a="1"/>
  <c r="D1603" s="1"/>
  <c r="D1602" a="1"/>
  <c r="D1602" s="1"/>
  <c r="D1601" a="1"/>
  <c r="D1601" s="1"/>
  <c r="D1600" a="1"/>
  <c r="D1600" s="1"/>
  <c r="D1599" a="1"/>
  <c r="D1599" s="1"/>
  <c r="D1598" a="1"/>
  <c r="D1598" s="1"/>
  <c r="D1597" a="1"/>
  <c r="D1597" s="1"/>
  <c r="D1596" a="1"/>
  <c r="D1596" s="1"/>
  <c r="D1595" a="1"/>
  <c r="D1595" s="1"/>
  <c r="D1594" a="1"/>
  <c r="D1594" s="1"/>
  <c r="D1593" a="1"/>
  <c r="D1593" s="1"/>
  <c r="D1592" a="1"/>
  <c r="D1592" s="1"/>
  <c r="D1591" a="1"/>
  <c r="D1591" s="1"/>
  <c r="D1590" a="1"/>
  <c r="D1590" s="1"/>
  <c r="D1589" a="1"/>
  <c r="D1589" s="1"/>
  <c r="D1588" a="1"/>
  <c r="D1588" s="1"/>
  <c r="D1587" a="1"/>
  <c r="D1587" s="1"/>
  <c r="D1586" a="1"/>
  <c r="D1586" s="1"/>
  <c r="D1585" a="1"/>
  <c r="D1585" s="1"/>
  <c r="D1584" a="1"/>
  <c r="D1584" s="1"/>
  <c r="D1583" a="1"/>
  <c r="D1583" s="1"/>
  <c r="D1582" a="1"/>
  <c r="D1582" s="1"/>
  <c r="D1581" a="1"/>
  <c r="D1581" s="1"/>
  <c r="D1580" a="1"/>
  <c r="D1580" s="1"/>
  <c r="D1579" a="1"/>
  <c r="D1579" s="1"/>
  <c r="D1578" a="1"/>
  <c r="D1578" s="1"/>
  <c r="D1577" a="1"/>
  <c r="D1577" s="1"/>
  <c r="D1576" a="1"/>
  <c r="D1576" s="1"/>
  <c r="D1575" a="1"/>
  <c r="D1575" s="1"/>
  <c r="D1574" a="1"/>
  <c r="D1574" s="1"/>
  <c r="D1573" a="1"/>
  <c r="D1573" s="1"/>
  <c r="D1572" a="1"/>
  <c r="D1572" s="1"/>
  <c r="D1571" a="1"/>
  <c r="D1571" s="1"/>
  <c r="D1570" a="1"/>
  <c r="D1570" s="1"/>
  <c r="D1569" a="1"/>
  <c r="D1569" s="1"/>
  <c r="D1568" a="1"/>
  <c r="D1568" s="1"/>
  <c r="D1567" a="1"/>
  <c r="D1567" s="1"/>
  <c r="D1566" a="1"/>
  <c r="D1566" s="1"/>
  <c r="D1565" a="1"/>
  <c r="D1565" s="1"/>
  <c r="D1564" a="1"/>
  <c r="D1564" s="1"/>
  <c r="D1563" a="1"/>
  <c r="D1563" s="1"/>
  <c r="D1562" a="1"/>
  <c r="D1562" s="1"/>
  <c r="D1356" a="1"/>
  <c r="D1356" s="1"/>
  <c r="D1354" a="1"/>
  <c r="D1354" s="1"/>
  <c r="D1351" a="1"/>
  <c r="D1351" s="1"/>
  <c r="D1341" a="1"/>
  <c r="D1341" s="1"/>
  <c r="G1341" s="1" a="1"/>
  <c r="G1341" s="1"/>
  <c r="D1340" a="1"/>
  <c r="D1340" s="1"/>
  <c r="D1338" a="1"/>
  <c r="D1338" s="1"/>
  <c r="D1335" a="1"/>
  <c r="D1335" s="1"/>
  <c r="D1325" a="1"/>
  <c r="D1325" s="1"/>
  <c r="D1324" a="1"/>
  <c r="D1324" s="1"/>
  <c r="D1322" a="1"/>
  <c r="D1322" s="1"/>
  <c r="D1319" a="1"/>
  <c r="D1319" s="1"/>
  <c r="D1308" a="1"/>
  <c r="D1308" s="1"/>
  <c r="G1308" s="1" a="1"/>
  <c r="G1308" s="1"/>
  <c r="D1307" a="1"/>
  <c r="D1307" s="1"/>
  <c r="D1302" a="1"/>
  <c r="D1302" s="1"/>
  <c r="D1301" a="1"/>
  <c r="D1301" s="1"/>
  <c r="D1297" a="1"/>
  <c r="D1297" s="1"/>
  <c r="D1286" a="1"/>
  <c r="D1286" s="1"/>
  <c r="D1284" a="1"/>
  <c r="D1284" s="1"/>
  <c r="G1284" s="1" a="1"/>
  <c r="G1284" s="1"/>
  <c r="D1283" a="1"/>
  <c r="D1283" s="1"/>
  <c r="D1282" a="1"/>
  <c r="D1282" s="1"/>
  <c r="D1280" a="1"/>
  <c r="D1280" s="1"/>
  <c r="D1279" a="1"/>
  <c r="D1279" s="1"/>
  <c r="G1279" s="1" a="1"/>
  <c r="G1279" s="1"/>
  <c r="I1279" s="1"/>
  <c r="N1279" i="1" s="1"/>
  <c r="D1228" i="3" a="1"/>
  <c r="D1228" s="1"/>
  <c r="D1227" a="1"/>
  <c r="D1227" s="1"/>
  <c r="D1226" a="1"/>
  <c r="D1226" s="1"/>
  <c r="D1208" a="1"/>
  <c r="D1208" s="1"/>
  <c r="G1208" s="1" a="1"/>
  <c r="G1208" s="1"/>
  <c r="H1208" s="1"/>
  <c r="M1208" i="1" s="1"/>
  <c r="D1204" i="3" a="1"/>
  <c r="D1204" s="1"/>
  <c r="D1198" a="1"/>
  <c r="D1198" s="1"/>
  <c r="D1197" a="1"/>
  <c r="D1197" s="1"/>
  <c r="D1196" a="1"/>
  <c r="D1196" s="1"/>
  <c r="G1196" s="1" a="1"/>
  <c r="G1196" s="1"/>
  <c r="I1196" s="1"/>
  <c r="N1196" i="1" s="1"/>
  <c r="D1190" i="3" a="1"/>
  <c r="D1190" s="1"/>
  <c r="D1189" a="1"/>
  <c r="D1189" s="1"/>
  <c r="G1189" s="1" a="1"/>
  <c r="G1189" s="1"/>
  <c r="D1188" a="1"/>
  <c r="D1188" s="1"/>
  <c r="D1182" a="1"/>
  <c r="D1182" s="1"/>
  <c r="D1181" a="1"/>
  <c r="D1181" s="1"/>
  <c r="D1180" a="1"/>
  <c r="D1180" s="1"/>
  <c r="G1180" s="1" a="1"/>
  <c r="G1180" s="1"/>
  <c r="I1180" s="1"/>
  <c r="N1180" i="1" s="1"/>
  <c r="D1174" i="3" a="1"/>
  <c r="D1174" s="1"/>
  <c r="D1173" a="1"/>
  <c r="D1173" s="1"/>
  <c r="G1173" s="1" a="1"/>
  <c r="G1173" s="1"/>
  <c r="D1172" a="1"/>
  <c r="D1172" s="1"/>
  <c r="D1166" a="1"/>
  <c r="D1166" s="1"/>
  <c r="D1165" a="1"/>
  <c r="D1165" s="1"/>
  <c r="D1164" a="1"/>
  <c r="D1164" s="1"/>
  <c r="G1164" s="1" a="1"/>
  <c r="G1164" s="1"/>
  <c r="I1164" s="1"/>
  <c r="N1164" i="1" s="1"/>
  <c r="D1158" i="3" a="1"/>
  <c r="D1158" s="1"/>
  <c r="D1157" a="1"/>
  <c r="D1157" s="1"/>
  <c r="G1157" s="1" a="1"/>
  <c r="G1157" s="1"/>
  <c r="D1156" a="1"/>
  <c r="D1156" s="1"/>
  <c r="D1150" a="1"/>
  <c r="D1150" s="1"/>
  <c r="D1149" a="1"/>
  <c r="D1149" s="1"/>
  <c r="D1148" a="1"/>
  <c r="D1148" s="1"/>
  <c r="G1148" s="1" a="1"/>
  <c r="G1148" s="1"/>
  <c r="I1148" s="1"/>
  <c r="N1148" i="1" s="1"/>
  <c r="D1142" i="3" a="1"/>
  <c r="D1142" s="1"/>
  <c r="D1141" a="1"/>
  <c r="D1141" s="1"/>
  <c r="G1141" s="1" a="1"/>
  <c r="G1141" s="1"/>
  <c r="D1140" a="1"/>
  <c r="D1140" s="1"/>
  <c r="D1134" a="1"/>
  <c r="D1134" s="1"/>
  <c r="D1133" a="1"/>
  <c r="D1133" s="1"/>
  <c r="D1132" a="1"/>
  <c r="D1132" s="1"/>
  <c r="D1126" a="1"/>
  <c r="D1126" s="1"/>
  <c r="D1125" a="1"/>
  <c r="D1125" s="1"/>
  <c r="G1125" s="1" a="1"/>
  <c r="G1125" s="1"/>
  <c r="D1124" a="1"/>
  <c r="D1124" s="1"/>
  <c r="D1118" a="1"/>
  <c r="D1118" s="1"/>
  <c r="D1117" a="1"/>
  <c r="D1117" s="1"/>
  <c r="D1116" a="1"/>
  <c r="D1116" s="1"/>
  <c r="G1116" s="1" a="1"/>
  <c r="G1116" s="1"/>
  <c r="I1116" s="1"/>
  <c r="N1116" i="1" s="1"/>
  <c r="D1110" i="3" a="1"/>
  <c r="D1110" s="1"/>
  <c r="D1109" a="1"/>
  <c r="D1109" s="1"/>
  <c r="D1108" a="1"/>
  <c r="D1108" s="1"/>
  <c r="D1102" a="1"/>
  <c r="D1102" s="1"/>
  <c r="D1101" a="1"/>
  <c r="D1101" s="1"/>
  <c r="D1100" a="1"/>
  <c r="D1100" s="1"/>
  <c r="G1100" s="1" a="1"/>
  <c r="G1100" s="1"/>
  <c r="I1100" s="1"/>
  <c r="N1100" i="1" s="1"/>
  <c r="D1094" i="3" a="1"/>
  <c r="D1094" s="1"/>
  <c r="D1093" a="1"/>
  <c r="D1093" s="1"/>
  <c r="G1093" s="1" a="1"/>
  <c r="G1093" s="1"/>
  <c r="D1092" a="1"/>
  <c r="D1092" s="1"/>
  <c r="G1085" a="1"/>
  <c r="G1085" s="1"/>
  <c r="D1353" a="1"/>
  <c r="D1353" s="1"/>
  <c r="D1352" a="1"/>
  <c r="D1352" s="1"/>
  <c r="D1337" a="1"/>
  <c r="D1337" s="1"/>
  <c r="D1336" a="1"/>
  <c r="D1336" s="1"/>
  <c r="D1321" a="1"/>
  <c r="D1321" s="1"/>
  <c r="D1320" a="1"/>
  <c r="D1320" s="1"/>
  <c r="D1312" a="1"/>
  <c r="D1312" s="1"/>
  <c r="D1305" a="1"/>
  <c r="D1305" s="1"/>
  <c r="D1293" a="1"/>
  <c r="D1293" s="1"/>
  <c r="D1289" a="1"/>
  <c r="D1289" s="1"/>
  <c r="D1278" a="1"/>
  <c r="D1278" s="1"/>
  <c r="D1276" a="1"/>
  <c r="D1276" s="1"/>
  <c r="D1274" a="1"/>
  <c r="D1274" s="1"/>
  <c r="G1274" s="1" a="1"/>
  <c r="G1274" s="1"/>
  <c r="H1274" s="1"/>
  <c r="M1274" i="1" s="1"/>
  <c r="D1272" i="3" a="1"/>
  <c r="D1272" s="1"/>
  <c r="D1270" a="1"/>
  <c r="D1270" s="1"/>
  <c r="G1270" s="1" a="1"/>
  <c r="G1270" s="1"/>
  <c r="H1270" s="1"/>
  <c r="M1270" i="1" s="1"/>
  <c r="D1268" i="3" a="1"/>
  <c r="D1268" s="1"/>
  <c r="D1266" a="1"/>
  <c r="D1266" s="1"/>
  <c r="D1264" a="1"/>
  <c r="D1264" s="1"/>
  <c r="D1262" a="1"/>
  <c r="D1262" s="1"/>
  <c r="D1260" a="1"/>
  <c r="D1260" s="1"/>
  <c r="D1258" a="1"/>
  <c r="D1258" s="1"/>
  <c r="D1256" a="1"/>
  <c r="D1256" s="1"/>
  <c r="D1254" a="1"/>
  <c r="D1254" s="1"/>
  <c r="G1254" s="1" a="1"/>
  <c r="G1254" s="1"/>
  <c r="I1254" s="1"/>
  <c r="N1254" i="1" s="1"/>
  <c r="D1252" i="3" a="1"/>
  <c r="D1252" s="1"/>
  <c r="D1250" a="1"/>
  <c r="D1250" s="1"/>
  <c r="G1250" s="1" a="1"/>
  <c r="G1250" s="1"/>
  <c r="I1250" s="1"/>
  <c r="N1250" i="1" s="1"/>
  <c r="D1248" i="3" a="1"/>
  <c r="D1248" s="1"/>
  <c r="D1246" a="1"/>
  <c r="D1246" s="1"/>
  <c r="G1246" s="1" a="1"/>
  <c r="G1246" s="1"/>
  <c r="H1246" s="1"/>
  <c r="M1246" i="1" s="1"/>
  <c r="D1244" i="3" a="1"/>
  <c r="D1244" s="1"/>
  <c r="D1242" a="1"/>
  <c r="D1242" s="1"/>
  <c r="D1240" a="1"/>
  <c r="D1240" s="1"/>
  <c r="D1238" a="1"/>
  <c r="D1238" s="1"/>
  <c r="G1238" s="1" a="1"/>
  <c r="G1238" s="1"/>
  <c r="I1238" s="1"/>
  <c r="N1238" i="1" s="1"/>
  <c r="G1224" i="3" a="1"/>
  <c r="G1224" s="1"/>
  <c r="D1205" a="1"/>
  <c r="D1205" s="1"/>
  <c r="D1076" a="1"/>
  <c r="D1076" s="1"/>
  <c r="D1066" a="1"/>
  <c r="D1066" s="1"/>
  <c r="D1060" a="1"/>
  <c r="D1060" s="1"/>
  <c r="D1726" a="1"/>
  <c r="D1726" s="1"/>
  <c r="D1725" a="1"/>
  <c r="D1725" s="1"/>
  <c r="D1720" a="1"/>
  <c r="D1720" s="1"/>
  <c r="D1719" a="1"/>
  <c r="D1719" s="1"/>
  <c r="G1719" s="1" a="1"/>
  <c r="G1719" s="1"/>
  <c r="D1710" a="1"/>
  <c r="D1710" s="1"/>
  <c r="D1709" a="1"/>
  <c r="D1709" s="1"/>
  <c r="D1704" a="1"/>
  <c r="D1704" s="1"/>
  <c r="D1703" a="1"/>
  <c r="D1703" s="1"/>
  <c r="D1694" a="1"/>
  <c r="D1694" s="1"/>
  <c r="D1693" a="1"/>
  <c r="D1693" s="1"/>
  <c r="D1688" a="1"/>
  <c r="D1688" s="1"/>
  <c r="D1687" a="1"/>
  <c r="D1687" s="1"/>
  <c r="G1687" s="1" a="1"/>
  <c r="G1687" s="1"/>
  <c r="D1674" a="1"/>
  <c r="D1674" s="1"/>
  <c r="D1673" a="1"/>
  <c r="D1673" s="1"/>
  <c r="G1673" s="1" a="1"/>
  <c r="G1673" s="1"/>
  <c r="D1666" a="1"/>
  <c r="D1666" s="1"/>
  <c r="D1665" a="1"/>
  <c r="D1665" s="1"/>
  <c r="D1658" a="1"/>
  <c r="D1658" s="1"/>
  <c r="D1657" a="1"/>
  <c r="D1657" s="1"/>
  <c r="G1657" s="1" a="1"/>
  <c r="G1657" s="1"/>
  <c r="D1650" a="1"/>
  <c r="D1650" s="1"/>
  <c r="D1649" a="1"/>
  <c r="D1649" s="1"/>
  <c r="G1649" s="1" a="1"/>
  <c r="G1649" s="1"/>
  <c r="D1349" a="1"/>
  <c r="D1349" s="1"/>
  <c r="D1348" a="1"/>
  <c r="D1348" s="1"/>
  <c r="G1348" s="1" a="1"/>
  <c r="G1348" s="1"/>
  <c r="D1346" a="1"/>
  <c r="D1346" s="1"/>
  <c r="D1343" a="1"/>
  <c r="D1343" s="1"/>
  <c r="G1343" s="1" a="1"/>
  <c r="G1343" s="1"/>
  <c r="H1343" s="1"/>
  <c r="M1343" i="1" s="1"/>
  <c r="D1333" i="3" a="1"/>
  <c r="D1333" s="1"/>
  <c r="D1332" a="1"/>
  <c r="D1332" s="1"/>
  <c r="G1332" s="1" a="1"/>
  <c r="G1332" s="1"/>
  <c r="D1330" a="1"/>
  <c r="D1330" s="1"/>
  <c r="D1327" a="1"/>
  <c r="D1327" s="1"/>
  <c r="D1317" a="1"/>
  <c r="D1317" s="1"/>
  <c r="D1316" a="1"/>
  <c r="D1316" s="1"/>
  <c r="D1314" a="1"/>
  <c r="D1314" s="1"/>
  <c r="D1310" a="1"/>
  <c r="D1310" s="1"/>
  <c r="D1309" a="1"/>
  <c r="D1309" s="1"/>
  <c r="D1300" a="1"/>
  <c r="D1300" s="1"/>
  <c r="G1300" s="1" a="1"/>
  <c r="G1300" s="1"/>
  <c r="D1299" a="1"/>
  <c r="D1299" s="1"/>
  <c r="D1298" a="1"/>
  <c r="D1298" s="1"/>
  <c r="G1298" s="1" a="1"/>
  <c r="G1298" s="1"/>
  <c r="D1296" a="1"/>
  <c r="D1296" s="1"/>
  <c r="D1295" a="1"/>
  <c r="D1295" s="1"/>
  <c r="G1295" s="1" a="1"/>
  <c r="G1295" s="1"/>
  <c r="H1295" s="1"/>
  <c r="M1295" i="1" s="1"/>
  <c r="D1285" i="3" a="1"/>
  <c r="D1285" s="1"/>
  <c r="D1281" a="1"/>
  <c r="D1281" s="1"/>
  <c r="G1281" s="1" a="1"/>
  <c r="G1281" s="1"/>
  <c r="D1236" a="1"/>
  <c r="D1236" s="1"/>
  <c r="D1235" a="1"/>
  <c r="D1235" s="1"/>
  <c r="D1234" a="1"/>
  <c r="D1234" s="1"/>
  <c r="D1220" a="1"/>
  <c r="D1220" s="1"/>
  <c r="D1219" a="1"/>
  <c r="D1219" s="1"/>
  <c r="D1218" a="1"/>
  <c r="D1218" s="1"/>
  <c r="G1218" s="1" a="1"/>
  <c r="G1218" s="1"/>
  <c r="H1218" s="1"/>
  <c r="M1218" i="1" s="1"/>
  <c r="D1210" i="3" a="1"/>
  <c r="D1210" s="1"/>
  <c r="D1209" a="1"/>
  <c r="D1209" s="1"/>
  <c r="D1202" a="1"/>
  <c r="D1202" s="1"/>
  <c r="D1201" a="1"/>
  <c r="D1201" s="1"/>
  <c r="G1201" s="1" a="1"/>
  <c r="G1201" s="1"/>
  <c r="D1200" a="1"/>
  <c r="D1200" s="1"/>
  <c r="D1194" a="1"/>
  <c r="D1194" s="1"/>
  <c r="D1193" a="1"/>
  <c r="D1193" s="1"/>
  <c r="D1192" a="1"/>
  <c r="D1192" s="1"/>
  <c r="G1192" s="1" a="1"/>
  <c r="G1192" s="1"/>
  <c r="H1192" s="1"/>
  <c r="M1192" i="1" s="1"/>
  <c r="D1186" i="3" a="1"/>
  <c r="D1186" s="1"/>
  <c r="D1185" a="1"/>
  <c r="D1185" s="1"/>
  <c r="G1185" s="1" a="1"/>
  <c r="G1185" s="1"/>
  <c r="D1184" a="1"/>
  <c r="D1184" s="1"/>
  <c r="G1184" s="1" a="1"/>
  <c r="G1184" s="1"/>
  <c r="I1184" s="1"/>
  <c r="N1184" i="1" s="1"/>
  <c r="D1178" i="3" a="1"/>
  <c r="D1178" s="1"/>
  <c r="D1177" a="1"/>
  <c r="D1177" s="1"/>
  <c r="D1176" a="1"/>
  <c r="D1176" s="1"/>
  <c r="G1176" s="1" a="1"/>
  <c r="G1176" s="1"/>
  <c r="H1176" s="1"/>
  <c r="M1176" i="1" s="1"/>
  <c r="D1170" i="3" a="1"/>
  <c r="D1170" s="1"/>
  <c r="D1169" a="1"/>
  <c r="D1169" s="1"/>
  <c r="G1169" s="1" a="1"/>
  <c r="G1169" s="1"/>
  <c r="D1168" a="1"/>
  <c r="D1168" s="1"/>
  <c r="D1162" a="1"/>
  <c r="D1162" s="1"/>
  <c r="D1161" a="1"/>
  <c r="D1161" s="1"/>
  <c r="D1160" a="1"/>
  <c r="D1160" s="1"/>
  <c r="G1154" a="1"/>
  <c r="G1154" s="1"/>
  <c r="G1146" a="1"/>
  <c r="G1146" s="1"/>
  <c r="G1130" a="1"/>
  <c r="G1130" s="1"/>
  <c r="G1106" a="1"/>
  <c r="G1106" s="1"/>
  <c r="G1098" a="1"/>
  <c r="G1098" s="1"/>
  <c r="D964" a="1"/>
  <c r="D964" s="1"/>
  <c r="D960" a="1"/>
  <c r="D960" s="1"/>
  <c r="D959" a="1"/>
  <c r="D959" s="1"/>
  <c r="D952" a="1"/>
  <c r="D952" s="1"/>
  <c r="D951" a="1"/>
  <c r="D951" s="1"/>
  <c r="D944" a="1"/>
  <c r="D944" s="1"/>
  <c r="D943" a="1"/>
  <c r="D943" s="1"/>
  <c r="D923" a="1"/>
  <c r="D923" s="1"/>
  <c r="D918" a="1"/>
  <c r="D918" s="1"/>
  <c r="D914" a="1"/>
  <c r="D914" s="1"/>
  <c r="G914" s="1" a="1"/>
  <c r="G914" s="1"/>
  <c r="H914" s="1"/>
  <c r="M914" i="1" s="1"/>
  <c r="D913" i="3" a="1"/>
  <c r="D913" s="1"/>
  <c r="D908" a="1"/>
  <c r="D908" s="1"/>
  <c r="D891" a="1"/>
  <c r="D891" s="1"/>
  <c r="D886" a="1"/>
  <c r="D886" s="1"/>
  <c r="D882" a="1"/>
  <c r="D882" s="1"/>
  <c r="D881" a="1"/>
  <c r="D881" s="1"/>
  <c r="D878" a="1"/>
  <c r="D878" s="1"/>
  <c r="D868" a="1"/>
  <c r="D868" s="1"/>
  <c r="D862" a="1"/>
  <c r="D862" s="1"/>
  <c r="D852" a="1"/>
  <c r="D852" s="1"/>
  <c r="D846" a="1"/>
  <c r="D846" s="1"/>
  <c r="D836" a="1"/>
  <c r="D836" s="1"/>
  <c r="D832" a="1"/>
  <c r="D832" s="1"/>
  <c r="D828" a="1"/>
  <c r="D828" s="1"/>
  <c r="D824" a="1"/>
  <c r="D824" s="1"/>
  <c r="D820" a="1"/>
  <c r="D820" s="1"/>
  <c r="D816" a="1"/>
  <c r="D816" s="1"/>
  <c r="D812" a="1"/>
  <c r="D812" s="1"/>
  <c r="D808" a="1"/>
  <c r="D808" s="1"/>
  <c r="D804" a="1"/>
  <c r="D804" s="1"/>
  <c r="D800" a="1"/>
  <c r="D800" s="1"/>
  <c r="D796" a="1"/>
  <c r="D796" s="1"/>
  <c r="D792" a="1"/>
  <c r="D792" s="1"/>
  <c r="D788" a="1"/>
  <c r="D788" s="1"/>
  <c r="G788" s="1" a="1"/>
  <c r="G788" s="1"/>
  <c r="H788" s="1"/>
  <c r="M788" i="1" s="1"/>
  <c r="D784" i="3" a="1"/>
  <c r="D784" s="1"/>
  <c r="D780" a="1"/>
  <c r="D780" s="1"/>
  <c r="G780" s="1" a="1"/>
  <c r="G780" s="1"/>
  <c r="H780" s="1"/>
  <c r="M780" i="1" s="1"/>
  <c r="D1077" i="3" a="1"/>
  <c r="D1077" s="1"/>
  <c r="D1073" a="1"/>
  <c r="D1073" s="1"/>
  <c r="D1069" a="1"/>
  <c r="D1069" s="1"/>
  <c r="D1065" a="1"/>
  <c r="D1065" s="1"/>
  <c r="D1061" a="1"/>
  <c r="D1061" s="1"/>
  <c r="D1057" a="1"/>
  <c r="D1057" s="1"/>
  <c r="D1053" a="1"/>
  <c r="D1053" s="1"/>
  <c r="D1049" a="1"/>
  <c r="D1049" s="1"/>
  <c r="D1045" a="1"/>
  <c r="D1045" s="1"/>
  <c r="D1041" a="1"/>
  <c r="D1041" s="1"/>
  <c r="D1037" a="1"/>
  <c r="D1037" s="1"/>
  <c r="D1033" a="1"/>
  <c r="D1033" s="1"/>
  <c r="D1029" a="1"/>
  <c r="D1029" s="1"/>
  <c r="D1025" a="1"/>
  <c r="D1025" s="1"/>
  <c r="D1021" a="1"/>
  <c r="D1021" s="1"/>
  <c r="D1017" a="1"/>
  <c r="D1017" s="1"/>
  <c r="D1013" a="1"/>
  <c r="D1013" s="1"/>
  <c r="D1009" a="1"/>
  <c r="D1009" s="1"/>
  <c r="D1005" a="1"/>
  <c r="D1005" s="1"/>
  <c r="D1001" a="1"/>
  <c r="D1001" s="1"/>
  <c r="D997" a="1"/>
  <c r="D997" s="1"/>
  <c r="D993" a="1"/>
  <c r="D993" s="1"/>
  <c r="D989" a="1"/>
  <c r="D989" s="1"/>
  <c r="D985" a="1"/>
  <c r="D985" s="1"/>
  <c r="D981" a="1"/>
  <c r="D981" s="1"/>
  <c r="D977" a="1"/>
  <c r="D977" s="1"/>
  <c r="D973" a="1"/>
  <c r="D973" s="1"/>
  <c r="D969" a="1"/>
  <c r="D969" s="1"/>
  <c r="D958" a="1"/>
  <c r="D958" s="1"/>
  <c r="D950" a="1"/>
  <c r="D950" s="1"/>
  <c r="D942" a="1"/>
  <c r="D942" s="1"/>
  <c r="D922" a="1"/>
  <c r="D922" s="1"/>
  <c r="D890" a="1"/>
  <c r="D890" s="1"/>
  <c r="G890" s="1" a="1"/>
  <c r="G890" s="1"/>
  <c r="H890" s="1"/>
  <c r="M890" i="1" s="1"/>
  <c r="D1237" i="3" a="1"/>
  <c r="D1237" s="1"/>
  <c r="D1233" a="1"/>
  <c r="D1233" s="1"/>
  <c r="D1229" a="1"/>
  <c r="D1229" s="1"/>
  <c r="D1225" a="1"/>
  <c r="D1225" s="1"/>
  <c r="D1221" a="1"/>
  <c r="D1221" s="1"/>
  <c r="D1217" a="1"/>
  <c r="D1217" s="1"/>
  <c r="D956" a="1"/>
  <c r="D956" s="1"/>
  <c r="D955" a="1"/>
  <c r="D955" s="1"/>
  <c r="D948" a="1"/>
  <c r="D948" s="1"/>
  <c r="D947" a="1"/>
  <c r="D947" s="1"/>
  <c r="D940" a="1"/>
  <c r="D940" s="1"/>
  <c r="D939" a="1"/>
  <c r="D939" s="1"/>
  <c r="G939" s="1" a="1"/>
  <c r="G939" s="1"/>
  <c r="D937" a="1"/>
  <c r="D937" s="1"/>
  <c r="D930" a="1"/>
  <c r="D930" s="1"/>
  <c r="D929" a="1"/>
  <c r="D929" s="1"/>
  <c r="D924" a="1"/>
  <c r="D924" s="1"/>
  <c r="D907" a="1"/>
  <c r="D907" s="1"/>
  <c r="D902" a="1"/>
  <c r="D902" s="1"/>
  <c r="D898" a="1"/>
  <c r="D898" s="1"/>
  <c r="G898" s="1" a="1"/>
  <c r="G898" s="1"/>
  <c r="H898" s="1"/>
  <c r="M898" i="1" s="1"/>
  <c r="D897" i="3" a="1"/>
  <c r="D897" s="1"/>
  <c r="D892" a="1"/>
  <c r="D892" s="1"/>
  <c r="G876" a="1"/>
  <c r="G876" s="1"/>
  <c r="D870" a="1"/>
  <c r="D870" s="1"/>
  <c r="G860" a="1"/>
  <c r="G860" s="1"/>
  <c r="D854" a="1"/>
  <c r="D854" s="1"/>
  <c r="D838" a="1"/>
  <c r="D838" s="1"/>
  <c r="D834" a="1"/>
  <c r="D834" s="1"/>
  <c r="D830" a="1"/>
  <c r="D830" s="1"/>
  <c r="D826" a="1"/>
  <c r="D826" s="1"/>
  <c r="D822" a="1"/>
  <c r="D822" s="1"/>
  <c r="D818" a="1"/>
  <c r="D818" s="1"/>
  <c r="D814" a="1"/>
  <c r="D814" s="1"/>
  <c r="D810" a="1"/>
  <c r="D810" s="1"/>
  <c r="D806" a="1"/>
  <c r="D806" s="1"/>
  <c r="D802" a="1"/>
  <c r="D802" s="1"/>
  <c r="D798" a="1"/>
  <c r="D798" s="1"/>
  <c r="D794" a="1"/>
  <c r="D794" s="1"/>
  <c r="D790" a="1"/>
  <c r="D790" s="1"/>
  <c r="G790" s="1" a="1"/>
  <c r="G790" s="1"/>
  <c r="H790" s="1"/>
  <c r="M790" i="1" s="1"/>
  <c r="D786" i="3" a="1"/>
  <c r="D786" s="1"/>
  <c r="D782" a="1"/>
  <c r="D782" s="1"/>
  <c r="G782" s="1" a="1"/>
  <c r="G782" s="1"/>
  <c r="H782" s="1"/>
  <c r="M782" i="1" s="1"/>
  <c r="D778" i="3" a="1"/>
  <c r="D778" s="1"/>
  <c r="D1058" a="1"/>
  <c r="D1058" s="1"/>
  <c r="D1056" a="1"/>
  <c r="D1056" s="1"/>
  <c r="D1054" a="1"/>
  <c r="D1054" s="1"/>
  <c r="D1052" a="1"/>
  <c r="D1052" s="1"/>
  <c r="D1050" a="1"/>
  <c r="D1050" s="1"/>
  <c r="D1048" a="1"/>
  <c r="D1048" s="1"/>
  <c r="D1046" a="1"/>
  <c r="D1046" s="1"/>
  <c r="D1044" a="1"/>
  <c r="D1044" s="1"/>
  <c r="D1042" a="1"/>
  <c r="D1042" s="1"/>
  <c r="D1040" a="1"/>
  <c r="D1040" s="1"/>
  <c r="D1038" a="1"/>
  <c r="D1038" s="1"/>
  <c r="D1036" a="1"/>
  <c r="D1036" s="1"/>
  <c r="D1034" a="1"/>
  <c r="D1034" s="1"/>
  <c r="D1032" a="1"/>
  <c r="D1032" s="1"/>
  <c r="D1030" a="1"/>
  <c r="D1030" s="1"/>
  <c r="D1028" a="1"/>
  <c r="D1028" s="1"/>
  <c r="D1026" a="1"/>
  <c r="D1026" s="1"/>
  <c r="D1024" a="1"/>
  <c r="D1024" s="1"/>
  <c r="D1022" a="1"/>
  <c r="D1022" s="1"/>
  <c r="D1020" a="1"/>
  <c r="D1020" s="1"/>
  <c r="D1018" a="1"/>
  <c r="D1018" s="1"/>
  <c r="D1016" a="1"/>
  <c r="D1016" s="1"/>
  <c r="D1014" a="1"/>
  <c r="D1014" s="1"/>
  <c r="D1012" a="1"/>
  <c r="D1012" s="1"/>
  <c r="D1010" a="1"/>
  <c r="D1010" s="1"/>
  <c r="D1008" a="1"/>
  <c r="D1008" s="1"/>
  <c r="D1006" a="1"/>
  <c r="D1006" s="1"/>
  <c r="D1004" a="1"/>
  <c r="D1004" s="1"/>
  <c r="D1002" a="1"/>
  <c r="D1002" s="1"/>
  <c r="D1000" a="1"/>
  <c r="D1000" s="1"/>
  <c r="D998" a="1"/>
  <c r="D998" s="1"/>
  <c r="D996" a="1"/>
  <c r="D996" s="1"/>
  <c r="D994" a="1"/>
  <c r="D994" s="1"/>
  <c r="D992" a="1"/>
  <c r="D992" s="1"/>
  <c r="D990" a="1"/>
  <c r="D990" s="1"/>
  <c r="D988" a="1"/>
  <c r="D988" s="1"/>
  <c r="D986" a="1"/>
  <c r="D986" s="1"/>
  <c r="D984" a="1"/>
  <c r="D984" s="1"/>
  <c r="D982" a="1"/>
  <c r="D982" s="1"/>
  <c r="D980" a="1"/>
  <c r="D980" s="1"/>
  <c r="D978" a="1"/>
  <c r="D978" s="1"/>
  <c r="D976" a="1"/>
  <c r="D976" s="1"/>
  <c r="D974" a="1"/>
  <c r="D974" s="1"/>
  <c r="D972" a="1"/>
  <c r="D972" s="1"/>
  <c r="D970" a="1"/>
  <c r="D970" s="1"/>
  <c r="D968" a="1"/>
  <c r="D968" s="1"/>
  <c r="D966" a="1"/>
  <c r="D966" s="1"/>
  <c r="D962" a="1"/>
  <c r="D962" s="1"/>
  <c r="D954" a="1"/>
  <c r="D954" s="1"/>
  <c r="D946" a="1"/>
  <c r="D946" s="1"/>
  <c r="D938" a="1"/>
  <c r="D938" s="1"/>
  <c r="D936" a="1"/>
  <c r="D936" s="1"/>
  <c r="D934" a="1"/>
  <c r="D934" s="1"/>
  <c r="D932" a="1"/>
  <c r="D932" s="1"/>
  <c r="D928" a="1"/>
  <c r="D928" s="1"/>
  <c r="G910" a="1"/>
  <c r="G910" s="1"/>
  <c r="D906" a="1"/>
  <c r="D906" s="1"/>
  <c r="D900" a="1"/>
  <c r="D900" s="1"/>
  <c r="D896" a="1"/>
  <c r="D896" s="1"/>
  <c r="D872" a="1"/>
  <c r="D872" s="1"/>
  <c r="G872" s="1" a="1"/>
  <c r="G872" s="1"/>
  <c r="I872" s="1"/>
  <c r="N872" i="1" s="1"/>
  <c r="D856" i="3" a="1"/>
  <c r="D856" s="1"/>
  <c r="D840" a="1"/>
  <c r="D840" s="1"/>
  <c r="G840" s="1" a="1"/>
  <c r="G840" s="1"/>
  <c r="I840" s="1"/>
  <c r="N840" i="1" s="1"/>
  <c r="D777" i="3" a="1"/>
  <c r="D777" s="1"/>
  <c r="D776" a="1"/>
  <c r="D776" s="1"/>
  <c r="D775" a="1"/>
  <c r="D775" s="1"/>
  <c r="D774" a="1"/>
  <c r="D774" s="1"/>
  <c r="G774" s="1" a="1"/>
  <c r="G774" s="1"/>
  <c r="D761" a="1"/>
  <c r="D761" s="1"/>
  <c r="D760" a="1"/>
  <c r="D760" s="1"/>
  <c r="G760" s="1" a="1"/>
  <c r="G760" s="1"/>
  <c r="H760" s="1"/>
  <c r="M760" i="1" s="1"/>
  <c r="D759" i="3" a="1"/>
  <c r="D759" s="1"/>
  <c r="D757" a="1"/>
  <c r="D757" s="1"/>
  <c r="D756" a="1"/>
  <c r="D756" s="1"/>
  <c r="D751" a="1"/>
  <c r="D751" s="1"/>
  <c r="G751" s="1" a="1"/>
  <c r="G751" s="1"/>
  <c r="D747" a="1"/>
  <c r="D747" s="1"/>
  <c r="D743" a="1"/>
  <c r="D743" s="1"/>
  <c r="D732" a="1"/>
  <c r="D732" s="1"/>
  <c r="D730" a="1"/>
  <c r="D730" s="1"/>
  <c r="D729" a="1"/>
  <c r="D729" s="1"/>
  <c r="D728" a="1"/>
  <c r="D728" s="1"/>
  <c r="G728" s="1" a="1"/>
  <c r="G728" s="1"/>
  <c r="D726" a="1"/>
  <c r="D726" s="1"/>
  <c r="D725" a="1"/>
  <c r="D725" s="1"/>
  <c r="D587" a="1"/>
  <c r="D587" s="1"/>
  <c r="D586" a="1"/>
  <c r="D586" s="1"/>
  <c r="D579" a="1"/>
  <c r="D579" s="1"/>
  <c r="D578" a="1"/>
  <c r="D578" s="1"/>
  <c r="G578" s="1" a="1"/>
  <c r="G578" s="1"/>
  <c r="D571" a="1"/>
  <c r="D571" s="1"/>
  <c r="D570" a="1"/>
  <c r="D570" s="1"/>
  <c r="G570" s="1" a="1"/>
  <c r="G570" s="1"/>
  <c r="D568" a="1"/>
  <c r="D568" s="1"/>
  <c r="D566" a="1"/>
  <c r="D566" s="1"/>
  <c r="D564" a="1"/>
  <c r="D564" s="1"/>
  <c r="D563" a="1"/>
  <c r="D563" s="1"/>
  <c r="D562" a="1"/>
  <c r="D562" s="1"/>
  <c r="D762" a="1"/>
  <c r="D762" s="1"/>
  <c r="D758" a="1"/>
  <c r="D758" s="1"/>
  <c r="D754" a="1"/>
  <c r="D754" s="1"/>
  <c r="D752" a="1"/>
  <c r="D752" s="1"/>
  <c r="D739" a="1"/>
  <c r="D739" s="1"/>
  <c r="G739" s="1" a="1"/>
  <c r="G739" s="1"/>
  <c r="D735" a="1"/>
  <c r="D735" s="1"/>
  <c r="D724" a="1"/>
  <c r="D724" s="1"/>
  <c r="D722" a="1"/>
  <c r="D722" s="1"/>
  <c r="D720" a="1"/>
  <c r="D720" s="1"/>
  <c r="D718" a="1"/>
  <c r="D718" s="1"/>
  <c r="D716" a="1"/>
  <c r="D716" s="1"/>
  <c r="D714" a="1"/>
  <c r="D714" s="1"/>
  <c r="D712" a="1"/>
  <c r="D712" s="1"/>
  <c r="D710" a="1"/>
  <c r="D710" s="1"/>
  <c r="D708" a="1"/>
  <c r="D708" s="1"/>
  <c r="G708" s="1" a="1"/>
  <c r="G708" s="1"/>
  <c r="H708" s="1"/>
  <c r="M708" i="1" s="1"/>
  <c r="D706" i="3" a="1"/>
  <c r="D706" s="1"/>
  <c r="D704" a="1"/>
  <c r="D704" s="1"/>
  <c r="G704" s="1" a="1"/>
  <c r="G704" s="1"/>
  <c r="H704" s="1"/>
  <c r="M704" i="1" s="1"/>
  <c r="D702" i="3" a="1"/>
  <c r="D702" s="1"/>
  <c r="D700" a="1"/>
  <c r="D700" s="1"/>
  <c r="G700" s="1" a="1"/>
  <c r="G700" s="1"/>
  <c r="H700" s="1"/>
  <c r="M700" i="1" s="1"/>
  <c r="D698" i="3" a="1"/>
  <c r="D698" s="1"/>
  <c r="D696" a="1"/>
  <c r="D696" s="1"/>
  <c r="G696" s="1" a="1"/>
  <c r="G696" s="1"/>
  <c r="H696" s="1"/>
  <c r="M696" i="1" s="1"/>
  <c r="D694" i="3" a="1"/>
  <c r="D694" s="1"/>
  <c r="D692" a="1"/>
  <c r="D692" s="1"/>
  <c r="D690" a="1"/>
  <c r="D690" s="1"/>
  <c r="D688" a="1"/>
  <c r="D688" s="1"/>
  <c r="G688" s="1" a="1"/>
  <c r="G688" s="1"/>
  <c r="H688" s="1"/>
  <c r="M688" i="1" s="1"/>
  <c r="D686" i="3" a="1"/>
  <c r="D686" s="1"/>
  <c r="D684" a="1"/>
  <c r="D684" s="1"/>
  <c r="G684" s="1" a="1"/>
  <c r="G684" s="1"/>
  <c r="I684" s="1"/>
  <c r="N684" i="1" s="1"/>
  <c r="D682" i="3" a="1"/>
  <c r="D682" s="1"/>
  <c r="D680" a="1"/>
  <c r="D680" s="1"/>
  <c r="G680" s="1" a="1"/>
  <c r="G680" s="1"/>
  <c r="H680" s="1"/>
  <c r="M680" i="1" s="1"/>
  <c r="D678" i="3" a="1"/>
  <c r="D678" s="1"/>
  <c r="D676" a="1"/>
  <c r="D676" s="1"/>
  <c r="D674" a="1"/>
  <c r="D674" s="1"/>
  <c r="D672" a="1"/>
  <c r="D672" s="1"/>
  <c r="G672" s="1" a="1"/>
  <c r="G672" s="1"/>
  <c r="H672" s="1"/>
  <c r="M672" i="1" s="1"/>
  <c r="D670" i="3" a="1"/>
  <c r="D670" s="1"/>
  <c r="D668" a="1"/>
  <c r="D668" s="1"/>
  <c r="G668" s="1" a="1"/>
  <c r="G668" s="1"/>
  <c r="H668" s="1"/>
  <c r="M668" i="1" s="1"/>
  <c r="D666" i="3" a="1"/>
  <c r="D666" s="1"/>
  <c r="D664" a="1"/>
  <c r="D664" s="1"/>
  <c r="G664" s="1" a="1"/>
  <c r="G664" s="1"/>
  <c r="H664" s="1"/>
  <c r="M664" i="1" s="1"/>
  <c r="D662" i="3" a="1"/>
  <c r="D662" s="1"/>
  <c r="D660" a="1"/>
  <c r="D660" s="1"/>
  <c r="G660" s="1" a="1"/>
  <c r="G660" s="1"/>
  <c r="H660" s="1"/>
  <c r="M660" i="1" s="1"/>
  <c r="D658" i="3" a="1"/>
  <c r="D658" s="1"/>
  <c r="D656" a="1"/>
  <c r="D656" s="1"/>
  <c r="G656" s="1" a="1"/>
  <c r="G656" s="1"/>
  <c r="H656" s="1"/>
  <c r="M656" i="1" s="1"/>
  <c r="D654" i="3" a="1"/>
  <c r="D654" s="1"/>
  <c r="D652" a="1"/>
  <c r="D652" s="1"/>
  <c r="G652" s="1" a="1"/>
  <c r="G652" s="1"/>
  <c r="H652" s="1"/>
  <c r="M652" i="1" s="1"/>
  <c r="D650" i="3" a="1"/>
  <c r="D650" s="1"/>
  <c r="D648" a="1"/>
  <c r="D648" s="1"/>
  <c r="D646" a="1"/>
  <c r="D646" s="1"/>
  <c r="D644" a="1"/>
  <c r="D644" s="1"/>
  <c r="G644" s="1" a="1"/>
  <c r="G644" s="1"/>
  <c r="H644" s="1"/>
  <c r="M644" i="1" s="1"/>
  <c r="D642" i="3" a="1"/>
  <c r="D642" s="1"/>
  <c r="D640" a="1"/>
  <c r="D640" s="1"/>
  <c r="G640" s="1" a="1"/>
  <c r="G640" s="1"/>
  <c r="H640" s="1"/>
  <c r="M640" i="1" s="1"/>
  <c r="D638" i="3" a="1"/>
  <c r="D638" s="1"/>
  <c r="D636" a="1"/>
  <c r="D636" s="1"/>
  <c r="G636" s="1" a="1"/>
  <c r="G636" s="1"/>
  <c r="H636" s="1"/>
  <c r="M636" i="1" s="1"/>
  <c r="D634" i="3" a="1"/>
  <c r="D634" s="1"/>
  <c r="D632" a="1"/>
  <c r="D632" s="1"/>
  <c r="G632" s="1" a="1"/>
  <c r="G632" s="1"/>
  <c r="H632" s="1"/>
  <c r="M632" i="1" s="1"/>
  <c r="D630" i="3" a="1"/>
  <c r="D630" s="1"/>
  <c r="D628" a="1"/>
  <c r="D628" s="1"/>
  <c r="G628" s="1" a="1"/>
  <c r="G628" s="1"/>
  <c r="H628" s="1"/>
  <c r="M628" i="1" s="1"/>
  <c r="D626" i="3" a="1"/>
  <c r="D626" s="1"/>
  <c r="D624" a="1"/>
  <c r="D624" s="1"/>
  <c r="G624" s="1" a="1"/>
  <c r="G624" s="1"/>
  <c r="H624" s="1"/>
  <c r="M624" i="1" s="1"/>
  <c r="D622" i="3" a="1"/>
  <c r="D622" s="1"/>
  <c r="D620" a="1"/>
  <c r="D620" s="1"/>
  <c r="G620" s="1" a="1"/>
  <c r="G620" s="1"/>
  <c r="H620" s="1"/>
  <c r="M620" i="1" s="1"/>
  <c r="D618" i="3" a="1"/>
  <c r="D618" s="1"/>
  <c r="D616" a="1"/>
  <c r="D616" s="1"/>
  <c r="D614" a="1"/>
  <c r="D614" s="1"/>
  <c r="D612" a="1"/>
  <c r="D612" s="1"/>
  <c r="D610" a="1"/>
  <c r="D610" s="1"/>
  <c r="D608" a="1"/>
  <c r="D608" s="1"/>
  <c r="G608" s="1" a="1"/>
  <c r="G608" s="1"/>
  <c r="H608" s="1"/>
  <c r="M608" i="1" s="1"/>
  <c r="D606" i="3" a="1"/>
  <c r="D606" s="1"/>
  <c r="D604" a="1"/>
  <c r="D604" s="1"/>
  <c r="G604" s="1" a="1"/>
  <c r="G604" s="1"/>
  <c r="H604" s="1"/>
  <c r="M604" i="1" s="1"/>
  <c r="D602" i="3" a="1"/>
  <c r="D602" s="1"/>
  <c r="D600" a="1"/>
  <c r="D600" s="1"/>
  <c r="G600" s="1" a="1"/>
  <c r="G600" s="1"/>
  <c r="H600" s="1"/>
  <c r="M600" i="1" s="1"/>
  <c r="D598" i="3" a="1"/>
  <c r="D598" s="1"/>
  <c r="D596" a="1"/>
  <c r="D596" s="1"/>
  <c r="G596" s="1" a="1"/>
  <c r="G596" s="1"/>
  <c r="H596" s="1"/>
  <c r="M596" i="1" s="1"/>
  <c r="D594" i="3" a="1"/>
  <c r="D594" s="1"/>
  <c r="D592" a="1"/>
  <c r="D592" s="1"/>
  <c r="D585" a="1"/>
  <c r="D585" s="1"/>
  <c r="D577" a="1"/>
  <c r="D577" s="1"/>
  <c r="D569" a="1"/>
  <c r="D569" s="1"/>
  <c r="D567" a="1"/>
  <c r="D567" s="1"/>
  <c r="D565" a="1"/>
  <c r="D565" s="1"/>
  <c r="D561" a="1"/>
  <c r="D561" s="1"/>
  <c r="D559" a="1"/>
  <c r="D559" s="1"/>
  <c r="D553" a="1"/>
  <c r="D553" s="1"/>
  <c r="G553" s="1" a="1"/>
  <c r="G553" s="1"/>
  <c r="H553" s="1"/>
  <c r="M553" i="1" s="1"/>
  <c r="D551" i="3" a="1"/>
  <c r="D551" s="1"/>
  <c r="D545" a="1"/>
  <c r="D545" s="1"/>
  <c r="G545" s="1" a="1"/>
  <c r="G545" s="1"/>
  <c r="H545" s="1"/>
  <c r="M545" i="1" s="1"/>
  <c r="D537" i="3" a="1"/>
  <c r="D537" s="1"/>
  <c r="D536" a="1"/>
  <c r="D536" s="1"/>
  <c r="D530" a="1"/>
  <c r="D530" s="1"/>
  <c r="D529" a="1"/>
  <c r="D529" s="1"/>
  <c r="G529" s="1" a="1"/>
  <c r="G529" s="1"/>
  <c r="H529" s="1"/>
  <c r="M529" i="1" s="1"/>
  <c r="D528" i="3" a="1"/>
  <c r="D528" s="1"/>
  <c r="D518" a="1"/>
  <c r="D518" s="1"/>
  <c r="D517" a="1"/>
  <c r="D517" s="1"/>
  <c r="D516" a="1"/>
  <c r="D516" s="1"/>
  <c r="D515" a="1"/>
  <c r="D515" s="1"/>
  <c r="D514" a="1"/>
  <c r="D514" s="1"/>
  <c r="D513" a="1"/>
  <c r="D513" s="1"/>
  <c r="D512" a="1"/>
  <c r="D512" s="1"/>
  <c r="D502" a="1"/>
  <c r="D502" s="1"/>
  <c r="D501" a="1"/>
  <c r="D501" s="1"/>
  <c r="G501" s="1" a="1"/>
  <c r="G501" s="1"/>
  <c r="H501" s="1"/>
  <c r="M501" i="1" s="1"/>
  <c r="D500" i="3" a="1"/>
  <c r="D500" s="1"/>
  <c r="D499" a="1"/>
  <c r="D499" s="1"/>
  <c r="G499" s="1" a="1"/>
  <c r="G499" s="1"/>
  <c r="I499" s="1"/>
  <c r="N499" i="1" s="1"/>
  <c r="D498" i="3" a="1"/>
  <c r="D498" s="1"/>
  <c r="D497" a="1"/>
  <c r="D497" s="1"/>
  <c r="D496" a="1"/>
  <c r="D496" s="1"/>
  <c r="D491" a="1"/>
  <c r="D491" s="1"/>
  <c r="D486" a="1"/>
  <c r="D486" s="1"/>
  <c r="D473" a="1"/>
  <c r="D473" s="1"/>
  <c r="D469" a="1"/>
  <c r="D469" s="1"/>
  <c r="D468" a="1"/>
  <c r="D468" s="1"/>
  <c r="D443" a="1"/>
  <c r="D443" s="1"/>
  <c r="D439" a="1"/>
  <c r="D439" s="1"/>
  <c r="G439" s="1" a="1"/>
  <c r="G439" s="1"/>
  <c r="I439" s="1"/>
  <c r="N439" i="1" s="1"/>
  <c r="D435" i="3" a="1"/>
  <c r="D435" s="1"/>
  <c r="D413" a="1"/>
  <c r="D413" s="1"/>
  <c r="G413" s="1" a="1"/>
  <c r="G413" s="1"/>
  <c r="H413" s="1"/>
  <c r="M413" i="1" s="1"/>
  <c r="D409" i="3" a="1"/>
  <c r="D409" s="1"/>
  <c r="D405" a="1"/>
  <c r="D405" s="1"/>
  <c r="D401" a="1"/>
  <c r="D401" s="1"/>
  <c r="D394" a="1"/>
  <c r="D394" s="1"/>
  <c r="D380" a="1"/>
  <c r="D380" s="1"/>
  <c r="D374" a="1"/>
  <c r="D374" s="1"/>
  <c r="D364" a="1"/>
  <c r="D364" s="1"/>
  <c r="D358" a="1"/>
  <c r="D358" s="1"/>
  <c r="D348" a="1"/>
  <c r="D348" s="1"/>
  <c r="D342" a="1"/>
  <c r="D342" s="1"/>
  <c r="D769" a="1"/>
  <c r="D769" s="1"/>
  <c r="D768" a="1"/>
  <c r="D768" s="1"/>
  <c r="D767" a="1"/>
  <c r="D767" s="1"/>
  <c r="D765" a="1"/>
  <c r="D765" s="1"/>
  <c r="D764" a="1"/>
  <c r="D764" s="1"/>
  <c r="D763" a="1"/>
  <c r="D763" s="1"/>
  <c r="D750" a="1"/>
  <c r="D750" s="1"/>
  <c r="D749" a="1"/>
  <c r="D749" s="1"/>
  <c r="D748" a="1"/>
  <c r="D748" s="1"/>
  <c r="D746" a="1"/>
  <c r="D746" s="1"/>
  <c r="G746" s="1" a="1"/>
  <c r="G746" s="1"/>
  <c r="D745" a="1"/>
  <c r="D745" s="1"/>
  <c r="D744" a="1"/>
  <c r="D744" s="1"/>
  <c r="D742" a="1"/>
  <c r="D742" s="1"/>
  <c r="D741" a="1"/>
  <c r="D741" s="1"/>
  <c r="D731" a="1"/>
  <c r="D731" s="1"/>
  <c r="D727" a="1"/>
  <c r="D727" s="1"/>
  <c r="D590" a="1"/>
  <c r="D590" s="1"/>
  <c r="D583" a="1"/>
  <c r="D583" s="1"/>
  <c r="D582" a="1"/>
  <c r="D582" s="1"/>
  <c r="D575" a="1"/>
  <c r="D575" s="1"/>
  <c r="D574" a="1"/>
  <c r="D574" s="1"/>
  <c r="D495" a="1"/>
  <c r="D495" s="1"/>
  <c r="G495" s="1" a="1"/>
  <c r="G495" s="1"/>
  <c r="I495" s="1"/>
  <c r="N495" i="1" s="1"/>
  <c r="G489" i="3" a="1"/>
  <c r="G489" s="1"/>
  <c r="D485" a="1"/>
  <c r="D485" s="1"/>
  <c r="G485" s="1" a="1"/>
  <c r="G485" s="1"/>
  <c r="H485" s="1"/>
  <c r="M485" i="1" s="1"/>
  <c r="D471" i="3" a="1"/>
  <c r="D471" s="1"/>
  <c r="D467" a="1"/>
  <c r="D467" s="1"/>
  <c r="G467" s="1" a="1"/>
  <c r="G467" s="1"/>
  <c r="I467" s="1"/>
  <c r="N467" i="1" s="1"/>
  <c r="G461" i="3" a="1"/>
  <c r="G461" s="1"/>
  <c r="D427" a="1"/>
  <c r="D427" s="1"/>
  <c r="D415" a="1"/>
  <c r="D415" s="1"/>
  <c r="D384" a="1"/>
  <c r="D384" s="1"/>
  <c r="D378" a="1"/>
  <c r="D378" s="1"/>
  <c r="D368" a="1"/>
  <c r="D368" s="1"/>
  <c r="D362" a="1"/>
  <c r="D362" s="1"/>
  <c r="D352" a="1"/>
  <c r="D352" s="1"/>
  <c r="D346" a="1"/>
  <c r="D346" s="1"/>
  <c r="G773" a="1"/>
  <c r="G773" s="1"/>
  <c r="D772" a="1"/>
  <c r="D772" s="1"/>
  <c r="D770" a="1"/>
  <c r="D770" s="1"/>
  <c r="D766" a="1"/>
  <c r="D766" s="1"/>
  <c r="D755" a="1"/>
  <c r="D755" s="1"/>
  <c r="D740" a="1"/>
  <c r="D740" s="1"/>
  <c r="D738" a="1"/>
  <c r="D738" s="1"/>
  <c r="D736" a="1"/>
  <c r="D736" s="1"/>
  <c r="G736" s="1" a="1"/>
  <c r="G736" s="1"/>
  <c r="D734" a="1"/>
  <c r="D734" s="1"/>
  <c r="D723" a="1"/>
  <c r="D723" s="1"/>
  <c r="G723" s="1" a="1"/>
  <c r="G723" s="1"/>
  <c r="D719" a="1"/>
  <c r="D719" s="1"/>
  <c r="D715" a="1"/>
  <c r="D715" s="1"/>
  <c r="G715" s="1" a="1"/>
  <c r="G715" s="1"/>
  <c r="D711" a="1"/>
  <c r="D711" s="1"/>
  <c r="D707" a="1"/>
  <c r="D707" s="1"/>
  <c r="G707" s="1" a="1"/>
  <c r="G707" s="1"/>
  <c r="D703" a="1"/>
  <c r="D703" s="1"/>
  <c r="D699" a="1"/>
  <c r="D699" s="1"/>
  <c r="D695" a="1"/>
  <c r="D695" s="1"/>
  <c r="D691" a="1"/>
  <c r="D691" s="1"/>
  <c r="G691" s="1" a="1"/>
  <c r="G691" s="1"/>
  <c r="D687" a="1"/>
  <c r="D687" s="1"/>
  <c r="D683" a="1"/>
  <c r="D683" s="1"/>
  <c r="D679" a="1"/>
  <c r="D679" s="1"/>
  <c r="D675" a="1"/>
  <c r="D675" s="1"/>
  <c r="D671" a="1"/>
  <c r="D671" s="1"/>
  <c r="D667" a="1"/>
  <c r="D667" s="1"/>
  <c r="D663" a="1"/>
  <c r="D663" s="1"/>
  <c r="D659" a="1"/>
  <c r="D659" s="1"/>
  <c r="D655" a="1"/>
  <c r="D655" s="1"/>
  <c r="D651" a="1"/>
  <c r="D651" s="1"/>
  <c r="D647" a="1"/>
  <c r="D647" s="1"/>
  <c r="D643" a="1"/>
  <c r="D643" s="1"/>
  <c r="D639" a="1"/>
  <c r="D639" s="1"/>
  <c r="D635" a="1"/>
  <c r="D635" s="1"/>
  <c r="D631" a="1"/>
  <c r="D631" s="1"/>
  <c r="D627" a="1"/>
  <c r="D627" s="1"/>
  <c r="D623" a="1"/>
  <c r="D623" s="1"/>
  <c r="D619" a="1"/>
  <c r="D619" s="1"/>
  <c r="D615" a="1"/>
  <c r="D615" s="1"/>
  <c r="D611" a="1"/>
  <c r="D611" s="1"/>
  <c r="D607" a="1"/>
  <c r="D607" s="1"/>
  <c r="D603" a="1"/>
  <c r="D603" s="1"/>
  <c r="D599" a="1"/>
  <c r="D599" s="1"/>
  <c r="D595" a="1"/>
  <c r="D595" s="1"/>
  <c r="D589" a="1"/>
  <c r="D589" s="1"/>
  <c r="D581" a="1"/>
  <c r="D581" s="1"/>
  <c r="D573" a="1"/>
  <c r="D573" s="1"/>
  <c r="D557" a="1"/>
  <c r="D557" s="1"/>
  <c r="G555" a="1"/>
  <c r="G555" s="1"/>
  <c r="D549" a="1"/>
  <c r="D549" s="1"/>
  <c r="D541" a="1"/>
  <c r="D541" s="1"/>
  <c r="G539" a="1"/>
  <c r="G539" s="1"/>
  <c r="D533" a="1"/>
  <c r="D533" s="1"/>
  <c r="D531" a="1"/>
  <c r="D531" s="1"/>
  <c r="D525" a="1"/>
  <c r="D525" s="1"/>
  <c r="D523" a="1"/>
  <c r="D523" s="1"/>
  <c r="D521" a="1"/>
  <c r="D521" s="1"/>
  <c r="D519" a="1"/>
  <c r="D519" s="1"/>
  <c r="D509" a="1"/>
  <c r="D509" s="1"/>
  <c r="D507" a="1"/>
  <c r="D507" s="1"/>
  <c r="D505" a="1"/>
  <c r="D505" s="1"/>
  <c r="D503" a="1"/>
  <c r="D503" s="1"/>
  <c r="D487" a="1"/>
  <c r="D487" s="1"/>
  <c r="D445" a="1"/>
  <c r="D445" s="1"/>
  <c r="G445" s="1" a="1"/>
  <c r="G445" s="1"/>
  <c r="H445" s="1"/>
  <c r="M445" i="1" s="1"/>
  <c r="D441" i="3" a="1"/>
  <c r="D441" s="1"/>
  <c r="D411" a="1"/>
  <c r="D411" s="1"/>
  <c r="G411" s="1" a="1"/>
  <c r="G411" s="1"/>
  <c r="I411" s="1"/>
  <c r="N411" i="1" s="1"/>
  <c r="D407" i="3" a="1"/>
  <c r="D407" s="1"/>
  <c r="D390" a="1"/>
  <c r="D390" s="1"/>
  <c r="D387" a="1"/>
  <c r="D387" s="1"/>
  <c r="D383" a="1"/>
  <c r="D383" s="1"/>
  <c r="G383" s="1" a="1"/>
  <c r="G383" s="1"/>
  <c r="D379" a="1"/>
  <c r="D379" s="1"/>
  <c r="D375" a="1"/>
  <c r="D375" s="1"/>
  <c r="G375" s="1" a="1"/>
  <c r="G375" s="1"/>
  <c r="D371" a="1"/>
  <c r="D371" s="1"/>
  <c r="D367" a="1"/>
  <c r="D367" s="1"/>
  <c r="G367" s="1" a="1"/>
  <c r="G367" s="1"/>
  <c r="D363" a="1"/>
  <c r="D363" s="1"/>
  <c r="D359" a="1"/>
  <c r="D359" s="1"/>
  <c r="G359" s="1" a="1"/>
  <c r="G359" s="1"/>
  <c r="I359" s="1"/>
  <c r="N359" i="1" s="1"/>
  <c r="D355" i="3" a="1"/>
  <c r="D355" s="1"/>
  <c r="D351" a="1"/>
  <c r="D351" s="1"/>
  <c r="G351" s="1" a="1"/>
  <c r="G351" s="1"/>
  <c r="I351" s="1"/>
  <c r="N351" i="1" s="1"/>
  <c r="D347" i="3" a="1"/>
  <c r="D347" s="1"/>
  <c r="D343" a="1"/>
  <c r="D343" s="1"/>
  <c r="G343" s="1" a="1"/>
  <c r="G343" s="1"/>
  <c r="H343" s="1"/>
  <c r="M343" i="1" s="1"/>
  <c r="D339" i="3" a="1"/>
  <c r="D339" s="1"/>
  <c r="D335" a="1"/>
  <c r="D335" s="1"/>
  <c r="G335" s="1" a="1"/>
  <c r="G335" s="1"/>
  <c r="H335" s="1"/>
  <c r="M335" i="1" s="1"/>
  <c r="D331" i="3" a="1"/>
  <c r="D331" s="1"/>
  <c r="D327" a="1"/>
  <c r="D327" s="1"/>
  <c r="D320" a="1"/>
  <c r="D320" s="1"/>
  <c r="D311" a="1"/>
  <c r="D311" s="1"/>
  <c r="G311" s="1" a="1"/>
  <c r="G311" s="1"/>
  <c r="H311" s="1"/>
  <c r="M311" i="1" s="1"/>
  <c r="D289" i="3" a="1"/>
  <c r="D289" s="1"/>
  <c r="D285" a="1"/>
  <c r="D285" s="1"/>
  <c r="D281" a="1"/>
  <c r="D281" s="1"/>
  <c r="D277" a="1"/>
  <c r="D277" s="1"/>
  <c r="G277" s="1" a="1"/>
  <c r="G277" s="1"/>
  <c r="D273" a="1"/>
  <c r="D273" s="1"/>
  <c r="D269" a="1"/>
  <c r="D269" s="1"/>
  <c r="G269" s="1" a="1"/>
  <c r="G269" s="1"/>
  <c r="D265" a="1"/>
  <c r="D265" s="1"/>
  <c r="D261" a="1"/>
  <c r="D261" s="1"/>
  <c r="G261" s="1" a="1"/>
  <c r="G261" s="1"/>
  <c r="D257" a="1"/>
  <c r="D257" s="1"/>
  <c r="D253" a="1"/>
  <c r="D253" s="1"/>
  <c r="G253" s="1" a="1"/>
  <c r="G253" s="1"/>
  <c r="H253" s="1"/>
  <c r="M253" i="1" s="1"/>
  <c r="D249" i="3" a="1"/>
  <c r="D249" s="1"/>
  <c r="D245" a="1"/>
  <c r="D245" s="1"/>
  <c r="G245" s="1" a="1"/>
  <c r="G245" s="1"/>
  <c r="I245" s="1"/>
  <c r="N245" i="1" s="1"/>
  <c r="D241" i="3" a="1"/>
  <c r="D241" s="1"/>
  <c r="D237" a="1"/>
  <c r="D237" s="1"/>
  <c r="G237" s="1" a="1"/>
  <c r="G237" s="1"/>
  <c r="I237" s="1"/>
  <c r="N237" i="1" s="1"/>
  <c r="D233" i="3" a="1"/>
  <c r="D233" s="1"/>
  <c r="D229" a="1"/>
  <c r="D229" s="1"/>
  <c r="G229" s="1" a="1"/>
  <c r="G229" s="1"/>
  <c r="I229" s="1"/>
  <c r="N229" i="1" s="1"/>
  <c r="D225" i="3" a="1"/>
  <c r="D225" s="1"/>
  <c r="D221" a="1"/>
  <c r="D221" s="1"/>
  <c r="D211" a="1"/>
  <c r="D211" s="1"/>
  <c r="D207" a="1"/>
  <c r="D207" s="1"/>
  <c r="D205" a="1"/>
  <c r="D205" s="1"/>
  <c r="D204" a="1"/>
  <c r="D204" s="1"/>
  <c r="D203" a="1"/>
  <c r="D203" s="1"/>
  <c r="D202" a="1"/>
  <c r="D202" s="1"/>
  <c r="G202" s="1" a="1"/>
  <c r="G202" s="1"/>
  <c r="D123" a="1"/>
  <c r="D123" s="1"/>
  <c r="D121" a="1"/>
  <c r="D121" s="1"/>
  <c r="D115" a="1"/>
  <c r="D115" s="1"/>
  <c r="D108" a="1"/>
  <c r="D108" s="1"/>
  <c r="D96" a="1"/>
  <c r="D96" s="1"/>
  <c r="D95" a="1"/>
  <c r="D95" s="1"/>
  <c r="D89" a="1"/>
  <c r="D89" s="1"/>
  <c r="D88" a="1"/>
  <c r="D88" s="1"/>
  <c r="D87" a="1"/>
  <c r="D87" s="1"/>
  <c r="D78" a="1"/>
  <c r="D78" s="1"/>
  <c r="D72" a="1"/>
  <c r="D72" s="1"/>
  <c r="G72" s="1" a="1"/>
  <c r="G72" s="1"/>
  <c r="H72" s="1"/>
  <c r="M72" i="1" s="1"/>
  <c r="D71" i="3" a="1"/>
  <c r="D71" s="1"/>
  <c r="D65" a="1"/>
  <c r="D65" s="1"/>
  <c r="D56" a="1"/>
  <c r="D56" s="1"/>
  <c r="D55" a="1"/>
  <c r="D55" s="1"/>
  <c r="D49" a="1"/>
  <c r="D49" s="1"/>
  <c r="D40" a="1"/>
  <c r="D40" s="1"/>
  <c r="D39" a="1"/>
  <c r="D39" s="1"/>
  <c r="D33" a="1"/>
  <c r="D33" s="1"/>
  <c r="D393" a="1"/>
  <c r="D393" s="1"/>
  <c r="D392" a="1"/>
  <c r="D392" s="1"/>
  <c r="G392" s="1" a="1"/>
  <c r="G392" s="1"/>
  <c r="I392" s="1"/>
  <c r="N392" i="1" s="1"/>
  <c r="D391" i="3" a="1"/>
  <c r="D391" s="1"/>
  <c r="D388" a="1"/>
  <c r="D388" s="1"/>
  <c r="D325" a="1"/>
  <c r="D325" s="1"/>
  <c r="D324" a="1"/>
  <c r="D324" s="1"/>
  <c r="D315" a="1"/>
  <c r="D315" s="1"/>
  <c r="D314" a="1"/>
  <c r="D314" s="1"/>
  <c r="D309" a="1"/>
  <c r="D309" s="1"/>
  <c r="D308" a="1"/>
  <c r="D308" s="1"/>
  <c r="G308" s="1" a="1"/>
  <c r="G308" s="1"/>
  <c r="D306" a="1"/>
  <c r="D306" s="1"/>
  <c r="D299" a="1"/>
  <c r="D299" s="1"/>
  <c r="G299" s="1" a="1"/>
  <c r="G299" s="1"/>
  <c r="H299" s="1"/>
  <c r="M299" i="1" s="1"/>
  <c r="D296" i="3" a="1"/>
  <c r="D296" s="1"/>
  <c r="D295" a="1"/>
  <c r="D295" s="1"/>
  <c r="D292" a="1"/>
  <c r="D292" s="1"/>
  <c r="D291" a="1"/>
  <c r="D291" s="1"/>
  <c r="G291" s="1" a="1"/>
  <c r="G291" s="1"/>
  <c r="D217" a="1"/>
  <c r="D217" s="1"/>
  <c r="G214" a="1"/>
  <c r="G214" s="1"/>
  <c r="D213" a="1"/>
  <c r="D213" s="1"/>
  <c r="D212" a="1"/>
  <c r="D212" s="1"/>
  <c r="D201" a="1"/>
  <c r="D201" s="1"/>
  <c r="D200" a="1"/>
  <c r="D200" s="1"/>
  <c r="D199" a="1"/>
  <c r="D199" s="1"/>
  <c r="G199" s="1" a="1"/>
  <c r="G199" s="1"/>
  <c r="D198" a="1"/>
  <c r="D198" s="1"/>
  <c r="G198" s="1" a="1"/>
  <c r="G198" s="1"/>
  <c r="D155" a="1"/>
  <c r="D155" s="1"/>
  <c r="D153" a="1"/>
  <c r="D153" s="1"/>
  <c r="D151" a="1"/>
  <c r="D151" s="1"/>
  <c r="D149" a="1"/>
  <c r="D149" s="1"/>
  <c r="D147" a="1"/>
  <c r="D147" s="1"/>
  <c r="D145" a="1"/>
  <c r="D145" s="1"/>
  <c r="D143" a="1"/>
  <c r="D143" s="1"/>
  <c r="D141" a="1"/>
  <c r="D141" s="1"/>
  <c r="D139" a="1"/>
  <c r="D139" s="1"/>
  <c r="D137" a="1"/>
  <c r="D137" s="1"/>
  <c r="D135" a="1"/>
  <c r="D135" s="1"/>
  <c r="D133" a="1"/>
  <c r="D133" s="1"/>
  <c r="G131" a="1"/>
  <c r="G131" s="1"/>
  <c r="G127" a="1"/>
  <c r="G127" s="1"/>
  <c r="G119" a="1"/>
  <c r="G119" s="1"/>
  <c r="D84" a="1"/>
  <c r="D84" s="1"/>
  <c r="D76" a="1"/>
  <c r="D76" s="1"/>
  <c r="D69" a="1"/>
  <c r="D69" s="1"/>
  <c r="D60" a="1"/>
  <c r="D60" s="1"/>
  <c r="D53" a="1"/>
  <c r="D53" s="1"/>
  <c r="D44" a="1"/>
  <c r="D44" s="1"/>
  <c r="D37" a="1"/>
  <c r="D37" s="1"/>
  <c r="D28" a="1"/>
  <c r="D28" s="1"/>
  <c r="G25" a="1"/>
  <c r="G25" s="1"/>
  <c r="J25" s="1"/>
  <c r="O25" i="1" s="1"/>
  <c r="D340" i="3" a="1"/>
  <c r="D340" s="1"/>
  <c r="D338" a="1"/>
  <c r="D338" s="1"/>
  <c r="D336" a="1"/>
  <c r="D336" s="1"/>
  <c r="D334" a="1"/>
  <c r="D334" s="1"/>
  <c r="D332" a="1"/>
  <c r="D332" s="1"/>
  <c r="D330" a="1"/>
  <c r="D330" s="1"/>
  <c r="D328" a="1"/>
  <c r="D328" s="1"/>
  <c r="D319" a="1"/>
  <c r="D319" s="1"/>
  <c r="D312" a="1"/>
  <c r="D312" s="1"/>
  <c r="D302" a="1"/>
  <c r="D302" s="1"/>
  <c r="D301" a="1"/>
  <c r="D301" s="1"/>
  <c r="D300" a="1"/>
  <c r="D300" s="1"/>
  <c r="D290" a="1"/>
  <c r="D290" s="1"/>
  <c r="D288" a="1"/>
  <c r="D288" s="1"/>
  <c r="D286" a="1"/>
  <c r="D286" s="1"/>
  <c r="D284" a="1"/>
  <c r="D284" s="1"/>
  <c r="D282" a="1"/>
  <c r="D282" s="1"/>
  <c r="D280" a="1"/>
  <c r="D280" s="1"/>
  <c r="D278" a="1"/>
  <c r="D278" s="1"/>
  <c r="D276" a="1"/>
  <c r="D276" s="1"/>
  <c r="D274" a="1"/>
  <c r="D274" s="1"/>
  <c r="D272" a="1"/>
  <c r="D272" s="1"/>
  <c r="D270" a="1"/>
  <c r="D270" s="1"/>
  <c r="D268" a="1"/>
  <c r="D268" s="1"/>
  <c r="D266" a="1"/>
  <c r="D266" s="1"/>
  <c r="D264" a="1"/>
  <c r="D264" s="1"/>
  <c r="D262" a="1"/>
  <c r="D262" s="1"/>
  <c r="D260" a="1"/>
  <c r="D260" s="1"/>
  <c r="D258" a="1"/>
  <c r="D258" s="1"/>
  <c r="D256" a="1"/>
  <c r="D256" s="1"/>
  <c r="D254" a="1"/>
  <c r="D254" s="1"/>
  <c r="D252" a="1"/>
  <c r="D252" s="1"/>
  <c r="D250" a="1"/>
  <c r="D250" s="1"/>
  <c r="D248" a="1"/>
  <c r="D248" s="1"/>
  <c r="D246" a="1"/>
  <c r="D246" s="1"/>
  <c r="D244" a="1"/>
  <c r="D244" s="1"/>
  <c r="D242" a="1"/>
  <c r="D242" s="1"/>
  <c r="D240" a="1"/>
  <c r="D240" s="1"/>
  <c r="D238" a="1"/>
  <c r="D238" s="1"/>
  <c r="D236" a="1"/>
  <c r="D236" s="1"/>
  <c r="D234" a="1"/>
  <c r="D234" s="1"/>
  <c r="D232" a="1"/>
  <c r="D232" s="1"/>
  <c r="D230" a="1"/>
  <c r="D230" s="1"/>
  <c r="D228" a="1"/>
  <c r="D228" s="1"/>
  <c r="G220" a="1"/>
  <c r="G220" s="1"/>
  <c r="D215" a="1"/>
  <c r="D215" s="1"/>
  <c r="D197" a="1"/>
  <c r="D197" s="1"/>
  <c r="D195" a="1"/>
  <c r="D195" s="1"/>
  <c r="D193" a="1"/>
  <c r="D193" s="1"/>
  <c r="G185" a="1"/>
  <c r="G185" s="1"/>
  <c r="G183" a="1"/>
  <c r="G183" s="1"/>
  <c r="G181" a="1"/>
  <c r="G181" s="1"/>
  <c r="G179" a="1"/>
  <c r="G179" s="1"/>
  <c r="G177" a="1"/>
  <c r="G177" s="1"/>
  <c r="D168" a="1"/>
  <c r="D168" s="1"/>
  <c r="D167" a="1"/>
  <c r="D167" s="1"/>
  <c r="D166" a="1"/>
  <c r="D166" s="1"/>
  <c r="D165" a="1"/>
  <c r="D165" s="1"/>
  <c r="D164" a="1"/>
  <c r="D164" s="1"/>
  <c r="D163" a="1"/>
  <c r="D163" s="1"/>
  <c r="D162" a="1"/>
  <c r="D162" s="1"/>
  <c r="D161" a="1"/>
  <c r="D161" s="1"/>
  <c r="D160" a="1"/>
  <c r="D160" s="1"/>
  <c r="D159" a="1"/>
  <c r="D159" s="1"/>
  <c r="D158" a="1"/>
  <c r="D158" s="1"/>
  <c r="D157" a="1"/>
  <c r="D157" s="1"/>
  <c r="D156" a="1"/>
  <c r="D156" s="1"/>
  <c r="D124" a="1"/>
  <c r="D124" s="1"/>
  <c r="D116" a="1"/>
  <c r="D116" s="1"/>
  <c r="D106" a="1"/>
  <c r="D106" s="1"/>
  <c r="D100" a="1"/>
  <c r="D100" s="1"/>
  <c r="D99" a="1"/>
  <c r="D99" s="1"/>
  <c r="D93" a="1"/>
  <c r="D93" s="1"/>
  <c r="D92" a="1"/>
  <c r="D92" s="1"/>
  <c r="D91" a="1"/>
  <c r="D91" s="1"/>
  <c r="D82" a="1"/>
  <c r="D82" s="1"/>
  <c r="D74" a="1"/>
  <c r="D74" s="1"/>
  <c r="D73" a="1"/>
  <c r="D73" s="1"/>
  <c r="G73" s="1" a="1"/>
  <c r="G73" s="1"/>
  <c r="H73" s="1"/>
  <c r="M73" i="1" s="1"/>
  <c r="D64" i="3" a="1"/>
  <c r="D64" s="1"/>
  <c r="D63" a="1"/>
  <c r="D63" s="1"/>
  <c r="D58" a="1"/>
  <c r="D58" s="1"/>
  <c r="D57" a="1"/>
  <c r="D57" s="1"/>
  <c r="G57" s="1" a="1"/>
  <c r="G57" s="1"/>
  <c r="H57" s="1"/>
  <c r="M57" i="1" s="1"/>
  <c r="D48" i="3" a="1"/>
  <c r="D48" s="1"/>
  <c r="D47" a="1"/>
  <c r="D47" s="1"/>
  <c r="D42" a="1"/>
  <c r="D42" s="1"/>
  <c r="D41" a="1"/>
  <c r="D41" s="1"/>
  <c r="G41" s="1" a="1"/>
  <c r="G41" s="1"/>
  <c r="D32" a="1"/>
  <c r="D32" s="1"/>
  <c r="D31" a="1"/>
  <c r="D31" s="1"/>
  <c r="D26" a="1"/>
  <c r="D26" s="1"/>
  <c r="D398" a="1"/>
  <c r="D398" s="1"/>
  <c r="D323" a="1"/>
  <c r="D323" s="1"/>
  <c r="D322" a="1"/>
  <c r="D322" s="1"/>
  <c r="D317" a="1"/>
  <c r="D317" s="1"/>
  <c r="D316" a="1"/>
  <c r="D316" s="1"/>
  <c r="D304" a="1"/>
  <c r="D304" s="1"/>
  <c r="D297" a="1"/>
  <c r="D297" s="1"/>
  <c r="D293" a="1"/>
  <c r="D293" s="1"/>
  <c r="D210" a="1"/>
  <c r="D210" s="1"/>
  <c r="G210" s="1" a="1"/>
  <c r="G210" s="1"/>
  <c r="H210" s="1"/>
  <c r="M210" i="1" s="1"/>
  <c r="D209" i="3" a="1"/>
  <c r="D209" s="1"/>
  <c r="D208" a="1"/>
  <c r="D208" s="1"/>
  <c r="G208" s="1" a="1"/>
  <c r="G208" s="1"/>
  <c r="D152" a="1"/>
  <c r="D152" s="1"/>
  <c r="D148" a="1"/>
  <c r="D148" s="1"/>
  <c r="D144" a="1"/>
  <c r="D144" s="1"/>
  <c r="D140" a="1"/>
  <c r="D140" s="1"/>
  <c r="G140" s="1" a="1"/>
  <c r="G140" s="1"/>
  <c r="H140" s="1"/>
  <c r="M140" i="1" s="1"/>
  <c r="D136" i="3" a="1"/>
  <c r="D136" s="1"/>
  <c r="D132" a="1"/>
  <c r="D132" s="1"/>
  <c r="G132" s="1" a="1"/>
  <c r="G132" s="1"/>
  <c r="H132" s="1"/>
  <c r="M132" i="1" s="1"/>
  <c r="D128" i="3" a="1"/>
  <c r="D128" s="1"/>
  <c r="D120" a="1"/>
  <c r="D120" s="1"/>
  <c r="G120" s="1" a="1"/>
  <c r="G120" s="1"/>
  <c r="D111" a="1"/>
  <c r="D111" s="1"/>
  <c r="D110" a="1"/>
  <c r="D110" s="1"/>
  <c r="D105" a="1"/>
  <c r="D105" s="1"/>
  <c r="D104" a="1"/>
  <c r="D104" s="1"/>
  <c r="G104" s="1" a="1"/>
  <c r="G104" s="1"/>
  <c r="I104" s="1"/>
  <c r="N104" i="1" s="1"/>
  <c r="D98" i="3" a="1"/>
  <c r="D98" s="1"/>
  <c r="D80" a="1"/>
  <c r="D80" s="1"/>
  <c r="G80" s="1" a="1"/>
  <c r="G80" s="1"/>
  <c r="D79" a="1"/>
  <c r="D79" s="1"/>
  <c r="D68" a="1"/>
  <c r="D68" s="1"/>
  <c r="D67" a="1"/>
  <c r="D67" s="1"/>
  <c r="D61" a="1"/>
  <c r="D61" s="1"/>
  <c r="G61" s="1" a="1"/>
  <c r="G61" s="1"/>
  <c r="H61" s="1"/>
  <c r="M61" i="1" s="1"/>
  <c r="D52" i="3" a="1"/>
  <c r="D52" s="1"/>
  <c r="D51" a="1"/>
  <c r="D51" s="1"/>
  <c r="D45" a="1"/>
  <c r="D45" s="1"/>
  <c r="D36" a="1"/>
  <c r="D36" s="1"/>
  <c r="D35" a="1"/>
  <c r="D35" s="1"/>
  <c r="D30" a="1"/>
  <c r="D30" s="1"/>
  <c r="D29" a="1"/>
  <c r="D29" s="1"/>
  <c r="G1086" a="1"/>
  <c r="G1086" s="1"/>
  <c r="G792" a="1"/>
  <c r="G792" s="1"/>
  <c r="G786" a="1"/>
  <c r="G786" s="1"/>
  <c r="H786" s="1"/>
  <c r="M786" i="1" s="1"/>
  <c r="G784" i="3" a="1"/>
  <c r="G784" s="1"/>
  <c r="G778" a="1"/>
  <c r="G778" s="1"/>
  <c r="G762" a="1"/>
  <c r="G762" s="1"/>
  <c r="G752" a="1"/>
  <c r="G752" s="1"/>
  <c r="G676" a="1"/>
  <c r="G676" s="1"/>
  <c r="G648" a="1"/>
  <c r="G648" s="1"/>
  <c r="G616" a="1"/>
  <c r="G616" s="1"/>
  <c r="G612" a="1"/>
  <c r="G612" s="1"/>
  <c r="G592" a="1"/>
  <c r="G592" s="1"/>
  <c r="G1718" a="1"/>
  <c r="G1718" s="1"/>
  <c r="G1702" a="1"/>
  <c r="G1702" s="1"/>
  <c r="G1686" a="1"/>
  <c r="G1686" s="1"/>
  <c r="G1356" a="1"/>
  <c r="G1356" s="1"/>
  <c r="G1340" a="1"/>
  <c r="G1340" s="1"/>
  <c r="G1325" a="1"/>
  <c r="G1325" s="1"/>
  <c r="G1324" a="1"/>
  <c r="G1324" s="1"/>
  <c r="G1307" a="1"/>
  <c r="G1307" s="1"/>
  <c r="G1297" a="1"/>
  <c r="G1297" s="1"/>
  <c r="G1283" a="1"/>
  <c r="G1283" s="1"/>
  <c r="G1280" a="1"/>
  <c r="G1280" s="1"/>
  <c r="G1212" a="1"/>
  <c r="G1212" s="1"/>
  <c r="G1204" a="1"/>
  <c r="G1204" s="1"/>
  <c r="H1204" s="1"/>
  <c r="M1204" i="1" s="1"/>
  <c r="G1200" i="3" a="1"/>
  <c r="G1200" s="1"/>
  <c r="G1188" a="1"/>
  <c r="G1188" s="1"/>
  <c r="H1188" s="1"/>
  <c r="M1188" i="1" s="1"/>
  <c r="G1172" i="3" a="1"/>
  <c r="G1172" s="1"/>
  <c r="H1172" s="1"/>
  <c r="M1172" i="1" s="1"/>
  <c r="G1168" i="3" a="1"/>
  <c r="G1168" s="1"/>
  <c r="I1168" s="1"/>
  <c r="N1168" i="1" s="1"/>
  <c r="G1160" i="3" a="1"/>
  <c r="G1160" s="1"/>
  <c r="G1156" a="1"/>
  <c r="G1156" s="1"/>
  <c r="H1156" s="1"/>
  <c r="M1156" i="1" s="1"/>
  <c r="G1140" i="3" a="1"/>
  <c r="G1140" s="1"/>
  <c r="G1136" a="1"/>
  <c r="G1136" s="1"/>
  <c r="G1132" a="1"/>
  <c r="G1132" s="1"/>
  <c r="G1128" a="1"/>
  <c r="G1128" s="1"/>
  <c r="H1128" s="1"/>
  <c r="M1128" i="1" s="1"/>
  <c r="G1124" i="3" a="1"/>
  <c r="G1124" s="1"/>
  <c r="H1124" s="1"/>
  <c r="M1124" i="1" s="1"/>
  <c r="G1120" i="3" a="1"/>
  <c r="G1120" s="1"/>
  <c r="H1120" s="1"/>
  <c r="M1120" i="1" s="1"/>
  <c r="G1112" i="3" a="1"/>
  <c r="G1112" s="1"/>
  <c r="H1112" s="1"/>
  <c r="M1112" i="1" s="1"/>
  <c r="G1108" i="3" a="1"/>
  <c r="G1108" s="1"/>
  <c r="G1096" a="1"/>
  <c r="G1096" s="1"/>
  <c r="G1092" a="1"/>
  <c r="G1092" s="1"/>
  <c r="H1092" s="1"/>
  <c r="M1092" i="1" s="1"/>
  <c r="G964" i="3" a="1"/>
  <c r="G964" s="1"/>
  <c r="G959" a="1"/>
  <c r="G959" s="1"/>
  <c r="G951" a="1"/>
  <c r="G951" s="1"/>
  <c r="G943" a="1"/>
  <c r="G943" s="1"/>
  <c r="G750" a="1"/>
  <c r="G750" s="1"/>
  <c r="G742" a="1"/>
  <c r="G742" s="1"/>
  <c r="G1814" a="1"/>
  <c r="G1814" s="1"/>
  <c r="G16" a="1"/>
  <c r="G16" s="1"/>
  <c r="G8" a="1"/>
  <c r="G8" s="1"/>
  <c r="G1866" a="1"/>
  <c r="G1866" s="1"/>
  <c r="G1834" a="1"/>
  <c r="G1834" s="1"/>
  <c r="H1834" s="1"/>
  <c r="M1834" i="1" s="1"/>
  <c r="G1818" i="3" a="1"/>
  <c r="G1818" s="1"/>
  <c r="G1795" a="1"/>
  <c r="G1795" s="1"/>
  <c r="G1779" a="1"/>
  <c r="G1779" s="1"/>
  <c r="H1779" s="1"/>
  <c r="M1779" i="1" s="1"/>
  <c r="G1763" i="3" a="1"/>
  <c r="G1763" s="1"/>
  <c r="H1763" s="1"/>
  <c r="M1763" i="1" s="1"/>
  <c r="G1731" i="3" a="1"/>
  <c r="G1731" s="1"/>
  <c r="H1731" s="1"/>
  <c r="M1731" i="1" s="1"/>
  <c r="G1722" i="3" a="1"/>
  <c r="G1722" s="1"/>
  <c r="H1722" s="1"/>
  <c r="M1722" i="1" s="1"/>
  <c r="G1690" i="3" a="1"/>
  <c r="G1690" s="1"/>
  <c r="H1690" s="1"/>
  <c r="M1690" i="1" s="1"/>
  <c r="G1683" i="3" a="1"/>
  <c r="G1683" s="1"/>
  <c r="H1683" s="1"/>
  <c r="M1683" i="1" s="1"/>
  <c r="G1331" i="3" a="1"/>
  <c r="G1331" s="1"/>
  <c r="H1331" s="1"/>
  <c r="M1331" i="1" s="1"/>
  <c r="G1305" i="3" a="1"/>
  <c r="G1305" s="1"/>
  <c r="G1262" a="1"/>
  <c r="G1262" s="1"/>
  <c r="H1262" s="1"/>
  <c r="M1262" i="1" s="1"/>
  <c r="G1258" i="3" a="1"/>
  <c r="G1258" s="1"/>
  <c r="G1242" a="1"/>
  <c r="G1242" s="1"/>
  <c r="G1234" a="1"/>
  <c r="G1234" s="1"/>
  <c r="G1226" a="1"/>
  <c r="G1226" s="1"/>
  <c r="G1222" a="1"/>
  <c r="G1222" s="1"/>
  <c r="G930" a="1"/>
  <c r="G930" s="1"/>
  <c r="G928" a="1"/>
  <c r="G928" s="1"/>
  <c r="G922" a="1"/>
  <c r="G922" s="1"/>
  <c r="H922" s="1"/>
  <c r="M922" i="1" s="1"/>
  <c r="G920" i="3" a="1"/>
  <c r="G920" s="1"/>
  <c r="G912" a="1"/>
  <c r="G912" s="1"/>
  <c r="G906" a="1"/>
  <c r="G906" s="1"/>
  <c r="G904" a="1"/>
  <c r="G904" s="1"/>
  <c r="G896" a="1"/>
  <c r="G896" s="1"/>
  <c r="I896" s="1"/>
  <c r="N896" i="1" s="1"/>
  <c r="G882" i="3" a="1"/>
  <c r="G882" s="1"/>
  <c r="G874" a="1"/>
  <c r="G874" s="1"/>
  <c r="G866" a="1"/>
  <c r="G866" s="1"/>
  <c r="G864" a="1"/>
  <c r="G864" s="1"/>
  <c r="G858" a="1"/>
  <c r="G858" s="1"/>
  <c r="H858" s="1"/>
  <c r="M858" i="1" s="1"/>
  <c r="G856" i="3" a="1"/>
  <c r="G856" s="1"/>
  <c r="G848" a="1"/>
  <c r="G848" s="1"/>
  <c r="I848" s="1"/>
  <c r="N848" i="1" s="1"/>
  <c r="G842" i="3" a="1"/>
  <c r="G842" s="1"/>
  <c r="G1798" a="1"/>
  <c r="G1798" s="1"/>
  <c r="G12" a="1"/>
  <c r="G12" s="1"/>
  <c r="G1875" a="1"/>
  <c r="G1875" s="1"/>
  <c r="I1875" s="1"/>
  <c r="N1875" i="1" s="1"/>
  <c r="G1859" i="3" a="1"/>
  <c r="G1859" s="1"/>
  <c r="I1859" s="1"/>
  <c r="N1859" i="1" s="1"/>
  <c r="G1843" i="3" a="1"/>
  <c r="G1843" s="1"/>
  <c r="G1827" a="1"/>
  <c r="G1827" s="1"/>
  <c r="H1827" s="1"/>
  <c r="M1827" i="1" s="1"/>
  <c r="G1802" i="3" a="1"/>
  <c r="G1802" s="1"/>
  <c r="H1802" s="1"/>
  <c r="M1802" i="1" s="1"/>
  <c r="G1770" i="3" a="1"/>
  <c r="G1770" s="1"/>
  <c r="H1770" s="1"/>
  <c r="M1770" i="1" s="1"/>
  <c r="G1738" i="3" a="1"/>
  <c r="G1738" s="1"/>
  <c r="H1738" s="1"/>
  <c r="M1738" i="1" s="1"/>
  <c r="G1715" i="3" a="1"/>
  <c r="G1715" s="1"/>
  <c r="H1715" s="1"/>
  <c r="M1715" i="1" s="1"/>
  <c r="G1699" i="3" a="1"/>
  <c r="G1699" s="1"/>
  <c r="H1699" s="1"/>
  <c r="M1699" i="1" s="1"/>
  <c r="G1347" i="3" a="1"/>
  <c r="G1347" s="1"/>
  <c r="G1266" a="1"/>
  <c r="G1266" s="1"/>
  <c r="I1266" s="1"/>
  <c r="N1266" i="1" s="1"/>
  <c r="G21" i="3" a="1"/>
  <c r="G21" s="1"/>
  <c r="G13" a="1"/>
  <c r="G13" s="1"/>
  <c r="G9" a="1"/>
  <c r="G9" s="1"/>
  <c r="G1886" a="1"/>
  <c r="G1886" s="1"/>
  <c r="G1879" a="1"/>
  <c r="G1879" s="1"/>
  <c r="G1870" a="1"/>
  <c r="G1870" s="1"/>
  <c r="G1863" a="1"/>
  <c r="G1863" s="1"/>
  <c r="G1854" a="1"/>
  <c r="G1854" s="1"/>
  <c r="G1847" a="1"/>
  <c r="G1847" s="1"/>
  <c r="G1838" a="1"/>
  <c r="G1838" s="1"/>
  <c r="G1831" a="1"/>
  <c r="G1831" s="1"/>
  <c r="G1822" a="1"/>
  <c r="G1822" s="1"/>
  <c r="G1815" a="1"/>
  <c r="G1815" s="1"/>
  <c r="G1806" a="1"/>
  <c r="G1806" s="1"/>
  <c r="G1799" a="1"/>
  <c r="G1799" s="1"/>
  <c r="G1790" a="1"/>
  <c r="G1790" s="1"/>
  <c r="G1783" a="1"/>
  <c r="G1783" s="1"/>
  <c r="G1774" a="1"/>
  <c r="G1774" s="1"/>
  <c r="G1767" a="1"/>
  <c r="G1767" s="1"/>
  <c r="G1758" a="1"/>
  <c r="G1758" s="1"/>
  <c r="G1751" a="1"/>
  <c r="G1751" s="1"/>
  <c r="G1742" a="1"/>
  <c r="G1742" s="1"/>
  <c r="G1735" a="1"/>
  <c r="G1735" s="1"/>
  <c r="G1726" a="1"/>
  <c r="G1726" s="1"/>
  <c r="G1710" a="1"/>
  <c r="G1710" s="1"/>
  <c r="G1703" a="1"/>
  <c r="G1703" s="1"/>
  <c r="G1694" a="1"/>
  <c r="G1694" s="1"/>
  <c r="G1665" a="1"/>
  <c r="G1665" s="1"/>
  <c r="G1349" a="1"/>
  <c r="G1349" s="1"/>
  <c r="G1333" a="1"/>
  <c r="G1333" s="1"/>
  <c r="G1327" a="1"/>
  <c r="G1327" s="1"/>
  <c r="G1317" a="1"/>
  <c r="G1317" s="1"/>
  <c r="G1316" a="1"/>
  <c r="G1316" s="1"/>
  <c r="G1309" a="1"/>
  <c r="G1309" s="1"/>
  <c r="G1299" a="1"/>
  <c r="G1299" s="1"/>
  <c r="G1296" a="1"/>
  <c r="G1296" s="1"/>
  <c r="G1285" a="1"/>
  <c r="G1285" s="1"/>
  <c r="H1285" s="1"/>
  <c r="M1285" i="1" s="1"/>
  <c r="G1209" i="3" a="1"/>
  <c r="G1209" s="1"/>
  <c r="G1205" a="1"/>
  <c r="G1205" s="1"/>
  <c r="G1197" a="1"/>
  <c r="G1197" s="1"/>
  <c r="G1193" a="1"/>
  <c r="G1193" s="1"/>
  <c r="G1181" a="1"/>
  <c r="G1181" s="1"/>
  <c r="G1177" a="1"/>
  <c r="G1177" s="1"/>
  <c r="G1165" a="1"/>
  <c r="G1165" s="1"/>
  <c r="G1161" a="1"/>
  <c r="G1161" s="1"/>
  <c r="G1153" a="1"/>
  <c r="G1153" s="1"/>
  <c r="G1149" a="1"/>
  <c r="G1149" s="1"/>
  <c r="G1145" a="1"/>
  <c r="G1145" s="1"/>
  <c r="G1137" a="1"/>
  <c r="G1137" s="1"/>
  <c r="G1133" a="1"/>
  <c r="G1133" s="1"/>
  <c r="G1129" a="1"/>
  <c r="G1129" s="1"/>
  <c r="G1117" a="1"/>
  <c r="G1117" s="1"/>
  <c r="G1109" a="1"/>
  <c r="G1109" s="1"/>
  <c r="G1101" a="1"/>
  <c r="G1101" s="1"/>
  <c r="G1097" a="1"/>
  <c r="G1097" s="1"/>
  <c r="G1089" a="1"/>
  <c r="G1089" s="1"/>
  <c r="G955" a="1"/>
  <c r="G955" s="1"/>
  <c r="G947" a="1"/>
  <c r="G947" s="1"/>
  <c r="G937" a="1"/>
  <c r="G937" s="1"/>
  <c r="G777" a="1"/>
  <c r="G777" s="1"/>
  <c r="G776" a="1"/>
  <c r="G776" s="1"/>
  <c r="G761" a="1"/>
  <c r="G761" s="1"/>
  <c r="G757" a="1"/>
  <c r="G757" s="1"/>
  <c r="H757" s="1"/>
  <c r="M757" i="1" s="1"/>
  <c r="G756" i="3" a="1"/>
  <c r="G756" s="1"/>
  <c r="G735" a="1"/>
  <c r="G735" s="1"/>
  <c r="G722" a="1"/>
  <c r="G722" s="1"/>
  <c r="G721" a="1"/>
  <c r="G721" s="1"/>
  <c r="J721" s="1"/>
  <c r="O721" i="1" s="1"/>
  <c r="G718" i="3" a="1"/>
  <c r="G718" s="1"/>
  <c r="G714" a="1"/>
  <c r="G714" s="1"/>
  <c r="G710" a="1"/>
  <c r="G710" s="1"/>
  <c r="G706" a="1"/>
  <c r="G706" s="1"/>
  <c r="G702" a="1"/>
  <c r="G702" s="1"/>
  <c r="G698" a="1"/>
  <c r="G698" s="1"/>
  <c r="G694" a="1"/>
  <c r="G694" s="1"/>
  <c r="G586" a="1"/>
  <c r="G586" s="1"/>
  <c r="G562" a="1"/>
  <c r="G562" s="1"/>
  <c r="G323" a="1"/>
  <c r="G323" s="1"/>
  <c r="G209" a="1"/>
  <c r="G209" s="1"/>
  <c r="G152" a="1"/>
  <c r="G152" s="1"/>
  <c r="G148" a="1"/>
  <c r="G148" s="1"/>
  <c r="H148" s="1"/>
  <c r="M148" i="1" s="1"/>
  <c r="G144" i="3" a="1"/>
  <c r="G144" s="1"/>
  <c r="G136" a="1"/>
  <c r="G136" s="1"/>
  <c r="G128" a="1"/>
  <c r="G128" s="1"/>
  <c r="G111" a="1"/>
  <c r="G111" s="1"/>
  <c r="G45" a="1"/>
  <c r="G45" s="1"/>
  <c r="G29" a="1"/>
  <c r="G29" s="1"/>
  <c r="G559" a="1"/>
  <c r="G559" s="1"/>
  <c r="G551" a="1"/>
  <c r="G551" s="1"/>
  <c r="G543" a="1"/>
  <c r="G543" s="1"/>
  <c r="G537" a="1"/>
  <c r="G537" s="1"/>
  <c r="G535" a="1"/>
  <c r="G535" s="1"/>
  <c r="G527" a="1"/>
  <c r="G527" s="1"/>
  <c r="G517" a="1"/>
  <c r="G517" s="1"/>
  <c r="G515" a="1"/>
  <c r="G515" s="1"/>
  <c r="G513" a="1"/>
  <c r="G513" s="1"/>
  <c r="G497" a="1"/>
  <c r="G497" s="1"/>
  <c r="G483" a="1"/>
  <c r="G483" s="1"/>
  <c r="G481" a="1"/>
  <c r="G481" s="1"/>
  <c r="H481" s="1"/>
  <c r="M481" i="1" s="1"/>
  <c r="G469" i="3" a="1"/>
  <c r="G469" s="1"/>
  <c r="G465" a="1"/>
  <c r="G465" s="1"/>
  <c r="G463" a="1"/>
  <c r="G463" s="1"/>
  <c r="G443" a="1"/>
  <c r="G443" s="1"/>
  <c r="G441" a="1"/>
  <c r="G441" s="1"/>
  <c r="G435" a="1"/>
  <c r="G435" s="1"/>
  <c r="G433" a="1"/>
  <c r="G433" s="1"/>
  <c r="G431" a="1"/>
  <c r="G431" s="1"/>
  <c r="G409" a="1"/>
  <c r="G409" s="1"/>
  <c r="G407" a="1"/>
  <c r="G407" s="1"/>
  <c r="I407" s="1"/>
  <c r="N407" i="1" s="1"/>
  <c r="G405" i="3" a="1"/>
  <c r="G405" s="1"/>
  <c r="G403" a="1"/>
  <c r="G403" s="1"/>
  <c r="G401" a="1"/>
  <c r="G401" s="1"/>
  <c r="G399" a="1"/>
  <c r="G399" s="1"/>
  <c r="G390" a="1"/>
  <c r="G390" s="1"/>
  <c r="G387" a="1"/>
  <c r="G387" s="1"/>
  <c r="G379" a="1"/>
  <c r="G379" s="1"/>
  <c r="G371" a="1"/>
  <c r="G371" s="1"/>
  <c r="G363" a="1"/>
  <c r="G363" s="1"/>
  <c r="G355" a="1"/>
  <c r="G355" s="1"/>
  <c r="G347" a="1"/>
  <c r="G347" s="1"/>
  <c r="G339" a="1"/>
  <c r="G339" s="1"/>
  <c r="G331" a="1"/>
  <c r="G331" s="1"/>
  <c r="H331" s="1"/>
  <c r="M331" i="1" s="1"/>
  <c r="G327" i="3" a="1"/>
  <c r="G327" s="1"/>
  <c r="G320" a="1"/>
  <c r="G320" s="1"/>
  <c r="G307" a="1"/>
  <c r="G307" s="1"/>
  <c r="G289" a="1"/>
  <c r="G289" s="1"/>
  <c r="G285" a="1"/>
  <c r="G285" s="1"/>
  <c r="G281" a="1"/>
  <c r="G281" s="1"/>
  <c r="G273" a="1"/>
  <c r="G273" s="1"/>
  <c r="G265" a="1"/>
  <c r="G265" s="1"/>
  <c r="G257" a="1"/>
  <c r="G257" s="1"/>
  <c r="G249" a="1"/>
  <c r="G249" s="1"/>
  <c r="G241" a="1"/>
  <c r="G241" s="1"/>
  <c r="G233" a="1"/>
  <c r="G233" s="1"/>
  <c r="G225" a="1"/>
  <c r="G225" s="1"/>
  <c r="G221" a="1"/>
  <c r="G221" s="1"/>
  <c r="G211" a="1"/>
  <c r="G211" s="1"/>
  <c r="G206" a="1"/>
  <c r="G206" s="1"/>
  <c r="G205" a="1"/>
  <c r="G205" s="1"/>
  <c r="G204" a="1"/>
  <c r="G204" s="1"/>
  <c r="G203" a="1"/>
  <c r="G203" s="1"/>
  <c r="G122" a="1"/>
  <c r="G122" s="1"/>
  <c r="G108" a="1"/>
  <c r="G108" s="1"/>
  <c r="G738" a="1"/>
  <c r="G738" s="1"/>
  <c r="G734" a="1"/>
  <c r="G734" s="1"/>
  <c r="G719" a="1"/>
  <c r="G719" s="1"/>
  <c r="G711" a="1"/>
  <c r="G711" s="1"/>
  <c r="G703" a="1"/>
  <c r="G703" s="1"/>
  <c r="G699" a="1"/>
  <c r="G699" s="1"/>
  <c r="G695" a="1"/>
  <c r="G695" s="1"/>
  <c r="G690" a="1"/>
  <c r="G690" s="1"/>
  <c r="H690" s="1"/>
  <c r="M690" i="1" s="1"/>
  <c r="G590" i="3" a="1"/>
  <c r="G590" s="1"/>
  <c r="G582" a="1"/>
  <c r="G582" s="1"/>
  <c r="G574" a="1"/>
  <c r="G574" s="1"/>
  <c r="G393" a="1"/>
  <c r="G393" s="1"/>
  <c r="G324" a="1"/>
  <c r="G324" s="1"/>
  <c r="H324" s="1"/>
  <c r="M324" i="1" s="1"/>
  <c r="G315" i="3" a="1"/>
  <c r="G315" s="1"/>
  <c r="G296" a="1"/>
  <c r="G296" s="1"/>
  <c r="G295" a="1"/>
  <c r="G295" s="1"/>
  <c r="G292" a="1"/>
  <c r="G292" s="1"/>
  <c r="G212" a="1"/>
  <c r="G212" s="1"/>
  <c r="G116" a="1"/>
  <c r="G116" s="1"/>
  <c r="G100" a="1"/>
  <c r="G100" s="1"/>
  <c r="G92" a="1"/>
  <c r="G92" s="1"/>
  <c r="G64" a="1"/>
  <c r="G64" s="1"/>
  <c r="G48" a="1"/>
  <c r="G48" s="1"/>
  <c r="H48" s="1"/>
  <c r="M48" i="1" s="1"/>
  <c r="G32" i="3" a="1"/>
  <c r="G32" s="1"/>
  <c r="G6" a="1"/>
  <c r="G6" s="1"/>
  <c r="H1224"/>
  <c r="M1224" i="1" s="1"/>
  <c r="H1096" i="3"/>
  <c r="M1096" i="1" s="1"/>
  <c r="E1888" i="3" a="1"/>
  <c r="E1888" s="1"/>
  <c r="E1885" a="1"/>
  <c r="E1885" s="1"/>
  <c r="E1872" a="1"/>
  <c r="E1872" s="1"/>
  <c r="E1869" a="1"/>
  <c r="E1869" s="1"/>
  <c r="I1866"/>
  <c r="N1866" i="1" s="1"/>
  <c r="E1856" i="3" a="1"/>
  <c r="E1856" s="1"/>
  <c r="E1853" a="1"/>
  <c r="E1853" s="1"/>
  <c r="E1840" a="1"/>
  <c r="E1840" s="1"/>
  <c r="E1837" a="1"/>
  <c r="E1837" s="1"/>
  <c r="G1837" s="1" a="1"/>
  <c r="G1837" s="1"/>
  <c r="E1824" a="1"/>
  <c r="E1824" s="1"/>
  <c r="E1821" a="1"/>
  <c r="E1821" s="1"/>
  <c r="G1821" s="1" a="1"/>
  <c r="G1821" s="1"/>
  <c r="E1808" a="1"/>
  <c r="E1808" s="1"/>
  <c r="E1805" a="1"/>
  <c r="E1805" s="1"/>
  <c r="H1795"/>
  <c r="M1795" i="1" s="1"/>
  <c r="E1792" i="3" a="1"/>
  <c r="E1792" s="1"/>
  <c r="E1789" a="1"/>
  <c r="E1789" s="1"/>
  <c r="E1776" a="1"/>
  <c r="E1776" s="1"/>
  <c r="E1773" a="1"/>
  <c r="E1773" s="1"/>
  <c r="E1760" a="1"/>
  <c r="E1760" s="1"/>
  <c r="E1757" a="1"/>
  <c r="E1757" s="1"/>
  <c r="E1744" a="1"/>
  <c r="E1744" s="1"/>
  <c r="E1741" a="1"/>
  <c r="E1741" s="1"/>
  <c r="E1728" a="1"/>
  <c r="E1728" s="1"/>
  <c r="E1725" a="1"/>
  <c r="E1725" s="1"/>
  <c r="G1725" s="1" a="1"/>
  <c r="G1725" s="1"/>
  <c r="E1712" a="1"/>
  <c r="E1712" s="1"/>
  <c r="G1712" s="1" a="1"/>
  <c r="G1712" s="1"/>
  <c r="E1709" a="1"/>
  <c r="E1709" s="1"/>
  <c r="E1696" a="1"/>
  <c r="E1696" s="1"/>
  <c r="E1693" a="1"/>
  <c r="E1693" s="1"/>
  <c r="G1693" s="1" a="1"/>
  <c r="G1693" s="1"/>
  <c r="E1876" a="1"/>
  <c r="E1876" s="1"/>
  <c r="G1876" s="1" a="1"/>
  <c r="G1876" s="1"/>
  <c r="E1873" a="1"/>
  <c r="E1873" s="1"/>
  <c r="E1860" a="1"/>
  <c r="E1860" s="1"/>
  <c r="G1860" s="1" a="1"/>
  <c r="G1860" s="1"/>
  <c r="E1857" a="1"/>
  <c r="E1857" s="1"/>
  <c r="G1857" s="1" a="1"/>
  <c r="G1857" s="1"/>
  <c r="E1844" a="1"/>
  <c r="E1844" s="1"/>
  <c r="E1841" a="1"/>
  <c r="E1841" s="1"/>
  <c r="G1841" s="1" a="1"/>
  <c r="G1841" s="1"/>
  <c r="E1828" a="1"/>
  <c r="E1828" s="1"/>
  <c r="G1828" s="1" a="1"/>
  <c r="G1828" s="1"/>
  <c r="E1825" a="1"/>
  <c r="E1825" s="1"/>
  <c r="G1825" s="1" a="1"/>
  <c r="G1825" s="1"/>
  <c r="E1812" a="1"/>
  <c r="E1812" s="1"/>
  <c r="G1812" s="1" a="1"/>
  <c r="G1812" s="1"/>
  <c r="E1809" a="1"/>
  <c r="E1809" s="1"/>
  <c r="G1809" s="1" a="1"/>
  <c r="G1809" s="1"/>
  <c r="E1796" a="1"/>
  <c r="E1796" s="1"/>
  <c r="G1796" s="1" a="1"/>
  <c r="G1796" s="1"/>
  <c r="E1793" a="1"/>
  <c r="E1793" s="1"/>
  <c r="G1793" s="1" a="1"/>
  <c r="G1793" s="1"/>
  <c r="E1780" a="1"/>
  <c r="E1780" s="1"/>
  <c r="E1777" a="1"/>
  <c r="E1777" s="1"/>
  <c r="G1777" s="1" a="1"/>
  <c r="G1777" s="1"/>
  <c r="E1764" a="1"/>
  <c r="E1764" s="1"/>
  <c r="G1764" s="1" a="1"/>
  <c r="G1764" s="1"/>
  <c r="E1761" a="1"/>
  <c r="E1761" s="1"/>
  <c r="G1761" s="1" a="1"/>
  <c r="G1761" s="1"/>
  <c r="E1748" a="1"/>
  <c r="E1748" s="1"/>
  <c r="G1748" s="1" a="1"/>
  <c r="G1748" s="1"/>
  <c r="E1745" a="1"/>
  <c r="E1745" s="1"/>
  <c r="E1732" a="1"/>
  <c r="E1732" s="1"/>
  <c r="G1732" s="1" a="1"/>
  <c r="G1732" s="1"/>
  <c r="E1729" a="1"/>
  <c r="E1729" s="1"/>
  <c r="G1729" s="1" a="1"/>
  <c r="G1729" s="1"/>
  <c r="E1716" a="1"/>
  <c r="E1716" s="1"/>
  <c r="E1713" a="1"/>
  <c r="E1713" s="1"/>
  <c r="G1713" s="1" a="1"/>
  <c r="G1713" s="1"/>
  <c r="E1700" a="1"/>
  <c r="E1700" s="1"/>
  <c r="G1700" s="1" a="1"/>
  <c r="G1700" s="1"/>
  <c r="E1697" a="1"/>
  <c r="E1697" s="1"/>
  <c r="G1697" s="1" a="1"/>
  <c r="G1697" s="1"/>
  <c r="E1684" a="1"/>
  <c r="E1684" s="1"/>
  <c r="E1681" a="1"/>
  <c r="E1681" s="1"/>
  <c r="G1681" s="1" a="1"/>
  <c r="G1681" s="1"/>
  <c r="E1880" a="1"/>
  <c r="E1880" s="1"/>
  <c r="G1880" s="1" a="1"/>
  <c r="G1880" s="1"/>
  <c r="E1877" a="1"/>
  <c r="E1877" s="1"/>
  <c r="E1864" a="1"/>
  <c r="E1864" s="1"/>
  <c r="G1864" s="1" a="1"/>
  <c r="G1864" s="1"/>
  <c r="E1861" a="1"/>
  <c r="E1861" s="1"/>
  <c r="E1848" a="1"/>
  <c r="E1848" s="1"/>
  <c r="G1848" s="1" a="1"/>
  <c r="G1848" s="1"/>
  <c r="E1845" a="1"/>
  <c r="E1845" s="1"/>
  <c r="E1832" a="1"/>
  <c r="E1832" s="1"/>
  <c r="G1832" s="1" a="1"/>
  <c r="G1832" s="1"/>
  <c r="E1829" a="1"/>
  <c r="E1829" s="1"/>
  <c r="E1816" a="1"/>
  <c r="E1816" s="1"/>
  <c r="G1816" s="1" a="1"/>
  <c r="G1816" s="1"/>
  <c r="E1813" a="1"/>
  <c r="E1813" s="1"/>
  <c r="E1800" a="1"/>
  <c r="E1800" s="1"/>
  <c r="G1800" s="1" a="1"/>
  <c r="G1800" s="1"/>
  <c r="E1797" a="1"/>
  <c r="E1797" s="1"/>
  <c r="E1784" a="1"/>
  <c r="E1784" s="1"/>
  <c r="G1784" s="1" a="1"/>
  <c r="G1784" s="1"/>
  <c r="E1781" a="1"/>
  <c r="E1781" s="1"/>
  <c r="E1768" a="1"/>
  <c r="E1768" s="1"/>
  <c r="G1768" s="1" a="1"/>
  <c r="G1768" s="1"/>
  <c r="E1765" a="1"/>
  <c r="E1765" s="1"/>
  <c r="E1752" a="1"/>
  <c r="E1752" s="1"/>
  <c r="G1752" s="1" a="1"/>
  <c r="G1752" s="1"/>
  <c r="E1749" a="1"/>
  <c r="E1749" s="1"/>
  <c r="E1736" a="1"/>
  <c r="E1736" s="1"/>
  <c r="G1736" s="1" a="1"/>
  <c r="G1736" s="1"/>
  <c r="E1733" a="1"/>
  <c r="E1733" s="1"/>
  <c r="E1720" a="1"/>
  <c r="E1720" s="1"/>
  <c r="G1720" s="1" a="1"/>
  <c r="G1720" s="1"/>
  <c r="E1717" a="1"/>
  <c r="E1717" s="1"/>
  <c r="G1717" s="1" a="1"/>
  <c r="G1717" s="1"/>
  <c r="E1704" a="1"/>
  <c r="E1704" s="1"/>
  <c r="G1704" s="1" a="1"/>
  <c r="G1704" s="1"/>
  <c r="E1701" a="1"/>
  <c r="E1701" s="1"/>
  <c r="E1688" a="1"/>
  <c r="E1688" s="1"/>
  <c r="G1688" s="1" a="1"/>
  <c r="G1688" s="1"/>
  <c r="E1685" a="1"/>
  <c r="E1685" s="1"/>
  <c r="G1685" s="1" a="1"/>
  <c r="G1685" s="1"/>
  <c r="H1682"/>
  <c r="M1682" i="1" s="1"/>
  <c r="E1884" i="3" a="1"/>
  <c r="E1884" s="1"/>
  <c r="G1884" s="1" a="1"/>
  <c r="G1884" s="1"/>
  <c r="E1881" a="1"/>
  <c r="E1881" s="1"/>
  <c r="G1881" s="1" a="1"/>
  <c r="G1881" s="1"/>
  <c r="E1868" a="1"/>
  <c r="E1868" s="1"/>
  <c r="G1868" s="1" a="1"/>
  <c r="G1868" s="1"/>
  <c r="E1865" a="1"/>
  <c r="E1865" s="1"/>
  <c r="G1865" s="1" a="1"/>
  <c r="G1865" s="1"/>
  <c r="E1852" a="1"/>
  <c r="E1852" s="1"/>
  <c r="G1852" s="1" a="1"/>
  <c r="G1852" s="1"/>
  <c r="E1849" a="1"/>
  <c r="E1849" s="1"/>
  <c r="G1849" s="1" a="1"/>
  <c r="G1849" s="1"/>
  <c r="E1836" a="1"/>
  <c r="E1836" s="1"/>
  <c r="G1836" s="1" a="1"/>
  <c r="G1836" s="1"/>
  <c r="E1833" a="1"/>
  <c r="E1833" s="1"/>
  <c r="G1833" s="1" a="1"/>
  <c r="G1833" s="1"/>
  <c r="E1820" a="1"/>
  <c r="E1820" s="1"/>
  <c r="G1820" s="1" a="1"/>
  <c r="G1820" s="1"/>
  <c r="E1817" a="1"/>
  <c r="E1817" s="1"/>
  <c r="G1817" s="1" a="1"/>
  <c r="G1817" s="1"/>
  <c r="E1804" a="1"/>
  <c r="E1804" s="1"/>
  <c r="G1804" s="1" a="1"/>
  <c r="G1804" s="1"/>
  <c r="E1801" a="1"/>
  <c r="E1801" s="1"/>
  <c r="G1801" s="1" a="1"/>
  <c r="G1801" s="1"/>
  <c r="E1788" a="1"/>
  <c r="E1788" s="1"/>
  <c r="G1788" s="1" a="1"/>
  <c r="G1788" s="1"/>
  <c r="E1785" a="1"/>
  <c r="E1785" s="1"/>
  <c r="G1785" s="1" a="1"/>
  <c r="G1785" s="1"/>
  <c r="E1772" a="1"/>
  <c r="E1772" s="1"/>
  <c r="G1772" s="1" a="1"/>
  <c r="G1772" s="1"/>
  <c r="E1769" a="1"/>
  <c r="E1769" s="1"/>
  <c r="G1769" s="1" a="1"/>
  <c r="G1769" s="1"/>
  <c r="E1756" a="1"/>
  <c r="E1756" s="1"/>
  <c r="G1756" s="1" a="1"/>
  <c r="G1756" s="1"/>
  <c r="E1753" a="1"/>
  <c r="E1753" s="1"/>
  <c r="G1753" s="1" a="1"/>
  <c r="G1753" s="1"/>
  <c r="E1740" a="1"/>
  <c r="E1740" s="1"/>
  <c r="G1740" s="1" a="1"/>
  <c r="G1740" s="1"/>
  <c r="E1737" a="1"/>
  <c r="E1737" s="1"/>
  <c r="G1737" s="1" a="1"/>
  <c r="G1737" s="1"/>
  <c r="E1724" a="1"/>
  <c r="E1724" s="1"/>
  <c r="G1724" s="1" a="1"/>
  <c r="G1724" s="1"/>
  <c r="E1721" a="1"/>
  <c r="E1721" s="1"/>
  <c r="G1721" s="1" a="1"/>
  <c r="G1721" s="1"/>
  <c r="E1708" a="1"/>
  <c r="E1708" s="1"/>
  <c r="G1708" s="1" a="1"/>
  <c r="G1708" s="1"/>
  <c r="E1705" a="1"/>
  <c r="E1705" s="1"/>
  <c r="E1692" a="1"/>
  <c r="E1692" s="1"/>
  <c r="G1692" s="1" a="1"/>
  <c r="G1692" s="1"/>
  <c r="E1689" a="1"/>
  <c r="E1689" s="1"/>
  <c r="G1689" s="1" a="1"/>
  <c r="G1689" s="1"/>
  <c r="H1647"/>
  <c r="M1647" i="1" s="1"/>
  <c r="E1631" i="3" a="1"/>
  <c r="E1631" s="1"/>
  <c r="E1338" a="1"/>
  <c r="E1338" s="1"/>
  <c r="G1338" s="1" a="1"/>
  <c r="G1338" s="1"/>
  <c r="E1326" a="1"/>
  <c r="E1326" s="1"/>
  <c r="G1326" s="1" a="1"/>
  <c r="G1326" s="1"/>
  <c r="E1310" a="1"/>
  <c r="E1310" s="1"/>
  <c r="G1310" s="1" a="1"/>
  <c r="G1310" s="1"/>
  <c r="E1627" a="1"/>
  <c r="E1627" s="1"/>
  <c r="G1627" s="1" a="1"/>
  <c r="G1627" s="1"/>
  <c r="E1623" a="1"/>
  <c r="E1623" s="1"/>
  <c r="G1623" s="1" a="1"/>
  <c r="G1623" s="1"/>
  <c r="E1619" a="1"/>
  <c r="E1619" s="1"/>
  <c r="G1619" s="1" a="1"/>
  <c r="G1619" s="1"/>
  <c r="E1615" a="1"/>
  <c r="E1615" s="1"/>
  <c r="G1615" s="1" a="1"/>
  <c r="G1615" s="1"/>
  <c r="E1611" a="1"/>
  <c r="E1611" s="1"/>
  <c r="G1611" s="1" a="1"/>
  <c r="G1611" s="1"/>
  <c r="E1607" a="1"/>
  <c r="E1607" s="1"/>
  <c r="G1607" s="1" a="1"/>
  <c r="G1607" s="1"/>
  <c r="E1603" a="1"/>
  <c r="E1603" s="1"/>
  <c r="G1603" s="1" a="1"/>
  <c r="G1603" s="1"/>
  <c r="E1599" a="1"/>
  <c r="E1599" s="1"/>
  <c r="G1599" s="1" a="1"/>
  <c r="G1599" s="1"/>
  <c r="E1595" a="1"/>
  <c r="E1595" s="1"/>
  <c r="G1595" s="1" a="1"/>
  <c r="G1595" s="1"/>
  <c r="E1591" a="1"/>
  <c r="E1591" s="1"/>
  <c r="G1591" s="1" a="1"/>
  <c r="G1591" s="1"/>
  <c r="E1587" a="1"/>
  <c r="E1587" s="1"/>
  <c r="G1587" s="1" a="1"/>
  <c r="G1587" s="1"/>
  <c r="E1583" a="1"/>
  <c r="E1583" s="1"/>
  <c r="G1583" s="1" a="1"/>
  <c r="G1583" s="1"/>
  <c r="E1579" a="1"/>
  <c r="E1579" s="1"/>
  <c r="G1579" s="1" a="1"/>
  <c r="G1579" s="1"/>
  <c r="E1575" a="1"/>
  <c r="E1575" s="1"/>
  <c r="G1575" s="1" a="1"/>
  <c r="G1575" s="1"/>
  <c r="E1571" a="1"/>
  <c r="E1571" s="1"/>
  <c r="G1571" s="1" a="1"/>
  <c r="G1571" s="1"/>
  <c r="E1567" a="1"/>
  <c r="E1567" s="1"/>
  <c r="G1567" s="1" a="1"/>
  <c r="G1567" s="1"/>
  <c r="E1563" a="1"/>
  <c r="E1563" s="1"/>
  <c r="G1563" s="1" a="1"/>
  <c r="G1563" s="1"/>
  <c r="E1559" a="1"/>
  <c r="E1559" s="1"/>
  <c r="G1559" s="1" a="1"/>
  <c r="G1559" s="1"/>
  <c r="J1559" s="1"/>
  <c r="O1559" i="1" s="1"/>
  <c r="E1555" i="3" a="1"/>
  <c r="E1555" s="1"/>
  <c r="G1555" s="1" a="1"/>
  <c r="G1555" s="1"/>
  <c r="J1555" s="1"/>
  <c r="O1555" i="1" s="1"/>
  <c r="E1551" i="3" a="1"/>
  <c r="E1551" s="1"/>
  <c r="G1551" s="1" a="1"/>
  <c r="G1551" s="1"/>
  <c r="J1551" s="1"/>
  <c r="O1551" i="1" s="1"/>
  <c r="E1547" i="3" a="1"/>
  <c r="E1547" s="1"/>
  <c r="G1547" s="1" a="1"/>
  <c r="G1547" s="1"/>
  <c r="J1547" s="1"/>
  <c r="O1547" i="1" s="1"/>
  <c r="E1543" i="3" a="1"/>
  <c r="E1543" s="1"/>
  <c r="G1543" s="1" a="1"/>
  <c r="G1543" s="1"/>
  <c r="J1543" s="1"/>
  <c r="O1543" i="1" s="1"/>
  <c r="E1539" i="3" a="1"/>
  <c r="E1539" s="1"/>
  <c r="G1539" s="1" a="1"/>
  <c r="G1539" s="1"/>
  <c r="J1539" s="1"/>
  <c r="O1539" i="1" s="1"/>
  <c r="E1535" i="3" a="1"/>
  <c r="E1535" s="1"/>
  <c r="G1535" s="1" a="1"/>
  <c r="G1535" s="1"/>
  <c r="J1535" s="1"/>
  <c r="O1535" i="1" s="1"/>
  <c r="E1531" i="3" a="1"/>
  <c r="E1531" s="1"/>
  <c r="G1531" s="1" a="1"/>
  <c r="G1531" s="1"/>
  <c r="E1527" a="1"/>
  <c r="E1527" s="1"/>
  <c r="G1527" s="1" a="1"/>
  <c r="G1527" s="1"/>
  <c r="E1523" a="1"/>
  <c r="E1523" s="1"/>
  <c r="G1523" s="1" a="1"/>
  <c r="G1523" s="1"/>
  <c r="E1519" a="1"/>
  <c r="E1519" s="1"/>
  <c r="G1519" s="1" a="1"/>
  <c r="G1519" s="1"/>
  <c r="E1515" a="1"/>
  <c r="E1515" s="1"/>
  <c r="G1515" s="1" a="1"/>
  <c r="G1515" s="1"/>
  <c r="E1511" a="1"/>
  <c r="E1511" s="1"/>
  <c r="G1511" s="1" a="1"/>
  <c r="G1511" s="1"/>
  <c r="E1507" a="1"/>
  <c r="E1507" s="1"/>
  <c r="G1507" s="1" a="1"/>
  <c r="G1507" s="1"/>
  <c r="E1503" a="1"/>
  <c r="E1503" s="1"/>
  <c r="G1503" s="1" a="1"/>
  <c r="G1503" s="1"/>
  <c r="E1499" a="1"/>
  <c r="E1499" s="1"/>
  <c r="G1499" s="1" a="1"/>
  <c r="G1499" s="1"/>
  <c r="E1495" a="1"/>
  <c r="E1495" s="1"/>
  <c r="G1495" s="1" a="1"/>
  <c r="G1495" s="1"/>
  <c r="E1491" a="1"/>
  <c r="E1491" s="1"/>
  <c r="G1491" s="1" a="1"/>
  <c r="G1491" s="1"/>
  <c r="E1487" a="1"/>
  <c r="E1487" s="1"/>
  <c r="G1487" s="1" a="1"/>
  <c r="G1487" s="1"/>
  <c r="E1483" a="1"/>
  <c r="E1483" s="1"/>
  <c r="G1483" s="1" a="1"/>
  <c r="G1483" s="1"/>
  <c r="E1479" a="1"/>
  <c r="E1479" s="1"/>
  <c r="G1479" s="1" a="1"/>
  <c r="G1479" s="1"/>
  <c r="E1475" a="1"/>
  <c r="E1475" s="1"/>
  <c r="G1475" s="1" a="1"/>
  <c r="G1475" s="1"/>
  <c r="E1471" a="1"/>
  <c r="E1471" s="1"/>
  <c r="G1471" s="1" a="1"/>
  <c r="G1471" s="1"/>
  <c r="E1467" a="1"/>
  <c r="E1467" s="1"/>
  <c r="G1467" s="1" a="1"/>
  <c r="G1467" s="1"/>
  <c r="E1463" a="1"/>
  <c r="E1463" s="1"/>
  <c r="G1463" s="1" a="1"/>
  <c r="G1463" s="1"/>
  <c r="E1459" a="1"/>
  <c r="E1459" s="1"/>
  <c r="G1459" s="1" a="1"/>
  <c r="G1459" s="1"/>
  <c r="E1455" a="1"/>
  <c r="E1455" s="1"/>
  <c r="G1455" s="1" a="1"/>
  <c r="G1455" s="1"/>
  <c r="E1451" a="1"/>
  <c r="E1451" s="1"/>
  <c r="G1451" s="1" a="1"/>
  <c r="G1451" s="1"/>
  <c r="E1447" a="1"/>
  <c r="E1447" s="1"/>
  <c r="G1447" s="1" a="1"/>
  <c r="G1447" s="1"/>
  <c r="E1443" a="1"/>
  <c r="E1443" s="1"/>
  <c r="G1443" s="1" a="1"/>
  <c r="G1443" s="1"/>
  <c r="E1439" a="1"/>
  <c r="E1439" s="1"/>
  <c r="G1439" s="1" a="1"/>
  <c r="G1439" s="1"/>
  <c r="E1435" a="1"/>
  <c r="E1435" s="1"/>
  <c r="G1435" s="1" a="1"/>
  <c r="G1435" s="1"/>
  <c r="E1431" a="1"/>
  <c r="E1431" s="1"/>
  <c r="G1431" s="1" a="1"/>
  <c r="G1431" s="1"/>
  <c r="E1427" a="1"/>
  <c r="E1427" s="1"/>
  <c r="G1427" s="1" a="1"/>
  <c r="G1427" s="1"/>
  <c r="E1423" a="1"/>
  <c r="E1423" s="1"/>
  <c r="G1423" s="1" a="1"/>
  <c r="G1423" s="1"/>
  <c r="E1419" a="1"/>
  <c r="E1419" s="1"/>
  <c r="G1419" s="1" a="1"/>
  <c r="G1419" s="1"/>
  <c r="E1415" a="1"/>
  <c r="E1415" s="1"/>
  <c r="G1415" s="1" a="1"/>
  <c r="G1415" s="1"/>
  <c r="E1411" a="1"/>
  <c r="E1411" s="1"/>
  <c r="G1411" s="1" a="1"/>
  <c r="G1411" s="1"/>
  <c r="E1407" a="1"/>
  <c r="E1407" s="1"/>
  <c r="G1407" s="1" a="1"/>
  <c r="G1407" s="1"/>
  <c r="E1403" a="1"/>
  <c r="E1403" s="1"/>
  <c r="G1403" s="1" a="1"/>
  <c r="G1403" s="1"/>
  <c r="E1399" a="1"/>
  <c r="E1399" s="1"/>
  <c r="G1399" s="1" a="1"/>
  <c r="G1399" s="1"/>
  <c r="E1395" a="1"/>
  <c r="E1395" s="1"/>
  <c r="G1395" s="1" a="1"/>
  <c r="G1395" s="1"/>
  <c r="E1391" a="1"/>
  <c r="E1391" s="1"/>
  <c r="G1391" s="1" a="1"/>
  <c r="G1391" s="1"/>
  <c r="E1387" a="1"/>
  <c r="E1387" s="1"/>
  <c r="G1387" s="1" a="1"/>
  <c r="G1387" s="1"/>
  <c r="E1383" a="1"/>
  <c r="E1383" s="1"/>
  <c r="G1383" s="1" a="1"/>
  <c r="G1383" s="1"/>
  <c r="E1379" a="1"/>
  <c r="E1379" s="1"/>
  <c r="G1379" s="1" a="1"/>
  <c r="G1379" s="1"/>
  <c r="E1375" a="1"/>
  <c r="E1375" s="1"/>
  <c r="G1375" s="1" a="1"/>
  <c r="G1375" s="1"/>
  <c r="E1371" a="1"/>
  <c r="E1371" s="1"/>
  <c r="G1371" s="1" a="1"/>
  <c r="G1371" s="1"/>
  <c r="E1367" a="1"/>
  <c r="E1367" s="1"/>
  <c r="G1367" s="1" a="1"/>
  <c r="G1367" s="1"/>
  <c r="E1363" a="1"/>
  <c r="E1363" s="1"/>
  <c r="G1363" s="1" a="1"/>
  <c r="G1363" s="1"/>
  <c r="E1359" a="1"/>
  <c r="E1359" s="1"/>
  <c r="G1359" s="1" a="1"/>
  <c r="G1359" s="1"/>
  <c r="E1346" a="1"/>
  <c r="E1346" s="1"/>
  <c r="G1346" s="1" a="1"/>
  <c r="G1346" s="1"/>
  <c r="I1339"/>
  <c r="N1339" i="1" s="1"/>
  <c r="E1334" i="3" a="1"/>
  <c r="E1334" s="1"/>
  <c r="G1334" s="1" a="1"/>
  <c r="G1334" s="1"/>
  <c r="H1327"/>
  <c r="M1327" i="1" s="1"/>
  <c r="E1314" i="3" a="1"/>
  <c r="E1314" s="1"/>
  <c r="G1314" s="1" a="1"/>
  <c r="G1314" s="1"/>
  <c r="E1354" a="1"/>
  <c r="E1354" s="1"/>
  <c r="G1354" s="1" a="1"/>
  <c r="G1354" s="1"/>
  <c r="H1347"/>
  <c r="M1347" i="1" s="1"/>
  <c r="E1342" i="3" a="1"/>
  <c r="E1342" s="1"/>
  <c r="G1342" s="1" a="1"/>
  <c r="G1342" s="1"/>
  <c r="E1322" a="1"/>
  <c r="E1322" s="1"/>
  <c r="G1322" s="1" a="1"/>
  <c r="G1322" s="1"/>
  <c r="E1302" a="1"/>
  <c r="E1302" s="1"/>
  <c r="G1302" s="1" a="1"/>
  <c r="G1302" s="1"/>
  <c r="E1678" a="1"/>
  <c r="E1678" s="1"/>
  <c r="E1676" a="1"/>
  <c r="E1676" s="1"/>
  <c r="E1674" a="1"/>
  <c r="E1674" s="1"/>
  <c r="G1674" s="1" a="1"/>
  <c r="G1674" s="1"/>
  <c r="E1672" a="1"/>
  <c r="E1672" s="1"/>
  <c r="G1672" s="1" a="1"/>
  <c r="G1672" s="1"/>
  <c r="E1670" a="1"/>
  <c r="E1670" s="1"/>
  <c r="G1670" s="1" a="1"/>
  <c r="G1670" s="1"/>
  <c r="E1668" a="1"/>
  <c r="E1668" s="1"/>
  <c r="E1666" a="1"/>
  <c r="E1666" s="1"/>
  <c r="G1666" s="1" a="1"/>
  <c r="G1666" s="1"/>
  <c r="E1664" a="1"/>
  <c r="E1664" s="1"/>
  <c r="E1662" a="1"/>
  <c r="E1662" s="1"/>
  <c r="E1660" a="1"/>
  <c r="E1660" s="1"/>
  <c r="E1658" a="1"/>
  <c r="E1658" s="1"/>
  <c r="G1658" s="1" a="1"/>
  <c r="G1658" s="1"/>
  <c r="E1656" a="1"/>
  <c r="E1656" s="1"/>
  <c r="G1656" s="1" a="1"/>
  <c r="G1656" s="1"/>
  <c r="E1654" a="1"/>
  <c r="E1654" s="1"/>
  <c r="G1654" s="1" a="1"/>
  <c r="G1654" s="1"/>
  <c r="E1652" a="1"/>
  <c r="E1652" s="1"/>
  <c r="E1650" a="1"/>
  <c r="E1650" s="1"/>
  <c r="G1650" s="1" a="1"/>
  <c r="G1650" s="1"/>
  <c r="E1648" a="1"/>
  <c r="E1648" s="1"/>
  <c r="E1646" a="1"/>
  <c r="E1646" s="1"/>
  <c r="E1625" a="1"/>
  <c r="E1625" s="1"/>
  <c r="G1625" s="1" a="1"/>
  <c r="G1625" s="1"/>
  <c r="E1621" a="1"/>
  <c r="E1621" s="1"/>
  <c r="G1621" s="1" a="1"/>
  <c r="G1621" s="1"/>
  <c r="E1617" a="1"/>
  <c r="E1617" s="1"/>
  <c r="G1617" s="1" a="1"/>
  <c r="G1617" s="1"/>
  <c r="E1613" a="1"/>
  <c r="E1613" s="1"/>
  <c r="G1613" s="1" a="1"/>
  <c r="G1613" s="1"/>
  <c r="E1609" a="1"/>
  <c r="E1609" s="1"/>
  <c r="G1609" s="1" a="1"/>
  <c r="G1609" s="1"/>
  <c r="E1605" a="1"/>
  <c r="E1605" s="1"/>
  <c r="G1605" s="1" a="1"/>
  <c r="G1605" s="1"/>
  <c r="E1601" a="1"/>
  <c r="E1601" s="1"/>
  <c r="G1601" s="1" a="1"/>
  <c r="G1601" s="1"/>
  <c r="E1597" a="1"/>
  <c r="E1597" s="1"/>
  <c r="G1597" s="1" a="1"/>
  <c r="G1597" s="1"/>
  <c r="E1593" a="1"/>
  <c r="E1593" s="1"/>
  <c r="G1593" s="1" a="1"/>
  <c r="G1593" s="1"/>
  <c r="E1589" a="1"/>
  <c r="E1589" s="1"/>
  <c r="G1589" s="1" a="1"/>
  <c r="G1589" s="1"/>
  <c r="E1585" a="1"/>
  <c r="E1585" s="1"/>
  <c r="G1585" s="1" a="1"/>
  <c r="G1585" s="1"/>
  <c r="E1581" a="1"/>
  <c r="E1581" s="1"/>
  <c r="G1581" s="1" a="1"/>
  <c r="G1581" s="1"/>
  <c r="E1577" a="1"/>
  <c r="E1577" s="1"/>
  <c r="G1577" s="1" a="1"/>
  <c r="G1577" s="1"/>
  <c r="E1573" a="1"/>
  <c r="E1573" s="1"/>
  <c r="G1573" s="1" a="1"/>
  <c r="G1573" s="1"/>
  <c r="E1569" a="1"/>
  <c r="E1569" s="1"/>
  <c r="G1569" s="1" a="1"/>
  <c r="G1569" s="1"/>
  <c r="E1565" a="1"/>
  <c r="E1565" s="1"/>
  <c r="G1565" s="1" a="1"/>
  <c r="G1565" s="1"/>
  <c r="E1561" a="1"/>
  <c r="E1561" s="1"/>
  <c r="G1561" s="1" a="1"/>
  <c r="G1561" s="1"/>
  <c r="J1561" s="1"/>
  <c r="O1561" i="1" s="1"/>
  <c r="E1557" i="3" a="1"/>
  <c r="E1557" s="1"/>
  <c r="G1557" s="1" a="1"/>
  <c r="G1557" s="1"/>
  <c r="J1557" s="1"/>
  <c r="O1557" i="1" s="1"/>
  <c r="E1553" i="3" a="1"/>
  <c r="E1553" s="1"/>
  <c r="G1553" s="1" a="1"/>
  <c r="G1553" s="1"/>
  <c r="J1553" s="1"/>
  <c r="O1553" i="1" s="1"/>
  <c r="E1549" i="3" a="1"/>
  <c r="E1549" s="1"/>
  <c r="G1549" s="1" a="1"/>
  <c r="G1549" s="1"/>
  <c r="J1549" s="1"/>
  <c r="O1549" i="1" s="1"/>
  <c r="E1545" i="3" a="1"/>
  <c r="E1545" s="1"/>
  <c r="G1545" s="1" a="1"/>
  <c r="G1545" s="1"/>
  <c r="J1545" s="1"/>
  <c r="O1545" i="1" s="1"/>
  <c r="E1541" i="3" a="1"/>
  <c r="E1541" s="1"/>
  <c r="G1541" s="1" a="1"/>
  <c r="G1541" s="1"/>
  <c r="J1541" s="1"/>
  <c r="O1541" i="1" s="1"/>
  <c r="E1537" i="3" a="1"/>
  <c r="E1537" s="1"/>
  <c r="G1537" s="1" a="1"/>
  <c r="G1537" s="1"/>
  <c r="J1537" s="1"/>
  <c r="O1537" i="1" s="1"/>
  <c r="E1533" i="3" a="1"/>
  <c r="E1533" s="1"/>
  <c r="G1533" s="1" a="1"/>
  <c r="G1533" s="1"/>
  <c r="J1533" s="1"/>
  <c r="O1533" i="1" s="1"/>
  <c r="E1529" i="3" a="1"/>
  <c r="E1529" s="1"/>
  <c r="G1529" s="1" a="1"/>
  <c r="G1529" s="1"/>
  <c r="J1529" s="1"/>
  <c r="O1529" i="1" s="1"/>
  <c r="E1525" i="3" a="1"/>
  <c r="E1525" s="1"/>
  <c r="G1525" s="1" a="1"/>
  <c r="G1525" s="1"/>
  <c r="J1525" s="1"/>
  <c r="O1525" i="1" s="1"/>
  <c r="E1521" i="3" a="1"/>
  <c r="E1521" s="1"/>
  <c r="G1521" s="1" a="1"/>
  <c r="G1521" s="1"/>
  <c r="J1521" s="1"/>
  <c r="O1521" i="1" s="1"/>
  <c r="E1517" i="3" a="1"/>
  <c r="E1517" s="1"/>
  <c r="G1517" s="1" a="1"/>
  <c r="G1517" s="1"/>
  <c r="J1517" s="1"/>
  <c r="O1517" i="1" s="1"/>
  <c r="E1513" i="3" a="1"/>
  <c r="E1513" s="1"/>
  <c r="G1513" s="1" a="1"/>
  <c r="G1513" s="1"/>
  <c r="J1513" s="1"/>
  <c r="O1513" i="1" s="1"/>
  <c r="E1509" i="3" a="1"/>
  <c r="E1509" s="1"/>
  <c r="G1509" s="1" a="1"/>
  <c r="G1509" s="1"/>
  <c r="J1509" s="1"/>
  <c r="O1509" i="1" s="1"/>
  <c r="E1505" i="3" a="1"/>
  <c r="E1505" s="1"/>
  <c r="G1505" s="1" a="1"/>
  <c r="G1505" s="1"/>
  <c r="J1505" s="1"/>
  <c r="O1505" i="1" s="1"/>
  <c r="E1501" i="3" a="1"/>
  <c r="E1501" s="1"/>
  <c r="G1501" s="1" a="1"/>
  <c r="G1501" s="1"/>
  <c r="J1501" s="1"/>
  <c r="O1501" i="1" s="1"/>
  <c r="E1497" i="3" a="1"/>
  <c r="E1497" s="1"/>
  <c r="G1497" s="1" a="1"/>
  <c r="G1497" s="1"/>
  <c r="J1497" s="1"/>
  <c r="O1497" i="1" s="1"/>
  <c r="E1493" i="3" a="1"/>
  <c r="E1493" s="1"/>
  <c r="G1493" s="1" a="1"/>
  <c r="G1493" s="1"/>
  <c r="J1493" s="1"/>
  <c r="O1493" i="1" s="1"/>
  <c r="E1489" i="3" a="1"/>
  <c r="E1489" s="1"/>
  <c r="G1489" s="1" a="1"/>
  <c r="G1489" s="1"/>
  <c r="J1489" s="1"/>
  <c r="O1489" i="1" s="1"/>
  <c r="E1485" i="3" a="1"/>
  <c r="E1485" s="1"/>
  <c r="G1485" s="1" a="1"/>
  <c r="G1485" s="1"/>
  <c r="J1485" s="1"/>
  <c r="O1485" i="1" s="1"/>
  <c r="E1481" i="3" a="1"/>
  <c r="E1481" s="1"/>
  <c r="G1481" s="1" a="1"/>
  <c r="G1481" s="1"/>
  <c r="J1481" s="1"/>
  <c r="O1481" i="1" s="1"/>
  <c r="E1477" i="3" a="1"/>
  <c r="E1477" s="1"/>
  <c r="G1477" s="1" a="1"/>
  <c r="G1477" s="1"/>
  <c r="J1477" s="1"/>
  <c r="O1477" i="1" s="1"/>
  <c r="E1473" i="3" a="1"/>
  <c r="E1473" s="1"/>
  <c r="G1473" s="1" a="1"/>
  <c r="G1473" s="1"/>
  <c r="J1473" s="1"/>
  <c r="O1473" i="1" s="1"/>
  <c r="E1469" i="3" a="1"/>
  <c r="E1469" s="1"/>
  <c r="G1469" s="1" a="1"/>
  <c r="G1469" s="1"/>
  <c r="J1469" s="1"/>
  <c r="O1469" i="1" s="1"/>
  <c r="E1465" i="3" a="1"/>
  <c r="E1465" s="1"/>
  <c r="G1465" s="1" a="1"/>
  <c r="G1465" s="1"/>
  <c r="J1465" s="1"/>
  <c r="O1465" i="1" s="1"/>
  <c r="E1461" i="3" a="1"/>
  <c r="E1461" s="1"/>
  <c r="G1461" s="1" a="1"/>
  <c r="G1461" s="1"/>
  <c r="J1461" s="1"/>
  <c r="O1461" i="1" s="1"/>
  <c r="E1457" i="3" a="1"/>
  <c r="E1457" s="1"/>
  <c r="G1457" s="1" a="1"/>
  <c r="G1457" s="1"/>
  <c r="J1457" s="1"/>
  <c r="O1457" i="1" s="1"/>
  <c r="E1453" i="3" a="1"/>
  <c r="E1453" s="1"/>
  <c r="G1453" s="1" a="1"/>
  <c r="G1453" s="1"/>
  <c r="J1453" s="1"/>
  <c r="O1453" i="1" s="1"/>
  <c r="E1449" i="3" a="1"/>
  <c r="E1449" s="1"/>
  <c r="G1449" s="1" a="1"/>
  <c r="G1449" s="1"/>
  <c r="J1449" s="1"/>
  <c r="O1449" i="1" s="1"/>
  <c r="E1445" i="3" a="1"/>
  <c r="E1445" s="1"/>
  <c r="G1445" s="1" a="1"/>
  <c r="G1445" s="1"/>
  <c r="J1445" s="1"/>
  <c r="O1445" i="1" s="1"/>
  <c r="E1441" i="3" a="1"/>
  <c r="E1441" s="1"/>
  <c r="G1441" s="1" a="1"/>
  <c r="G1441" s="1"/>
  <c r="J1441" s="1"/>
  <c r="O1441" i="1" s="1"/>
  <c r="E1437" i="3" a="1"/>
  <c r="E1437" s="1"/>
  <c r="G1437" s="1" a="1"/>
  <c r="G1437" s="1"/>
  <c r="J1437" s="1"/>
  <c r="O1437" i="1" s="1"/>
  <c r="E1433" i="3" a="1"/>
  <c r="E1433" s="1"/>
  <c r="G1433" s="1" a="1"/>
  <c r="G1433" s="1"/>
  <c r="J1433" s="1"/>
  <c r="O1433" i="1" s="1"/>
  <c r="E1429" i="3" a="1"/>
  <c r="E1429" s="1"/>
  <c r="G1429" s="1" a="1"/>
  <c r="G1429" s="1"/>
  <c r="J1429" s="1"/>
  <c r="O1429" i="1" s="1"/>
  <c r="E1425" i="3" a="1"/>
  <c r="E1425" s="1"/>
  <c r="G1425" s="1" a="1"/>
  <c r="G1425" s="1"/>
  <c r="J1425" s="1"/>
  <c r="O1425" i="1" s="1"/>
  <c r="E1421" i="3" a="1"/>
  <c r="E1421" s="1"/>
  <c r="G1421" s="1" a="1"/>
  <c r="G1421" s="1"/>
  <c r="J1421" s="1"/>
  <c r="O1421" i="1" s="1"/>
  <c r="E1417" i="3" a="1"/>
  <c r="E1417" s="1"/>
  <c r="G1417" s="1" a="1"/>
  <c r="G1417" s="1"/>
  <c r="J1417" s="1"/>
  <c r="O1417" i="1" s="1"/>
  <c r="E1413" i="3" a="1"/>
  <c r="E1413" s="1"/>
  <c r="G1413" s="1" a="1"/>
  <c r="G1413" s="1"/>
  <c r="J1413" s="1"/>
  <c r="O1413" i="1" s="1"/>
  <c r="E1409" i="3" a="1"/>
  <c r="E1409" s="1"/>
  <c r="G1409" s="1" a="1"/>
  <c r="G1409" s="1"/>
  <c r="E1405" a="1"/>
  <c r="E1405" s="1"/>
  <c r="G1405" s="1" a="1"/>
  <c r="G1405" s="1"/>
  <c r="E1401" a="1"/>
  <c r="E1401" s="1"/>
  <c r="G1401" s="1" a="1"/>
  <c r="G1401" s="1"/>
  <c r="E1397" a="1"/>
  <c r="E1397" s="1"/>
  <c r="G1397" s="1" a="1"/>
  <c r="G1397" s="1"/>
  <c r="E1393" a="1"/>
  <c r="E1393" s="1"/>
  <c r="G1393" s="1" a="1"/>
  <c r="G1393" s="1"/>
  <c r="E1389" a="1"/>
  <c r="E1389" s="1"/>
  <c r="G1389" s="1" a="1"/>
  <c r="G1389" s="1"/>
  <c r="E1385" a="1"/>
  <c r="E1385" s="1"/>
  <c r="G1385" s="1" a="1"/>
  <c r="G1385" s="1"/>
  <c r="E1381" a="1"/>
  <c r="E1381" s="1"/>
  <c r="G1381" s="1" a="1"/>
  <c r="G1381" s="1"/>
  <c r="E1377" a="1"/>
  <c r="E1377" s="1"/>
  <c r="G1377" s="1" a="1"/>
  <c r="G1377" s="1"/>
  <c r="E1373" a="1"/>
  <c r="E1373" s="1"/>
  <c r="G1373" s="1" a="1"/>
  <c r="G1373" s="1"/>
  <c r="E1369" a="1"/>
  <c r="E1369" s="1"/>
  <c r="G1369" s="1" a="1"/>
  <c r="G1369" s="1"/>
  <c r="E1365" a="1"/>
  <c r="E1365" s="1"/>
  <c r="G1365" s="1" a="1"/>
  <c r="G1365" s="1"/>
  <c r="E1361" a="1"/>
  <c r="E1361" s="1"/>
  <c r="G1361" s="1" a="1"/>
  <c r="G1361" s="1"/>
  <c r="E1357" a="1"/>
  <c r="E1357" s="1"/>
  <c r="G1357" s="1" a="1"/>
  <c r="G1357" s="1"/>
  <c r="E1350" a="1"/>
  <c r="E1350" s="1"/>
  <c r="G1350" s="1" a="1"/>
  <c r="G1350" s="1"/>
  <c r="E1330" a="1"/>
  <c r="E1330" s="1"/>
  <c r="G1330" s="1" a="1"/>
  <c r="G1330" s="1"/>
  <c r="H1323"/>
  <c r="M1323" i="1" s="1"/>
  <c r="E1318" i="3" a="1"/>
  <c r="E1318" s="1"/>
  <c r="G1318" s="1" a="1"/>
  <c r="G1318" s="1"/>
  <c r="E1306" a="1"/>
  <c r="E1306" s="1"/>
  <c r="G1306" s="1" a="1"/>
  <c r="G1306" s="1"/>
  <c r="H1309"/>
  <c r="M1309" i="1" s="1"/>
  <c r="E1267" i="3" a="1"/>
  <c r="E1267" s="1"/>
  <c r="G1267" s="1" a="1"/>
  <c r="G1267" s="1"/>
  <c r="E1259" a="1"/>
  <c r="E1259" s="1"/>
  <c r="G1259" s="1" a="1"/>
  <c r="G1259" s="1"/>
  <c r="E1251" a="1"/>
  <c r="E1251" s="1"/>
  <c r="G1251" s="1" a="1"/>
  <c r="G1251" s="1"/>
  <c r="E1243" a="1"/>
  <c r="E1243" s="1"/>
  <c r="G1243" s="1" a="1"/>
  <c r="G1243" s="1"/>
  <c r="E1235" a="1"/>
  <c r="E1235" s="1"/>
  <c r="H1232"/>
  <c r="M1232" i="1" s="1"/>
  <c r="E1227" i="3" a="1"/>
  <c r="E1227" s="1"/>
  <c r="H1222"/>
  <c r="M1222" i="1" s="1"/>
  <c r="E1219" i="3" a="1"/>
  <c r="E1219" s="1"/>
  <c r="E1211" a="1"/>
  <c r="E1211" s="1"/>
  <c r="G1211" s="1" a="1"/>
  <c r="G1211" s="1"/>
  <c r="E1203" a="1"/>
  <c r="E1203" s="1"/>
  <c r="G1203" s="1" a="1"/>
  <c r="G1203" s="1"/>
  <c r="H1200"/>
  <c r="M1200" i="1" s="1"/>
  <c r="E1195" i="3" a="1"/>
  <c r="E1195" s="1"/>
  <c r="G1195" s="1" a="1"/>
  <c r="G1195" s="1"/>
  <c r="E1187" a="1"/>
  <c r="E1187" s="1"/>
  <c r="G1187" s="1" a="1"/>
  <c r="G1187" s="1"/>
  <c r="E1179" a="1"/>
  <c r="E1179" s="1"/>
  <c r="G1179" s="1" a="1"/>
  <c r="G1179" s="1"/>
  <c r="E1171" a="1"/>
  <c r="E1171" s="1"/>
  <c r="G1171" s="1" a="1"/>
  <c r="G1171" s="1"/>
  <c r="E1163" a="1"/>
  <c r="E1163" s="1"/>
  <c r="G1163" s="1" a="1"/>
  <c r="G1163" s="1"/>
  <c r="E1155" a="1"/>
  <c r="E1155" s="1"/>
  <c r="G1155" s="1" a="1"/>
  <c r="G1155" s="1"/>
  <c r="E1147" a="1"/>
  <c r="E1147" s="1"/>
  <c r="G1147" s="1" a="1"/>
  <c r="G1147" s="1"/>
  <c r="E1139" a="1"/>
  <c r="E1139" s="1"/>
  <c r="G1139" s="1" a="1"/>
  <c r="G1139" s="1"/>
  <c r="H1136"/>
  <c r="M1136" i="1" s="1"/>
  <c r="E1131" i="3" a="1"/>
  <c r="E1131" s="1"/>
  <c r="G1131" s="1" a="1"/>
  <c r="G1131" s="1"/>
  <c r="E1123" a="1"/>
  <c r="E1123" s="1"/>
  <c r="G1123" s="1" a="1"/>
  <c r="G1123" s="1"/>
  <c r="E1115" a="1"/>
  <c r="E1115" s="1"/>
  <c r="G1115" s="1" a="1"/>
  <c r="G1115" s="1"/>
  <c r="E1107" a="1"/>
  <c r="E1107" s="1"/>
  <c r="G1107" s="1" a="1"/>
  <c r="G1107" s="1"/>
  <c r="E1099" a="1"/>
  <c r="E1099" s="1"/>
  <c r="G1099" s="1" a="1"/>
  <c r="G1099" s="1"/>
  <c r="E1091" a="1"/>
  <c r="E1091" s="1"/>
  <c r="G1091" s="1" a="1"/>
  <c r="G1091" s="1"/>
  <c r="H1086"/>
  <c r="M1086" i="1" s="1"/>
  <c r="E1083" i="3" a="1"/>
  <c r="E1083" s="1"/>
  <c r="G1083" s="1" a="1"/>
  <c r="G1083" s="1"/>
  <c r="E1075" a="1"/>
  <c r="E1075" s="1"/>
  <c r="G1075" s="1" a="1"/>
  <c r="G1075" s="1"/>
  <c r="E1067" a="1"/>
  <c r="E1067" s="1"/>
  <c r="G1067" s="1" a="1"/>
  <c r="G1067" s="1"/>
  <c r="E1059" a="1"/>
  <c r="E1059" s="1"/>
  <c r="G1059" s="1" a="1"/>
  <c r="G1059" s="1"/>
  <c r="E1051" a="1"/>
  <c r="E1051" s="1"/>
  <c r="G1051" s="1" a="1"/>
  <c r="G1051" s="1"/>
  <c r="E1043" a="1"/>
  <c r="E1043" s="1"/>
  <c r="G1043" s="1" a="1"/>
  <c r="G1043" s="1"/>
  <c r="E1035" a="1"/>
  <c r="E1035" s="1"/>
  <c r="G1035" s="1" a="1"/>
  <c r="G1035" s="1"/>
  <c r="E1027" a="1"/>
  <c r="E1027" s="1"/>
  <c r="G1027" s="1" a="1"/>
  <c r="G1027" s="1"/>
  <c r="E1019" a="1"/>
  <c r="E1019" s="1"/>
  <c r="G1019" s="1" a="1"/>
  <c r="G1019" s="1"/>
  <c r="E1011" a="1"/>
  <c r="E1011" s="1"/>
  <c r="G1011" s="1" a="1"/>
  <c r="G1011" s="1"/>
  <c r="E1003" a="1"/>
  <c r="E1003" s="1"/>
  <c r="G1003" s="1" a="1"/>
  <c r="G1003" s="1"/>
  <c r="E995" a="1"/>
  <c r="E995" s="1"/>
  <c r="G995" s="1" a="1"/>
  <c r="G995" s="1"/>
  <c r="E987" a="1"/>
  <c r="E987" s="1"/>
  <c r="G987" s="1" a="1"/>
  <c r="G987" s="1"/>
  <c r="E979" a="1"/>
  <c r="E979" s="1"/>
  <c r="G979" s="1" a="1"/>
  <c r="G979" s="1"/>
  <c r="E971" a="1"/>
  <c r="E971" s="1"/>
  <c r="G971" s="1" a="1"/>
  <c r="G971" s="1"/>
  <c r="E1286" a="1"/>
  <c r="E1286" s="1"/>
  <c r="I1309"/>
  <c r="N1309" i="1" s="1"/>
  <c r="E1271" i="3" a="1"/>
  <c r="E1271" s="1"/>
  <c r="G1271" s="1" a="1"/>
  <c r="G1271" s="1"/>
  <c r="E1263" a="1"/>
  <c r="E1263" s="1"/>
  <c r="G1263" s="1" a="1"/>
  <c r="G1263" s="1"/>
  <c r="H1258"/>
  <c r="M1258" i="1" s="1"/>
  <c r="E1255" i="3" a="1"/>
  <c r="E1255" s="1"/>
  <c r="G1255" s="1" a="1"/>
  <c r="G1255" s="1"/>
  <c r="E1247" a="1"/>
  <c r="E1247" s="1"/>
  <c r="G1247" s="1" a="1"/>
  <c r="G1247" s="1"/>
  <c r="H1242"/>
  <c r="M1242" i="1" s="1"/>
  <c r="E1239" i="3" a="1"/>
  <c r="E1239" s="1"/>
  <c r="G1239" s="1" a="1"/>
  <c r="G1239" s="1"/>
  <c r="H1234"/>
  <c r="M1234" i="1" s="1"/>
  <c r="E1231" i="3" a="1"/>
  <c r="E1231" s="1"/>
  <c r="G1231" s="1" a="1"/>
  <c r="G1231" s="1"/>
  <c r="H1226"/>
  <c r="M1226" i="1" s="1"/>
  <c r="E1223" i="3" a="1"/>
  <c r="E1223" s="1"/>
  <c r="G1223" s="1" a="1"/>
  <c r="G1223" s="1"/>
  <c r="E1215" a="1"/>
  <c r="E1215" s="1"/>
  <c r="G1215" s="1" a="1"/>
  <c r="G1215" s="1"/>
  <c r="I1212"/>
  <c r="N1212" i="1" s="1"/>
  <c r="E1207" i="3" a="1"/>
  <c r="E1207" s="1"/>
  <c r="G1207" s="1" a="1"/>
  <c r="G1207" s="1"/>
  <c r="E1199" a="1"/>
  <c r="E1199" s="1"/>
  <c r="G1199" s="1" a="1"/>
  <c r="G1199" s="1"/>
  <c r="E1191" a="1"/>
  <c r="E1191" s="1"/>
  <c r="G1191" s="1" a="1"/>
  <c r="G1191" s="1"/>
  <c r="E1183" a="1"/>
  <c r="E1183" s="1"/>
  <c r="G1183" s="1" a="1"/>
  <c r="G1183" s="1"/>
  <c r="E1175" a="1"/>
  <c r="E1175" s="1"/>
  <c r="G1175" s="1" a="1"/>
  <c r="G1175" s="1"/>
  <c r="E1167" a="1"/>
  <c r="E1167" s="1"/>
  <c r="G1167" s="1" a="1"/>
  <c r="G1167" s="1"/>
  <c r="E1159" a="1"/>
  <c r="E1159" s="1"/>
  <c r="G1159" s="1" a="1"/>
  <c r="G1159" s="1"/>
  <c r="H1154"/>
  <c r="M1154" i="1" s="1"/>
  <c r="E1151" i="3" a="1"/>
  <c r="E1151" s="1"/>
  <c r="G1151" s="1" a="1"/>
  <c r="G1151" s="1"/>
  <c r="H1146"/>
  <c r="M1146" i="1" s="1"/>
  <c r="E1143" i="3" a="1"/>
  <c r="E1143" s="1"/>
  <c r="G1143" s="1" a="1"/>
  <c r="G1143" s="1"/>
  <c r="H1140"/>
  <c r="M1140" i="1" s="1"/>
  <c r="E1135" i="3" a="1"/>
  <c r="E1135" s="1"/>
  <c r="G1135" s="1" a="1"/>
  <c r="G1135" s="1"/>
  <c r="I1132"/>
  <c r="N1132" i="1" s="1"/>
  <c r="H1130" i="3"/>
  <c r="M1130" i="1" s="1"/>
  <c r="E1127" i="3" a="1"/>
  <c r="E1127" s="1"/>
  <c r="G1127" s="1" a="1"/>
  <c r="G1127" s="1"/>
  <c r="E1119" a="1"/>
  <c r="E1119" s="1"/>
  <c r="G1119" s="1" a="1"/>
  <c r="G1119" s="1"/>
  <c r="E1111" a="1"/>
  <c r="E1111" s="1"/>
  <c r="G1111" s="1" a="1"/>
  <c r="G1111" s="1"/>
  <c r="H1108"/>
  <c r="M1108" i="1" s="1"/>
  <c r="H1106" i="3"/>
  <c r="M1106" i="1" s="1"/>
  <c r="E1103" i="3" a="1"/>
  <c r="E1103" s="1"/>
  <c r="G1103" s="1" a="1"/>
  <c r="G1103" s="1"/>
  <c r="H1098"/>
  <c r="M1098" i="1" s="1"/>
  <c r="E1095" i="3" a="1"/>
  <c r="E1095" s="1"/>
  <c r="G1095" s="1" a="1"/>
  <c r="G1095" s="1"/>
  <c r="E1087" a="1"/>
  <c r="E1087" s="1"/>
  <c r="G1087" s="1" a="1"/>
  <c r="G1087" s="1"/>
  <c r="E1079" a="1"/>
  <c r="E1079" s="1"/>
  <c r="G1079" s="1" a="1"/>
  <c r="G1079" s="1"/>
  <c r="E1071" a="1"/>
  <c r="E1071" s="1"/>
  <c r="G1071" s="1" a="1"/>
  <c r="G1071" s="1"/>
  <c r="E1063" a="1"/>
  <c r="E1063" s="1"/>
  <c r="G1063" s="1" a="1"/>
  <c r="G1063" s="1"/>
  <c r="E1055" a="1"/>
  <c r="E1055" s="1"/>
  <c r="G1055" s="1" a="1"/>
  <c r="G1055" s="1"/>
  <c r="E1047" a="1"/>
  <c r="E1047" s="1"/>
  <c r="G1047" s="1" a="1"/>
  <c r="G1047" s="1"/>
  <c r="E1039" a="1"/>
  <c r="E1039" s="1"/>
  <c r="G1039" s="1" a="1"/>
  <c r="G1039" s="1"/>
  <c r="E1031" a="1"/>
  <c r="E1031" s="1"/>
  <c r="G1031" s="1" a="1"/>
  <c r="G1031" s="1"/>
  <c r="E1023" a="1"/>
  <c r="E1023" s="1"/>
  <c r="G1023" s="1" a="1"/>
  <c r="G1023" s="1"/>
  <c r="E1015" a="1"/>
  <c r="E1015" s="1"/>
  <c r="G1015" s="1" a="1"/>
  <c r="G1015" s="1"/>
  <c r="E1007" a="1"/>
  <c r="E1007" s="1"/>
  <c r="G1007" s="1" a="1"/>
  <c r="G1007" s="1"/>
  <c r="E999" a="1"/>
  <c r="E999" s="1"/>
  <c r="G999" s="1" a="1"/>
  <c r="G999" s="1"/>
  <c r="E991" a="1"/>
  <c r="E991" s="1"/>
  <c r="G991" s="1" a="1"/>
  <c r="G991" s="1"/>
  <c r="E983" a="1"/>
  <c r="E983" s="1"/>
  <c r="G983" s="1" a="1"/>
  <c r="G983" s="1"/>
  <c r="E975" a="1"/>
  <c r="E975" s="1"/>
  <c r="G975" s="1" a="1"/>
  <c r="G975" s="1"/>
  <c r="E967" a="1"/>
  <c r="E967" s="1"/>
  <c r="G967" s="1" a="1"/>
  <c r="G967" s="1"/>
  <c r="E965" a="1"/>
  <c r="E965" s="1"/>
  <c r="G965" s="1" a="1"/>
  <c r="G965" s="1"/>
  <c r="E1352" a="1"/>
  <c r="E1352" s="1"/>
  <c r="E1344" a="1"/>
  <c r="E1344" s="1"/>
  <c r="E1336" a="1"/>
  <c r="E1336" s="1"/>
  <c r="E1328" a="1"/>
  <c r="E1328" s="1"/>
  <c r="E1320" a="1"/>
  <c r="E1320" s="1"/>
  <c r="E1294" a="1"/>
  <c r="E1294" s="1"/>
  <c r="E1278" a="1"/>
  <c r="E1278" s="1"/>
  <c r="I928"/>
  <c r="N928" i="1" s="1"/>
  <c r="I920" i="3"/>
  <c r="N920" i="1" s="1"/>
  <c r="I912" i="3"/>
  <c r="N912" i="1" s="1"/>
  <c r="I904" i="3"/>
  <c r="N904" i="1" s="1"/>
  <c r="I876" i="3"/>
  <c r="N876" i="1" s="1"/>
  <c r="I864" i="3"/>
  <c r="N864" i="1" s="1"/>
  <c r="I860" i="3"/>
  <c r="N860" i="1" s="1"/>
  <c r="I856" i="3"/>
  <c r="N856" i="1" s="1"/>
  <c r="H792" i="3"/>
  <c r="M792" i="1" s="1"/>
  <c r="H784" i="3"/>
  <c r="M784" i="1" s="1"/>
  <c r="E767" i="3" a="1"/>
  <c r="E767" s="1"/>
  <c r="G767" s="1" a="1"/>
  <c r="G767" s="1"/>
  <c r="E759" a="1"/>
  <c r="E759" s="1"/>
  <c r="G759" s="1" a="1"/>
  <c r="G759" s="1"/>
  <c r="E961" a="1"/>
  <c r="E961" s="1"/>
  <c r="G961" s="1" a="1"/>
  <c r="G961" s="1"/>
  <c r="I961" s="1"/>
  <c r="N961" i="1" s="1"/>
  <c r="E929" i="3" a="1"/>
  <c r="E929" s="1"/>
  <c r="E925" a="1"/>
  <c r="E925" s="1"/>
  <c r="G925" s="1" a="1"/>
  <c r="G925" s="1"/>
  <c r="E921" a="1"/>
  <c r="E921" s="1"/>
  <c r="G921" s="1" a="1"/>
  <c r="G921" s="1"/>
  <c r="E917" a="1"/>
  <c r="E917" s="1"/>
  <c r="G917" s="1" a="1"/>
  <c r="G917" s="1"/>
  <c r="E913" a="1"/>
  <c r="E913" s="1"/>
  <c r="E909" a="1"/>
  <c r="E909" s="1"/>
  <c r="G909" s="1" a="1"/>
  <c r="G909" s="1"/>
  <c r="E905" a="1"/>
  <c r="E905" s="1"/>
  <c r="G905" s="1" a="1"/>
  <c r="G905" s="1"/>
  <c r="J905" s="1"/>
  <c r="O905" i="1" s="1"/>
  <c r="E901" i="3" a="1"/>
  <c r="E901" s="1"/>
  <c r="G901" s="1" a="1"/>
  <c r="G901" s="1"/>
  <c r="E897" a="1"/>
  <c r="E897" s="1"/>
  <c r="E893" a="1"/>
  <c r="E893" s="1"/>
  <c r="G893" s="1" a="1"/>
  <c r="G893" s="1"/>
  <c r="E889" a="1"/>
  <c r="E889" s="1"/>
  <c r="G889" s="1" a="1"/>
  <c r="G889" s="1"/>
  <c r="E885" a="1"/>
  <c r="E885" s="1"/>
  <c r="G885" s="1" a="1"/>
  <c r="G885" s="1"/>
  <c r="E881" a="1"/>
  <c r="E881" s="1"/>
  <c r="E877" a="1"/>
  <c r="E877" s="1"/>
  <c r="G877" s="1" a="1"/>
  <c r="G877" s="1"/>
  <c r="E873" a="1"/>
  <c r="E873" s="1"/>
  <c r="G873" s="1" a="1"/>
  <c r="G873" s="1"/>
  <c r="E869" a="1"/>
  <c r="E869" s="1"/>
  <c r="G869" s="1" a="1"/>
  <c r="G869" s="1"/>
  <c r="E865" a="1"/>
  <c r="E865" s="1"/>
  <c r="G865" s="1" a="1"/>
  <c r="G865" s="1"/>
  <c r="E861" a="1"/>
  <c r="E861" s="1"/>
  <c r="G861" s="1" a="1"/>
  <c r="G861" s="1"/>
  <c r="E857" a="1"/>
  <c r="E857" s="1"/>
  <c r="G857" s="1" a="1"/>
  <c r="G857" s="1"/>
  <c r="E853" a="1"/>
  <c r="E853" s="1"/>
  <c r="G853" s="1" a="1"/>
  <c r="G853" s="1"/>
  <c r="E849" a="1"/>
  <c r="E849" s="1"/>
  <c r="G849" s="1" a="1"/>
  <c r="G849" s="1"/>
  <c r="E845" a="1"/>
  <c r="E845" s="1"/>
  <c r="G845" s="1" a="1"/>
  <c r="G845" s="1"/>
  <c r="E841" a="1"/>
  <c r="E841" s="1"/>
  <c r="G841" s="1" a="1"/>
  <c r="G841" s="1"/>
  <c r="E837" a="1"/>
  <c r="E837" s="1"/>
  <c r="G837" s="1" a="1"/>
  <c r="G837" s="1"/>
  <c r="E833" a="1"/>
  <c r="E833" s="1"/>
  <c r="G833" s="1" a="1"/>
  <c r="G833" s="1"/>
  <c r="E829" a="1"/>
  <c r="E829" s="1"/>
  <c r="G829" s="1" a="1"/>
  <c r="G829" s="1"/>
  <c r="E825" a="1"/>
  <c r="E825" s="1"/>
  <c r="G825" s="1" a="1"/>
  <c r="G825" s="1"/>
  <c r="E821" a="1"/>
  <c r="E821" s="1"/>
  <c r="G821" s="1" a="1"/>
  <c r="G821" s="1"/>
  <c r="E817" a="1"/>
  <c r="E817" s="1"/>
  <c r="G817" s="1" a="1"/>
  <c r="G817" s="1"/>
  <c r="E813" a="1"/>
  <c r="E813" s="1"/>
  <c r="G813" s="1" a="1"/>
  <c r="G813" s="1"/>
  <c r="E809" a="1"/>
  <c r="E809" s="1"/>
  <c r="G809" s="1" a="1"/>
  <c r="G809" s="1"/>
  <c r="E805" a="1"/>
  <c r="E805" s="1"/>
  <c r="G805" s="1" a="1"/>
  <c r="G805" s="1"/>
  <c r="E801" a="1"/>
  <c r="E801" s="1"/>
  <c r="G801" s="1" a="1"/>
  <c r="G801" s="1"/>
  <c r="E797" a="1"/>
  <c r="E797" s="1"/>
  <c r="G797" s="1" a="1"/>
  <c r="G797" s="1"/>
  <c r="E793" a="1"/>
  <c r="E793" s="1"/>
  <c r="G793" s="1" a="1"/>
  <c r="G793" s="1"/>
  <c r="E789" a="1"/>
  <c r="E789" s="1"/>
  <c r="G789" s="1" a="1"/>
  <c r="G789" s="1"/>
  <c r="E785" a="1"/>
  <c r="E785" s="1"/>
  <c r="G785" s="1" a="1"/>
  <c r="G785" s="1"/>
  <c r="E781" a="1"/>
  <c r="E781" s="1"/>
  <c r="G781" s="1" a="1"/>
  <c r="G781" s="1"/>
  <c r="E775" a="1"/>
  <c r="E775" s="1"/>
  <c r="G775" s="1" a="1"/>
  <c r="G775" s="1"/>
  <c r="I752"/>
  <c r="N752" i="1" s="1"/>
  <c r="E960" i="3" a="1"/>
  <c r="E960" s="1"/>
  <c r="G960" s="1" a="1"/>
  <c r="G960" s="1"/>
  <c r="E958" a="1"/>
  <c r="E958" s="1"/>
  <c r="E956" a="1"/>
  <c r="E956" s="1"/>
  <c r="G956" s="1" a="1"/>
  <c r="G956" s="1"/>
  <c r="E954" a="1"/>
  <c r="E954" s="1"/>
  <c r="E952" a="1"/>
  <c r="E952" s="1"/>
  <c r="G952" s="1" a="1"/>
  <c r="G952" s="1"/>
  <c r="E950" a="1"/>
  <c r="E950" s="1"/>
  <c r="E948" a="1"/>
  <c r="E948" s="1"/>
  <c r="G948" s="1" a="1"/>
  <c r="G948" s="1"/>
  <c r="E946" a="1"/>
  <c r="E946" s="1"/>
  <c r="E944" a="1"/>
  <c r="E944" s="1"/>
  <c r="G944" s="1" a="1"/>
  <c r="G944" s="1"/>
  <c r="E942" a="1"/>
  <c r="E942" s="1"/>
  <c r="E940" a="1"/>
  <c r="E940" s="1"/>
  <c r="G940" s="1" a="1"/>
  <c r="G940" s="1"/>
  <c r="E938" a="1"/>
  <c r="E938" s="1"/>
  <c r="E936" a="1"/>
  <c r="E936" s="1"/>
  <c r="H930"/>
  <c r="M930" i="1" s="1"/>
  <c r="H926" i="3"/>
  <c r="M926" i="1" s="1"/>
  <c r="H910" i="3"/>
  <c r="M910" i="1" s="1"/>
  <c r="H906" i="3"/>
  <c r="M906" i="1" s="1"/>
  <c r="H882" i="3"/>
  <c r="M882" i="1" s="1"/>
  <c r="H874" i="3"/>
  <c r="M874" i="1" s="1"/>
  <c r="H866" i="3"/>
  <c r="M866" i="1" s="1"/>
  <c r="H842" i="3"/>
  <c r="M842" i="1" s="1"/>
  <c r="I776" i="3"/>
  <c r="N776" i="1" s="1"/>
  <c r="I756" i="3"/>
  <c r="N756" i="1" s="1"/>
  <c r="E935" i="3" a="1"/>
  <c r="E935" s="1"/>
  <c r="G935" s="1" a="1"/>
  <c r="G935" s="1"/>
  <c r="E931" a="1"/>
  <c r="E931" s="1"/>
  <c r="G931" s="1" a="1"/>
  <c r="G931" s="1"/>
  <c r="E927" a="1"/>
  <c r="E927" s="1"/>
  <c r="G927" s="1" a="1"/>
  <c r="G927" s="1"/>
  <c r="E923" a="1"/>
  <c r="E923" s="1"/>
  <c r="G923" s="1" a="1"/>
  <c r="G923" s="1"/>
  <c r="E919" a="1"/>
  <c r="E919" s="1"/>
  <c r="G919" s="1" a="1"/>
  <c r="G919" s="1"/>
  <c r="E915" a="1"/>
  <c r="E915" s="1"/>
  <c r="G915" s="1" a="1"/>
  <c r="G915" s="1"/>
  <c r="E911" a="1"/>
  <c r="E911" s="1"/>
  <c r="G911" s="1" a="1"/>
  <c r="G911" s="1"/>
  <c r="E907" a="1"/>
  <c r="E907" s="1"/>
  <c r="G907" s="1" a="1"/>
  <c r="G907" s="1"/>
  <c r="E903" a="1"/>
  <c r="E903" s="1"/>
  <c r="G903" s="1" a="1"/>
  <c r="G903" s="1"/>
  <c r="E899" a="1"/>
  <c r="E899" s="1"/>
  <c r="G899" s="1" a="1"/>
  <c r="G899" s="1"/>
  <c r="E895" a="1"/>
  <c r="E895" s="1"/>
  <c r="G895" s="1" a="1"/>
  <c r="G895" s="1"/>
  <c r="E891" a="1"/>
  <c r="E891" s="1"/>
  <c r="G891" s="1" a="1"/>
  <c r="G891" s="1"/>
  <c r="E887" a="1"/>
  <c r="E887" s="1"/>
  <c r="G887" s="1" a="1"/>
  <c r="G887" s="1"/>
  <c r="E883" a="1"/>
  <c r="E883" s="1"/>
  <c r="G883" s="1" a="1"/>
  <c r="G883" s="1"/>
  <c r="E879" a="1"/>
  <c r="E879" s="1"/>
  <c r="G879" s="1" a="1"/>
  <c r="G879" s="1"/>
  <c r="J879" s="1"/>
  <c r="O879" i="1" s="1"/>
  <c r="E875" i="3" a="1"/>
  <c r="E875" s="1"/>
  <c r="G875" s="1" a="1"/>
  <c r="G875" s="1"/>
  <c r="E871" a="1"/>
  <c r="E871" s="1"/>
  <c r="G871" s="1" a="1"/>
  <c r="G871" s="1"/>
  <c r="E867" a="1"/>
  <c r="E867" s="1"/>
  <c r="G867" s="1" a="1"/>
  <c r="G867" s="1"/>
  <c r="E863" a="1"/>
  <c r="E863" s="1"/>
  <c r="G863" s="1" a="1"/>
  <c r="G863" s="1"/>
  <c r="E859" a="1"/>
  <c r="E859" s="1"/>
  <c r="G859" s="1" a="1"/>
  <c r="G859" s="1"/>
  <c r="E855" a="1"/>
  <c r="E855" s="1"/>
  <c r="G855" s="1" a="1"/>
  <c r="G855" s="1"/>
  <c r="E851" a="1"/>
  <c r="E851" s="1"/>
  <c r="G851" s="1" a="1"/>
  <c r="G851" s="1"/>
  <c r="E847" a="1"/>
  <c r="E847" s="1"/>
  <c r="G847" s="1" a="1"/>
  <c r="G847" s="1"/>
  <c r="E843" a="1"/>
  <c r="E843" s="1"/>
  <c r="G843" s="1" a="1"/>
  <c r="G843" s="1"/>
  <c r="E839" a="1"/>
  <c r="E839" s="1"/>
  <c r="G839" s="1" a="1"/>
  <c r="G839" s="1"/>
  <c r="E835" a="1"/>
  <c r="E835" s="1"/>
  <c r="G835" s="1" a="1"/>
  <c r="G835" s="1"/>
  <c r="E831" a="1"/>
  <c r="E831" s="1"/>
  <c r="G831" s="1" a="1"/>
  <c r="G831" s="1"/>
  <c r="E827" a="1"/>
  <c r="E827" s="1"/>
  <c r="G827" s="1" a="1"/>
  <c r="G827" s="1"/>
  <c r="E823" a="1"/>
  <c r="E823" s="1"/>
  <c r="G823" s="1" a="1"/>
  <c r="G823" s="1"/>
  <c r="E819" a="1"/>
  <c r="E819" s="1"/>
  <c r="G819" s="1" a="1"/>
  <c r="G819" s="1"/>
  <c r="E815" a="1"/>
  <c r="E815" s="1"/>
  <c r="G815" s="1" a="1"/>
  <c r="G815" s="1"/>
  <c r="E811" a="1"/>
  <c r="E811" s="1"/>
  <c r="G811" s="1" a="1"/>
  <c r="G811" s="1"/>
  <c r="E807" a="1"/>
  <c r="E807" s="1"/>
  <c r="G807" s="1" a="1"/>
  <c r="G807" s="1"/>
  <c r="E803" a="1"/>
  <c r="E803" s="1"/>
  <c r="G803" s="1" a="1"/>
  <c r="G803" s="1"/>
  <c r="E799" a="1"/>
  <c r="E799" s="1"/>
  <c r="G799" s="1" a="1"/>
  <c r="G799" s="1"/>
  <c r="E795" a="1"/>
  <c r="E795" s="1"/>
  <c r="G795" s="1" a="1"/>
  <c r="G795" s="1"/>
  <c r="E791" a="1"/>
  <c r="E791" s="1"/>
  <c r="G791" s="1" a="1"/>
  <c r="G791" s="1"/>
  <c r="E787" a="1"/>
  <c r="E787" s="1"/>
  <c r="G787" s="1" a="1"/>
  <c r="G787" s="1"/>
  <c r="E783" a="1"/>
  <c r="E783" s="1"/>
  <c r="G783" s="1" a="1"/>
  <c r="G783" s="1"/>
  <c r="E779" a="1"/>
  <c r="E779" s="1"/>
  <c r="G779" s="1" a="1"/>
  <c r="G779" s="1"/>
  <c r="E771" a="1"/>
  <c r="E771" s="1"/>
  <c r="G771" s="1" a="1"/>
  <c r="G771" s="1"/>
  <c r="E763" a="1"/>
  <c r="E763" s="1"/>
  <c r="E740" a="1"/>
  <c r="E740" s="1"/>
  <c r="E724" a="1"/>
  <c r="E724" s="1"/>
  <c r="G724" s="1" a="1"/>
  <c r="G724" s="1"/>
  <c r="E717" a="1"/>
  <c r="E717" s="1"/>
  <c r="G717" s="1" a="1"/>
  <c r="G717" s="1"/>
  <c r="J717" s="1"/>
  <c r="O717" i="1" s="1"/>
  <c r="H714" i="3"/>
  <c r="M714" i="1" s="1"/>
  <c r="E709" i="3" a="1"/>
  <c r="E709" s="1"/>
  <c r="G709" s="1" a="1"/>
  <c r="G709" s="1"/>
  <c r="J709" s="1"/>
  <c r="O709" i="1" s="1"/>
  <c r="E701" i="3" a="1"/>
  <c r="E701" s="1"/>
  <c r="G701" s="1" a="1"/>
  <c r="G701" s="1"/>
  <c r="J701" s="1"/>
  <c r="O701" i="1" s="1"/>
  <c r="H698" i="3"/>
  <c r="M698" i="1" s="1"/>
  <c r="E693" i="3" a="1"/>
  <c r="E693" s="1"/>
  <c r="G693" s="1" a="1"/>
  <c r="G693" s="1"/>
  <c r="E685" a="1"/>
  <c r="E685" s="1"/>
  <c r="G685" s="1" a="1"/>
  <c r="G685" s="1"/>
  <c r="E677" a="1"/>
  <c r="E677" s="1"/>
  <c r="G677" s="1" a="1"/>
  <c r="G677" s="1"/>
  <c r="E669" a="1"/>
  <c r="E669" s="1"/>
  <c r="G669" s="1" a="1"/>
  <c r="G669" s="1"/>
  <c r="E661" a="1"/>
  <c r="E661" s="1"/>
  <c r="G661" s="1" a="1"/>
  <c r="G661" s="1"/>
  <c r="E653" a="1"/>
  <c r="E653" s="1"/>
  <c r="G653" s="1" a="1"/>
  <c r="G653" s="1"/>
  <c r="H648"/>
  <c r="M648" i="1" s="1"/>
  <c r="E645" i="3" a="1"/>
  <c r="E645" s="1"/>
  <c r="G645" s="1" a="1"/>
  <c r="G645" s="1"/>
  <c r="E637" a="1"/>
  <c r="E637" s="1"/>
  <c r="G637" s="1" a="1"/>
  <c r="G637" s="1"/>
  <c r="E629" a="1"/>
  <c r="E629" s="1"/>
  <c r="G629" s="1" a="1"/>
  <c r="G629" s="1"/>
  <c r="E621" a="1"/>
  <c r="E621" s="1"/>
  <c r="G621" s="1" a="1"/>
  <c r="G621" s="1"/>
  <c r="H616"/>
  <c r="M616" i="1" s="1"/>
  <c r="E613" i="3" a="1"/>
  <c r="E613" s="1"/>
  <c r="G613" s="1" a="1"/>
  <c r="G613" s="1"/>
  <c r="E605" a="1"/>
  <c r="E605" s="1"/>
  <c r="G605" s="1" a="1"/>
  <c r="G605" s="1"/>
  <c r="E597" a="1"/>
  <c r="E597" s="1"/>
  <c r="G597" s="1" a="1"/>
  <c r="G597" s="1"/>
  <c r="H592"/>
  <c r="M592" i="1" s="1"/>
  <c r="I757" i="3"/>
  <c r="N757" i="1" s="1"/>
  <c r="E732" i="3" a="1"/>
  <c r="E732" s="1"/>
  <c r="H718"/>
  <c r="M718" i="1" s="1"/>
  <c r="E713" i="3" a="1"/>
  <c r="E713" s="1"/>
  <c r="G713" s="1" a="1"/>
  <c r="G713" s="1"/>
  <c r="J713" s="1"/>
  <c r="O713" i="1" s="1"/>
  <c r="H710" i="3"/>
  <c r="M710" i="1" s="1"/>
  <c r="E705" i="3" a="1"/>
  <c r="E705" s="1"/>
  <c r="G705" s="1" a="1"/>
  <c r="G705" s="1"/>
  <c r="J705" s="1"/>
  <c r="O705" i="1" s="1"/>
  <c r="H702" i="3"/>
  <c r="M702" i="1" s="1"/>
  <c r="E697" i="3" a="1"/>
  <c r="E697" s="1"/>
  <c r="G697" s="1" a="1"/>
  <c r="G697" s="1"/>
  <c r="H694"/>
  <c r="M694" i="1" s="1"/>
  <c r="E689" i="3" a="1"/>
  <c r="E689" s="1"/>
  <c r="G689" s="1" a="1"/>
  <c r="G689" s="1"/>
  <c r="E681" a="1"/>
  <c r="E681" s="1"/>
  <c r="G681" s="1" a="1"/>
  <c r="G681" s="1"/>
  <c r="H676"/>
  <c r="M676" i="1" s="1"/>
  <c r="E673" i="3" a="1"/>
  <c r="E673" s="1"/>
  <c r="G673" s="1" a="1"/>
  <c r="G673" s="1"/>
  <c r="E665" a="1"/>
  <c r="E665" s="1"/>
  <c r="G665" s="1" a="1"/>
  <c r="G665" s="1"/>
  <c r="E657" a="1"/>
  <c r="E657" s="1"/>
  <c r="G657" s="1" a="1"/>
  <c r="G657" s="1"/>
  <c r="E649" a="1"/>
  <c r="E649" s="1"/>
  <c r="G649" s="1" a="1"/>
  <c r="G649" s="1"/>
  <c r="E641" a="1"/>
  <c r="E641" s="1"/>
  <c r="G641" s="1" a="1"/>
  <c r="G641" s="1"/>
  <c r="E633" a="1"/>
  <c r="E633" s="1"/>
  <c r="G633" s="1" a="1"/>
  <c r="G633" s="1"/>
  <c r="E625" a="1"/>
  <c r="E625" s="1"/>
  <c r="G625" s="1" a="1"/>
  <c r="G625" s="1"/>
  <c r="E617" a="1"/>
  <c r="E617" s="1"/>
  <c r="G617" s="1" a="1"/>
  <c r="G617" s="1"/>
  <c r="H612"/>
  <c r="M612" i="1" s="1"/>
  <c r="E609" i="3" a="1"/>
  <c r="E609" s="1"/>
  <c r="G609" s="1" a="1"/>
  <c r="G609" s="1"/>
  <c r="E601" a="1"/>
  <c r="E601" s="1"/>
  <c r="G601" s="1" a="1"/>
  <c r="G601" s="1"/>
  <c r="E593" a="1"/>
  <c r="E593" s="1"/>
  <c r="G593" s="1" a="1"/>
  <c r="G593" s="1"/>
  <c r="E591" a="1"/>
  <c r="E591" s="1"/>
  <c r="G591" s="1" a="1"/>
  <c r="G591" s="1"/>
  <c r="H537"/>
  <c r="M537" i="1" s="1"/>
  <c r="H517" i="3"/>
  <c r="M517" i="1" s="1"/>
  <c r="H513" i="3"/>
  <c r="M513" i="1" s="1"/>
  <c r="H497" i="3"/>
  <c r="M497" i="1" s="1"/>
  <c r="H489" i="3"/>
  <c r="M489" i="1" s="1"/>
  <c r="H469" i="3"/>
  <c r="M469" i="1" s="1"/>
  <c r="H465" i="3"/>
  <c r="M465" i="1" s="1"/>
  <c r="H461" i="3"/>
  <c r="M461" i="1" s="1"/>
  <c r="I449" i="3"/>
  <c r="N449" i="1" s="1"/>
  <c r="I441" i="3"/>
  <c r="N441" i="1" s="1"/>
  <c r="I433" i="3"/>
  <c r="N433" i="1" s="1"/>
  <c r="I409" i="3"/>
  <c r="N409" i="1" s="1"/>
  <c r="H405" i="3"/>
  <c r="M405" i="1" s="1"/>
  <c r="I401" i="3"/>
  <c r="N401" i="1" s="1"/>
  <c r="E558" i="3" a="1"/>
  <c r="E558" s="1"/>
  <c r="G558" s="1" a="1"/>
  <c r="G558" s="1"/>
  <c r="E554" a="1"/>
  <c r="E554" s="1"/>
  <c r="G554" s="1" a="1"/>
  <c r="G554" s="1"/>
  <c r="E550" a="1"/>
  <c r="E550" s="1"/>
  <c r="G550" s="1" a="1"/>
  <c r="G550" s="1"/>
  <c r="E546" a="1"/>
  <c r="E546" s="1"/>
  <c r="G546" s="1" a="1"/>
  <c r="G546" s="1"/>
  <c r="E542" a="1"/>
  <c r="E542" s="1"/>
  <c r="G542" s="1" a="1"/>
  <c r="G542" s="1"/>
  <c r="E538" a="1"/>
  <c r="E538" s="1"/>
  <c r="G538" s="1" a="1"/>
  <c r="G538" s="1"/>
  <c r="E534" a="1"/>
  <c r="E534" s="1"/>
  <c r="G534" s="1" a="1"/>
  <c r="G534" s="1"/>
  <c r="E530" a="1"/>
  <c r="E530" s="1"/>
  <c r="G530" s="1" a="1"/>
  <c r="G530" s="1"/>
  <c r="E526" a="1"/>
  <c r="E526" s="1"/>
  <c r="G526" s="1" a="1"/>
  <c r="G526" s="1"/>
  <c r="E522" a="1"/>
  <c r="E522" s="1"/>
  <c r="G522" s="1" a="1"/>
  <c r="G522" s="1"/>
  <c r="E518" a="1"/>
  <c r="E518" s="1"/>
  <c r="G518" s="1" a="1"/>
  <c r="G518" s="1"/>
  <c r="E514" a="1"/>
  <c r="E514" s="1"/>
  <c r="E510" a="1"/>
  <c r="E510" s="1"/>
  <c r="G510" s="1" a="1"/>
  <c r="G510" s="1"/>
  <c r="E506" a="1"/>
  <c r="E506" s="1"/>
  <c r="G506" s="1" a="1"/>
  <c r="G506" s="1"/>
  <c r="E502" a="1"/>
  <c r="E502" s="1"/>
  <c r="G502" s="1" a="1"/>
  <c r="G502" s="1"/>
  <c r="E498" a="1"/>
  <c r="E498" s="1"/>
  <c r="E494" a="1"/>
  <c r="E494" s="1"/>
  <c r="G494" s="1" a="1"/>
  <c r="G494" s="1"/>
  <c r="E490" a="1"/>
  <c r="E490" s="1"/>
  <c r="G490" s="1" a="1"/>
  <c r="G490" s="1"/>
  <c r="E486" a="1"/>
  <c r="E486" s="1"/>
  <c r="G486" s="1" a="1"/>
  <c r="G486" s="1"/>
  <c r="E482" a="1"/>
  <c r="E482" s="1"/>
  <c r="G482" s="1" a="1"/>
  <c r="G482" s="1"/>
  <c r="E478" a="1"/>
  <c r="E478" s="1"/>
  <c r="G478" s="1" a="1"/>
  <c r="G478" s="1"/>
  <c r="E474" a="1"/>
  <c r="E474" s="1"/>
  <c r="G474" s="1" a="1"/>
  <c r="G474" s="1"/>
  <c r="E470" a="1"/>
  <c r="E470" s="1"/>
  <c r="G470" s="1" a="1"/>
  <c r="G470" s="1"/>
  <c r="E466" a="1"/>
  <c r="E466" s="1"/>
  <c r="G466" s="1" a="1"/>
  <c r="G466" s="1"/>
  <c r="E462" a="1"/>
  <c r="E462" s="1"/>
  <c r="G462" s="1" a="1"/>
  <c r="G462" s="1"/>
  <c r="E458" a="1"/>
  <c r="E458" s="1"/>
  <c r="G458" s="1" a="1"/>
  <c r="G458" s="1"/>
  <c r="E454" a="1"/>
  <c r="E454" s="1"/>
  <c r="G454" s="1" a="1"/>
  <c r="G454" s="1"/>
  <c r="E450" a="1"/>
  <c r="E450" s="1"/>
  <c r="G450" s="1" a="1"/>
  <c r="G450" s="1"/>
  <c r="E446" a="1"/>
  <c r="E446" s="1"/>
  <c r="G446" s="1" a="1"/>
  <c r="G446" s="1"/>
  <c r="E442" a="1"/>
  <c r="E442" s="1"/>
  <c r="G442" s="1" a="1"/>
  <c r="G442" s="1"/>
  <c r="E438" a="1"/>
  <c r="E438" s="1"/>
  <c r="G438" s="1" a="1"/>
  <c r="G438" s="1"/>
  <c r="E434" a="1"/>
  <c r="E434" s="1"/>
  <c r="G434" s="1" a="1"/>
  <c r="G434" s="1"/>
  <c r="E430" a="1"/>
  <c r="E430" s="1"/>
  <c r="G430" s="1" a="1"/>
  <c r="G430" s="1"/>
  <c r="E426" a="1"/>
  <c r="E426" s="1"/>
  <c r="G426" s="1" a="1"/>
  <c r="G426" s="1"/>
  <c r="E422" a="1"/>
  <c r="E422" s="1"/>
  <c r="G422" s="1" a="1"/>
  <c r="G422" s="1"/>
  <c r="E418" a="1"/>
  <c r="E418" s="1"/>
  <c r="G418" s="1" a="1"/>
  <c r="G418" s="1"/>
  <c r="E414" a="1"/>
  <c r="E414" s="1"/>
  <c r="G414" s="1" a="1"/>
  <c r="G414" s="1"/>
  <c r="E410" a="1"/>
  <c r="E410" s="1"/>
  <c r="G410" s="1" a="1"/>
  <c r="G410" s="1"/>
  <c r="E406" a="1"/>
  <c r="E406" s="1"/>
  <c r="G406" s="1" a="1"/>
  <c r="G406" s="1"/>
  <c r="E402" a="1"/>
  <c r="E402" s="1"/>
  <c r="G402" s="1" a="1"/>
  <c r="G402" s="1"/>
  <c r="E391" a="1"/>
  <c r="E391" s="1"/>
  <c r="G391" s="1" a="1"/>
  <c r="G391" s="1"/>
  <c r="E589" a="1"/>
  <c r="E589" s="1"/>
  <c r="E587" a="1"/>
  <c r="E587" s="1"/>
  <c r="G587" s="1" a="1"/>
  <c r="G587" s="1"/>
  <c r="I587" s="1"/>
  <c r="N587" i="1" s="1"/>
  <c r="E585" i="3" a="1"/>
  <c r="E585" s="1"/>
  <c r="E583" a="1"/>
  <c r="E583" s="1"/>
  <c r="G583" s="1" a="1"/>
  <c r="G583" s="1"/>
  <c r="E581" a="1"/>
  <c r="E581" s="1"/>
  <c r="E579" a="1"/>
  <c r="E579" s="1"/>
  <c r="G579" s="1" a="1"/>
  <c r="G579" s="1"/>
  <c r="H579" s="1"/>
  <c r="M579" i="1" s="1"/>
  <c r="E577" i="3" a="1"/>
  <c r="E577" s="1"/>
  <c r="E575" a="1"/>
  <c r="E575" s="1"/>
  <c r="G575" s="1" a="1"/>
  <c r="G575" s="1"/>
  <c r="E573" a="1"/>
  <c r="E573" s="1"/>
  <c r="E571" a="1"/>
  <c r="E571" s="1"/>
  <c r="G571" s="1" a="1"/>
  <c r="G571" s="1"/>
  <c r="I571" s="1"/>
  <c r="N571" i="1" s="1"/>
  <c r="E569" i="3" a="1"/>
  <c r="E569" s="1"/>
  <c r="E567" a="1"/>
  <c r="E567" s="1"/>
  <c r="E565" a="1"/>
  <c r="E565" s="1"/>
  <c r="E561" a="1"/>
  <c r="E561" s="1"/>
  <c r="H562"/>
  <c r="M562" i="1" s="1"/>
  <c r="I559" i="3"/>
  <c r="N559" i="1" s="1"/>
  <c r="I555" i="3"/>
  <c r="N555" i="1" s="1"/>
  <c r="I551" i="3"/>
  <c r="N551" i="1" s="1"/>
  <c r="I543" i="3"/>
  <c r="N543" i="1" s="1"/>
  <c r="I539" i="3"/>
  <c r="N539" i="1" s="1"/>
  <c r="I535" i="3"/>
  <c r="N535" i="1" s="1"/>
  <c r="I527" i="3"/>
  <c r="N527" i="1" s="1"/>
  <c r="I515" i="3"/>
  <c r="N515" i="1" s="1"/>
  <c r="I483" i="3"/>
  <c r="N483" i="1" s="1"/>
  <c r="I463" i="3"/>
  <c r="N463" i="1" s="1"/>
  <c r="I443" i="3"/>
  <c r="N443" i="1" s="1"/>
  <c r="I435" i="3"/>
  <c r="N435" i="1" s="1"/>
  <c r="I431" i="3"/>
  <c r="N431" i="1" s="1"/>
  <c r="I403" i="3"/>
  <c r="N403" i="1" s="1"/>
  <c r="I399" i="3"/>
  <c r="N399" i="1" s="1"/>
  <c r="E388" i="3" a="1"/>
  <c r="E388" s="1"/>
  <c r="G388" s="1" a="1"/>
  <c r="G388" s="1"/>
  <c r="E560" a="1"/>
  <c r="E560" s="1"/>
  <c r="G560" s="1" a="1"/>
  <c r="G560" s="1"/>
  <c r="E556" a="1"/>
  <c r="E556" s="1"/>
  <c r="G556" s="1" a="1"/>
  <c r="G556" s="1"/>
  <c r="E552" a="1"/>
  <c r="E552" s="1"/>
  <c r="G552" s="1" a="1"/>
  <c r="G552" s="1"/>
  <c r="E548" a="1"/>
  <c r="E548" s="1"/>
  <c r="G548" s="1" a="1"/>
  <c r="G548" s="1"/>
  <c r="J548" s="1"/>
  <c r="O548" i="1" s="1"/>
  <c r="E544" i="3" a="1"/>
  <c r="E544" s="1"/>
  <c r="G544" s="1" a="1"/>
  <c r="G544" s="1"/>
  <c r="E540" a="1"/>
  <c r="E540" s="1"/>
  <c r="G540" s="1" a="1"/>
  <c r="G540" s="1"/>
  <c r="E536" a="1"/>
  <c r="E536" s="1"/>
  <c r="E532" a="1"/>
  <c r="E532" s="1"/>
  <c r="G532" s="1" a="1"/>
  <c r="G532" s="1"/>
  <c r="E528" a="1"/>
  <c r="E528" s="1"/>
  <c r="E524" a="1"/>
  <c r="E524" s="1"/>
  <c r="G524" s="1" a="1"/>
  <c r="G524" s="1"/>
  <c r="E520" a="1"/>
  <c r="E520" s="1"/>
  <c r="G520" s="1" a="1"/>
  <c r="G520" s="1"/>
  <c r="E516" a="1"/>
  <c r="E516" s="1"/>
  <c r="E512" a="1"/>
  <c r="E512" s="1"/>
  <c r="E508" a="1"/>
  <c r="E508" s="1"/>
  <c r="G508" s="1" a="1"/>
  <c r="G508" s="1"/>
  <c r="E504" a="1"/>
  <c r="E504" s="1"/>
  <c r="G504" s="1" a="1"/>
  <c r="G504" s="1"/>
  <c r="E500" a="1"/>
  <c r="E500" s="1"/>
  <c r="E496" a="1"/>
  <c r="E496" s="1"/>
  <c r="E492" a="1"/>
  <c r="E492" s="1"/>
  <c r="G492" s="1" a="1"/>
  <c r="G492" s="1"/>
  <c r="E488" a="1"/>
  <c r="E488" s="1"/>
  <c r="G488" s="1" a="1"/>
  <c r="G488" s="1"/>
  <c r="E484" a="1"/>
  <c r="E484" s="1"/>
  <c r="G484" s="1" a="1"/>
  <c r="G484" s="1"/>
  <c r="E480" a="1"/>
  <c r="E480" s="1"/>
  <c r="G480" s="1" a="1"/>
  <c r="G480" s="1"/>
  <c r="E476" a="1"/>
  <c r="E476" s="1"/>
  <c r="G476" s="1" a="1"/>
  <c r="G476" s="1"/>
  <c r="E472" a="1"/>
  <c r="E472" s="1"/>
  <c r="G472" s="1" a="1"/>
  <c r="G472" s="1"/>
  <c r="E468" a="1"/>
  <c r="E468" s="1"/>
  <c r="E464" a="1"/>
  <c r="E464" s="1"/>
  <c r="G464" s="1" a="1"/>
  <c r="G464" s="1"/>
  <c r="E460" a="1"/>
  <c r="E460" s="1"/>
  <c r="G460" s="1" a="1"/>
  <c r="G460" s="1"/>
  <c r="E456" a="1"/>
  <c r="E456" s="1"/>
  <c r="G456" s="1" a="1"/>
  <c r="G456" s="1"/>
  <c r="E452" a="1"/>
  <c r="E452" s="1"/>
  <c r="G452" s="1" a="1"/>
  <c r="G452" s="1"/>
  <c r="E448" a="1"/>
  <c r="E448" s="1"/>
  <c r="G448" s="1" a="1"/>
  <c r="G448" s="1"/>
  <c r="E444" a="1"/>
  <c r="E444" s="1"/>
  <c r="G444" s="1" a="1"/>
  <c r="G444" s="1"/>
  <c r="E440" a="1"/>
  <c r="E440" s="1"/>
  <c r="G440" s="1" a="1"/>
  <c r="G440" s="1"/>
  <c r="E436" a="1"/>
  <c r="E436" s="1"/>
  <c r="G436" s="1" a="1"/>
  <c r="G436" s="1"/>
  <c r="E432" a="1"/>
  <c r="E432" s="1"/>
  <c r="G432" s="1" a="1"/>
  <c r="G432" s="1"/>
  <c r="E428" a="1"/>
  <c r="E428" s="1"/>
  <c r="G428" s="1" a="1"/>
  <c r="G428" s="1"/>
  <c r="J428" s="1"/>
  <c r="O428" i="1" s="1"/>
  <c r="E424" i="3" a="1"/>
  <c r="E424" s="1"/>
  <c r="G424" s="1" a="1"/>
  <c r="G424" s="1"/>
  <c r="J424" s="1"/>
  <c r="O424" i="1" s="1"/>
  <c r="E420" i="3" a="1"/>
  <c r="E420" s="1"/>
  <c r="G420" s="1" a="1"/>
  <c r="G420" s="1"/>
  <c r="J420" s="1"/>
  <c r="O420" i="1" s="1"/>
  <c r="E416" i="3" a="1"/>
  <c r="E416" s="1"/>
  <c r="G416" s="1" a="1"/>
  <c r="G416" s="1"/>
  <c r="J416" s="1"/>
  <c r="O416" i="1" s="1"/>
  <c r="E412" i="3" a="1"/>
  <c r="E412" s="1"/>
  <c r="G412" s="1" a="1"/>
  <c r="G412" s="1"/>
  <c r="E408" a="1"/>
  <c r="E408" s="1"/>
  <c r="G408" s="1" a="1"/>
  <c r="G408" s="1"/>
  <c r="E404" a="1"/>
  <c r="E404" s="1"/>
  <c r="G404" s="1" a="1"/>
  <c r="G404" s="1"/>
  <c r="E400" a="1"/>
  <c r="E400" s="1"/>
  <c r="G400" s="1" a="1"/>
  <c r="G400" s="1"/>
  <c r="E395" a="1"/>
  <c r="E395" s="1"/>
  <c r="G395" s="1" a="1"/>
  <c r="G395" s="1"/>
  <c r="E333" a="1"/>
  <c r="E333" s="1"/>
  <c r="G333" s="1" a="1"/>
  <c r="G333" s="1"/>
  <c r="E329" a="1"/>
  <c r="E329" s="1"/>
  <c r="G329" s="1" a="1"/>
  <c r="G329" s="1"/>
  <c r="E326" a="1"/>
  <c r="E326" s="1"/>
  <c r="G326" s="1" a="1"/>
  <c r="G326" s="1"/>
  <c r="E313" a="1"/>
  <c r="E313" s="1"/>
  <c r="G313" s="1" a="1"/>
  <c r="G313" s="1"/>
  <c r="E310" a="1"/>
  <c r="E310" s="1"/>
  <c r="G310" s="1" a="1"/>
  <c r="G310" s="1"/>
  <c r="E381" a="1"/>
  <c r="E381" s="1"/>
  <c r="G381" s="1" a="1"/>
  <c r="G381" s="1"/>
  <c r="E373" a="1"/>
  <c r="E373" s="1"/>
  <c r="G373" s="1" a="1"/>
  <c r="G373" s="1"/>
  <c r="E365" a="1"/>
  <c r="E365" s="1"/>
  <c r="G365" s="1" a="1"/>
  <c r="G365" s="1"/>
  <c r="E357" a="1"/>
  <c r="E357" s="1"/>
  <c r="G357" s="1" a="1"/>
  <c r="G357" s="1"/>
  <c r="E349" a="1"/>
  <c r="E349" s="1"/>
  <c r="G349" s="1" a="1"/>
  <c r="G349" s="1"/>
  <c r="E337" a="1"/>
  <c r="E337" s="1"/>
  <c r="G337" s="1" a="1"/>
  <c r="G337" s="1"/>
  <c r="H327"/>
  <c r="M327" i="1" s="1"/>
  <c r="H320" i="3"/>
  <c r="M320" i="1" s="1"/>
  <c r="E317" i="3" a="1"/>
  <c r="E317" s="1"/>
  <c r="E314" a="1"/>
  <c r="E314" s="1"/>
  <c r="G314" s="1" a="1"/>
  <c r="G314" s="1"/>
  <c r="E306" a="1"/>
  <c r="E306" s="1"/>
  <c r="G306" s="1" a="1"/>
  <c r="G306" s="1"/>
  <c r="E305" a="1"/>
  <c r="E305" s="1"/>
  <c r="G305" s="1" a="1"/>
  <c r="G305" s="1"/>
  <c r="E341" a="1"/>
  <c r="E341" s="1"/>
  <c r="G341" s="1" a="1"/>
  <c r="G341" s="1"/>
  <c r="I339"/>
  <c r="N339" i="1" s="1"/>
  <c r="E321" i="3" a="1"/>
  <c r="E321" s="1"/>
  <c r="G321" s="1" a="1"/>
  <c r="G321" s="1"/>
  <c r="E318" a="1"/>
  <c r="E318" s="1"/>
  <c r="G318" s="1" a="1"/>
  <c r="G318" s="1"/>
  <c r="I315"/>
  <c r="N315" i="1" s="1"/>
  <c r="H295" i="3"/>
  <c r="M295" i="1" s="1"/>
  <c r="E377" i="3" a="1"/>
  <c r="E377" s="1"/>
  <c r="G377" s="1" a="1"/>
  <c r="G377" s="1"/>
  <c r="H372"/>
  <c r="M372" i="1" s="1"/>
  <c r="E369" i="3" a="1"/>
  <c r="E369" s="1"/>
  <c r="G369" s="1" a="1"/>
  <c r="G369" s="1"/>
  <c r="E361" a="1"/>
  <c r="E361" s="1"/>
  <c r="G361" s="1" a="1"/>
  <c r="G361" s="1"/>
  <c r="E353" a="1"/>
  <c r="E353" s="1"/>
  <c r="G353" s="1" a="1"/>
  <c r="G353" s="1"/>
  <c r="E345" a="1"/>
  <c r="E345" s="1"/>
  <c r="G345" s="1" a="1"/>
  <c r="G345" s="1"/>
  <c r="E325" a="1"/>
  <c r="E325" s="1"/>
  <c r="G325" s="1" a="1"/>
  <c r="G325" s="1"/>
  <c r="E322" a="1"/>
  <c r="E322" s="1"/>
  <c r="E309" a="1"/>
  <c r="E309" s="1"/>
  <c r="G309" s="1" a="1"/>
  <c r="G309" s="1"/>
  <c r="E298" a="1"/>
  <c r="E298" s="1"/>
  <c r="G298" s="1" a="1"/>
  <c r="G298" s="1"/>
  <c r="E294" a="1"/>
  <c r="E294" s="1"/>
  <c r="G294" s="1" a="1"/>
  <c r="G294" s="1"/>
  <c r="H387"/>
  <c r="M387" i="1" s="1"/>
  <c r="E275" i="3" a="1"/>
  <c r="E275" s="1"/>
  <c r="G275" s="1" a="1"/>
  <c r="G275" s="1"/>
  <c r="E263" a="1"/>
  <c r="E263" s="1"/>
  <c r="G263" s="1" a="1"/>
  <c r="G263" s="1"/>
  <c r="E223" a="1"/>
  <c r="E223" s="1"/>
  <c r="G223" s="1" a="1"/>
  <c r="G223" s="1"/>
  <c r="I221"/>
  <c r="N221" i="1" s="1"/>
  <c r="I281" i="3"/>
  <c r="N281" i="1" s="1"/>
  <c r="E279" i="3" a="1"/>
  <c r="E279" s="1"/>
  <c r="G279" s="1" a="1"/>
  <c r="G279" s="1"/>
  <c r="I265"/>
  <c r="N265" i="1" s="1"/>
  <c r="E255" i="3" a="1"/>
  <c r="E255" s="1"/>
  <c r="G255" s="1" a="1"/>
  <c r="G255" s="1"/>
  <c r="E247" a="1"/>
  <c r="E247" s="1"/>
  <c r="G247" s="1" a="1"/>
  <c r="G247" s="1"/>
  <c r="E239" a="1"/>
  <c r="E239" s="1"/>
  <c r="G239" s="1" a="1"/>
  <c r="G239" s="1"/>
  <c r="E231" a="1"/>
  <c r="E231" s="1"/>
  <c r="G231" s="1" a="1"/>
  <c r="G231" s="1"/>
  <c r="E227" a="1"/>
  <c r="E227" s="1"/>
  <c r="G227" s="1" a="1"/>
  <c r="G227" s="1"/>
  <c r="I225"/>
  <c r="N225" i="1" s="1"/>
  <c r="H220" i="3"/>
  <c r="M220" i="1" s="1"/>
  <c r="E283" i="3" a="1"/>
  <c r="E283" s="1"/>
  <c r="G283" s="1" a="1"/>
  <c r="G283" s="1"/>
  <c r="E267" a="1"/>
  <c r="E267" s="1"/>
  <c r="G267" s="1" a="1"/>
  <c r="G267" s="1"/>
  <c r="E297" a="1"/>
  <c r="E297" s="1"/>
  <c r="E293" a="1"/>
  <c r="E293" s="1"/>
  <c r="E290" a="1"/>
  <c r="E290" s="1"/>
  <c r="E287" a="1"/>
  <c r="E287" s="1"/>
  <c r="G287" s="1" a="1"/>
  <c r="G287" s="1"/>
  <c r="E271" a="1"/>
  <c r="E271" s="1"/>
  <c r="G271" s="1" a="1"/>
  <c r="G271" s="1"/>
  <c r="E259" a="1"/>
  <c r="E259" s="1"/>
  <c r="G259" s="1" a="1"/>
  <c r="G259" s="1"/>
  <c r="E251" a="1"/>
  <c r="E251" s="1"/>
  <c r="G251" s="1" a="1"/>
  <c r="G251" s="1"/>
  <c r="E243" a="1"/>
  <c r="E243" s="1"/>
  <c r="G243" s="1" a="1"/>
  <c r="G243" s="1"/>
  <c r="E235" a="1"/>
  <c r="E235" s="1"/>
  <c r="G235" s="1" a="1"/>
  <c r="G235" s="1"/>
  <c r="E219" a="1"/>
  <c r="E219" s="1"/>
  <c r="G219" s="1" a="1"/>
  <c r="G219" s="1"/>
  <c r="E216" a="1"/>
  <c r="E216" s="1"/>
  <c r="G216" s="1" a="1"/>
  <c r="G216" s="1"/>
  <c r="I209"/>
  <c r="N209" i="1" s="1"/>
  <c r="E304" i="3" a="1"/>
  <c r="E304" s="1"/>
  <c r="I183"/>
  <c r="N183" i="1" s="1"/>
  <c r="I179" i="3"/>
  <c r="N179" i="1" s="1"/>
  <c r="E146" i="3" a="1"/>
  <c r="E146" s="1"/>
  <c r="G146" s="1" a="1"/>
  <c r="G146" s="1"/>
  <c r="E130" a="1"/>
  <c r="E130" s="1"/>
  <c r="G130" s="1" a="1"/>
  <c r="G130" s="1"/>
  <c r="I127"/>
  <c r="N127" i="1" s="1"/>
  <c r="E207" i="3" a="1"/>
  <c r="E207" s="1"/>
  <c r="G207" s="1" a="1"/>
  <c r="G207" s="1"/>
  <c r="H207" s="1"/>
  <c r="M207" i="1" s="1"/>
  <c r="H203" i="3"/>
  <c r="M203" i="1" s="1"/>
  <c r="E196" i="3" a="1"/>
  <c r="E196" s="1"/>
  <c r="G196" s="1" a="1"/>
  <c r="G196" s="1"/>
  <c r="E192" a="1"/>
  <c r="E192" s="1"/>
  <c r="G192" s="1" a="1"/>
  <c r="G192" s="1"/>
  <c r="E188" a="1"/>
  <c r="E188" s="1"/>
  <c r="G188" s="1" a="1"/>
  <c r="G188" s="1"/>
  <c r="E184" a="1"/>
  <c r="E184" s="1"/>
  <c r="G184" s="1" a="1"/>
  <c r="G184" s="1"/>
  <c r="E180" a="1"/>
  <c r="E180" s="1"/>
  <c r="G180" s="1" a="1"/>
  <c r="G180" s="1"/>
  <c r="E176" a="1"/>
  <c r="E176" s="1"/>
  <c r="G176" s="1" a="1"/>
  <c r="G176" s="1"/>
  <c r="E172" a="1"/>
  <c r="E172" s="1"/>
  <c r="G172" s="1" a="1"/>
  <c r="G172" s="1"/>
  <c r="E168" a="1"/>
  <c r="E168" s="1"/>
  <c r="E164" a="1"/>
  <c r="E164" s="1"/>
  <c r="E160" a="1"/>
  <c r="E160" s="1"/>
  <c r="E156" a="1"/>
  <c r="E156" s="1"/>
  <c r="E150" a="1"/>
  <c r="E150" s="1"/>
  <c r="G150" s="1" a="1"/>
  <c r="G150" s="1"/>
  <c r="E134" a="1"/>
  <c r="E134" s="1"/>
  <c r="G134" s="1" a="1"/>
  <c r="G134" s="1"/>
  <c r="H131"/>
  <c r="M131" i="1" s="1"/>
  <c r="E201" i="3" a="1"/>
  <c r="E201" s="1"/>
  <c r="G201" s="1" a="1"/>
  <c r="G201" s="1"/>
  <c r="H201" s="1"/>
  <c r="M201" i="1" s="1"/>
  <c r="H185" i="3"/>
  <c r="M185" i="1" s="1"/>
  <c r="H181" i="3"/>
  <c r="M181" i="1" s="1"/>
  <c r="H177" i="3"/>
  <c r="M177" i="1" s="1"/>
  <c r="E154" i="3" a="1"/>
  <c r="E154" s="1"/>
  <c r="G154" s="1" a="1"/>
  <c r="G154" s="1"/>
  <c r="E138" a="1"/>
  <c r="E138" s="1"/>
  <c r="G138" s="1" a="1"/>
  <c r="G138" s="1"/>
  <c r="H205"/>
  <c r="M205" i="1" s="1"/>
  <c r="E200" i="3" a="1"/>
  <c r="E200" s="1"/>
  <c r="G200" s="1" a="1"/>
  <c r="G200" s="1"/>
  <c r="E194" a="1"/>
  <c r="E194" s="1"/>
  <c r="G194" s="1" a="1"/>
  <c r="G194" s="1"/>
  <c r="E190" a="1"/>
  <c r="E190" s="1"/>
  <c r="G190" s="1" a="1"/>
  <c r="G190" s="1"/>
  <c r="E186" a="1"/>
  <c r="E186" s="1"/>
  <c r="G186" s="1" a="1"/>
  <c r="G186" s="1"/>
  <c r="E182" a="1"/>
  <c r="E182" s="1"/>
  <c r="G182" s="1" a="1"/>
  <c r="G182" s="1"/>
  <c r="E178" a="1"/>
  <c r="E178" s="1"/>
  <c r="G178" s="1" a="1"/>
  <c r="G178" s="1"/>
  <c r="E174" a="1"/>
  <c r="E174" s="1"/>
  <c r="G174" s="1" a="1"/>
  <c r="G174" s="1"/>
  <c r="E170" a="1"/>
  <c r="E170" s="1"/>
  <c r="G170" s="1" a="1"/>
  <c r="G170" s="1"/>
  <c r="E166" a="1"/>
  <c r="E166" s="1"/>
  <c r="E162" a="1"/>
  <c r="E162" s="1"/>
  <c r="E158" a="1"/>
  <c r="E158" s="1"/>
  <c r="E142" a="1"/>
  <c r="E142" s="1"/>
  <c r="G142" s="1" a="1"/>
  <c r="G142" s="1"/>
  <c r="E125" a="1"/>
  <c r="E125" s="1"/>
  <c r="G125" s="1" a="1"/>
  <c r="G125" s="1"/>
  <c r="E215" a="1"/>
  <c r="E215" s="1"/>
  <c r="I203"/>
  <c r="N203" i="1" s="1"/>
  <c r="E197" i="3" a="1"/>
  <c r="E197" s="1"/>
  <c r="E118" a="1"/>
  <c r="E118" s="1"/>
  <c r="G118" s="1" a="1"/>
  <c r="G118" s="1"/>
  <c r="E102" a="1"/>
  <c r="E102" s="1"/>
  <c r="G102" s="1" a="1"/>
  <c r="G102" s="1"/>
  <c r="E101" a="1"/>
  <c r="E101" s="1"/>
  <c r="G101" s="1" a="1"/>
  <c r="G101" s="1"/>
  <c r="E99" a="1"/>
  <c r="E99" s="1"/>
  <c r="G99" s="1" a="1"/>
  <c r="G99" s="1"/>
  <c r="E98" a="1"/>
  <c r="E98" s="1"/>
  <c r="G98" s="1" a="1"/>
  <c r="G98" s="1"/>
  <c r="E97" a="1"/>
  <c r="E97" s="1"/>
  <c r="G97" s="1" a="1"/>
  <c r="G97" s="1"/>
  <c r="E95" a="1"/>
  <c r="E95" s="1"/>
  <c r="G95" s="1" a="1"/>
  <c r="G95" s="1"/>
  <c r="E94" a="1"/>
  <c r="E94" s="1"/>
  <c r="G94" s="1" a="1"/>
  <c r="G94" s="1"/>
  <c r="E93" a="1"/>
  <c r="E93" s="1"/>
  <c r="G93" s="1" a="1"/>
  <c r="G93" s="1"/>
  <c r="E91" a="1"/>
  <c r="E91" s="1"/>
  <c r="G91" s="1" a="1"/>
  <c r="G91" s="1"/>
  <c r="E90" a="1"/>
  <c r="E90" s="1"/>
  <c r="G90" s="1" a="1"/>
  <c r="G90" s="1"/>
  <c r="E89" a="1"/>
  <c r="E89" s="1"/>
  <c r="G89" s="1" a="1"/>
  <c r="G89" s="1"/>
  <c r="E87" a="1"/>
  <c r="E87" s="1"/>
  <c r="G87" s="1" a="1"/>
  <c r="G87" s="1"/>
  <c r="E86" a="1"/>
  <c r="E86" s="1"/>
  <c r="G86" s="1" a="1"/>
  <c r="G86" s="1"/>
  <c r="J86" s="1"/>
  <c r="O86" i="1" s="1"/>
  <c r="E85" i="3" a="1"/>
  <c r="E85" s="1"/>
  <c r="G85" s="1" a="1"/>
  <c r="G85" s="1"/>
  <c r="J85" s="1"/>
  <c r="O85" i="1" s="1"/>
  <c r="E83" i="3" a="1"/>
  <c r="E83" s="1"/>
  <c r="G83" s="1" a="1"/>
  <c r="G83" s="1"/>
  <c r="E82" a="1"/>
  <c r="E82" s="1"/>
  <c r="G82" s="1" a="1"/>
  <c r="G82" s="1"/>
  <c r="E81" a="1"/>
  <c r="E81" s="1"/>
  <c r="G81" s="1" a="1"/>
  <c r="G81" s="1"/>
  <c r="E79" a="1"/>
  <c r="E79" s="1"/>
  <c r="E78" a="1"/>
  <c r="E78" s="1"/>
  <c r="G78" s="1" a="1"/>
  <c r="G78" s="1"/>
  <c r="E77" a="1"/>
  <c r="E77" s="1"/>
  <c r="G77" s="1" a="1"/>
  <c r="G77" s="1"/>
  <c r="E75" a="1"/>
  <c r="E75" s="1"/>
  <c r="G75" s="1" a="1"/>
  <c r="G75" s="1"/>
  <c r="E74" a="1"/>
  <c r="E74" s="1"/>
  <c r="G74" s="1" a="1"/>
  <c r="G74" s="1"/>
  <c r="E70" a="1"/>
  <c r="E70" s="1"/>
  <c r="G70" s="1" a="1"/>
  <c r="G70" s="1"/>
  <c r="E66" a="1"/>
  <c r="E66" s="1"/>
  <c r="G66" s="1" a="1"/>
  <c r="G66" s="1"/>
  <c r="E62" a="1"/>
  <c r="E62" s="1"/>
  <c r="G62" s="1" a="1"/>
  <c r="G62" s="1"/>
  <c r="E58" a="1"/>
  <c r="E58" s="1"/>
  <c r="E54" a="1"/>
  <c r="E54" s="1"/>
  <c r="G54" s="1" a="1"/>
  <c r="G54" s="1"/>
  <c r="E50" a="1"/>
  <c r="E50" s="1"/>
  <c r="G50" s="1" a="1"/>
  <c r="G50" s="1"/>
  <c r="E46" a="1"/>
  <c r="E46" s="1"/>
  <c r="G46" s="1" a="1"/>
  <c r="G46" s="1"/>
  <c r="E31" a="1"/>
  <c r="E31" s="1"/>
  <c r="G31" s="1" a="1"/>
  <c r="G31" s="1"/>
  <c r="E30" a="1"/>
  <c r="E30" s="1"/>
  <c r="G30" s="1" a="1"/>
  <c r="G30" s="1"/>
  <c r="E24" a="1"/>
  <c r="E24" s="1"/>
  <c r="G24" s="1" a="1"/>
  <c r="G24" s="1"/>
  <c r="J24" s="1"/>
  <c r="O24" i="1" s="1"/>
  <c r="E71" i="3" a="1"/>
  <c r="E71" s="1"/>
  <c r="G71" s="1" a="1"/>
  <c r="G71" s="1"/>
  <c r="E67" a="1"/>
  <c r="E67" s="1"/>
  <c r="G67" s="1" a="1"/>
  <c r="G67" s="1"/>
  <c r="H64"/>
  <c r="M64" i="1" s="1"/>
  <c r="E63" i="3" a="1"/>
  <c r="E63" s="1"/>
  <c r="G63" s="1" a="1"/>
  <c r="G63" s="1"/>
  <c r="E59" a="1"/>
  <c r="E59" s="1"/>
  <c r="G59" s="1" a="1"/>
  <c r="G59" s="1"/>
  <c r="E55" a="1"/>
  <c r="E55" s="1"/>
  <c r="G55" s="1" a="1"/>
  <c r="G55" s="1"/>
  <c r="E51" a="1"/>
  <c r="E51" s="1"/>
  <c r="G51" s="1" a="1"/>
  <c r="G51" s="1"/>
  <c r="E47" a="1"/>
  <c r="E47" s="1"/>
  <c r="G47" s="1" a="1"/>
  <c r="G47" s="1"/>
  <c r="E43" a="1"/>
  <c r="E43" s="1"/>
  <c r="G43" s="1" a="1"/>
  <c r="G43" s="1"/>
  <c r="E42" a="1"/>
  <c r="E42" s="1"/>
  <c r="E27" a="1"/>
  <c r="E27" s="1"/>
  <c r="G27" s="1" a="1"/>
  <c r="G27" s="1"/>
  <c r="E26" a="1"/>
  <c r="E26" s="1"/>
  <c r="G26" s="1" a="1"/>
  <c r="G26" s="1"/>
  <c r="E39" a="1"/>
  <c r="E39" s="1"/>
  <c r="G39" s="1" a="1"/>
  <c r="G39" s="1"/>
  <c r="E38" a="1"/>
  <c r="E38" s="1"/>
  <c r="G38" s="1" a="1"/>
  <c r="G38" s="1"/>
  <c r="E114" a="1"/>
  <c r="E114" s="1"/>
  <c r="G114" s="1" a="1"/>
  <c r="G114" s="1"/>
  <c r="E113" a="1"/>
  <c r="E113" s="1"/>
  <c r="G113" s="1" a="1"/>
  <c r="G113" s="1"/>
  <c r="E110" a="1"/>
  <c r="E110" s="1"/>
  <c r="G110" s="1" a="1"/>
  <c r="G110" s="1"/>
  <c r="E109" a="1"/>
  <c r="E109" s="1"/>
  <c r="G109" s="1" a="1"/>
  <c r="G109" s="1"/>
  <c r="E106" a="1"/>
  <c r="E106" s="1"/>
  <c r="G106" s="1" a="1"/>
  <c r="G106" s="1"/>
  <c r="E105" a="1"/>
  <c r="E105" s="1"/>
  <c r="G105" s="1" a="1"/>
  <c r="G105" s="1"/>
  <c r="H45"/>
  <c r="M45" i="1" s="1"/>
  <c r="E35" i="3" a="1"/>
  <c r="E35" s="1"/>
  <c r="G35" s="1" a="1"/>
  <c r="G35" s="1"/>
  <c r="E34" a="1"/>
  <c r="E34" s="1"/>
  <c r="G34" s="1" a="1"/>
  <c r="G34" s="1"/>
  <c r="H29"/>
  <c r="M29" i="1" s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6"/>
  <c r="K1317"/>
  <c r="K1318"/>
  <c r="K1319"/>
  <c r="K1320"/>
  <c r="K1321"/>
  <c r="K1322"/>
  <c r="K1323"/>
  <c r="K1324"/>
  <c r="K1325"/>
  <c r="K1326"/>
  <c r="K1327"/>
  <c r="K1328"/>
  <c r="K1329"/>
  <c r="K1330"/>
  <c r="K1331"/>
  <c r="K1332"/>
  <c r="K1333"/>
  <c r="K1334"/>
  <c r="K1335"/>
  <c r="K1336"/>
  <c r="K1337"/>
  <c r="K1338"/>
  <c r="K1339"/>
  <c r="K1340"/>
  <c r="K1341"/>
  <c r="K1342"/>
  <c r="K1343"/>
  <c r="K1344"/>
  <c r="K1345"/>
  <c r="K1346"/>
  <c r="K1347"/>
  <c r="K1348"/>
  <c r="K1349"/>
  <c r="K1350"/>
  <c r="K1351"/>
  <c r="K1352"/>
  <c r="K1353"/>
  <c r="K1354"/>
  <c r="K1355"/>
  <c r="K1356"/>
  <c r="K1357"/>
  <c r="K1358"/>
  <c r="K1359"/>
  <c r="K1360"/>
  <c r="K1361"/>
  <c r="K1362"/>
  <c r="K1363"/>
  <c r="K1364"/>
  <c r="K1365"/>
  <c r="K1366"/>
  <c r="K1367"/>
  <c r="K1368"/>
  <c r="K1369"/>
  <c r="K1370"/>
  <c r="K1371"/>
  <c r="K1372"/>
  <c r="K1373"/>
  <c r="K1374"/>
  <c r="K1375"/>
  <c r="K1376"/>
  <c r="K1377"/>
  <c r="K1378"/>
  <c r="K1379"/>
  <c r="K1380"/>
  <c r="K1381"/>
  <c r="K1382"/>
  <c r="K1383"/>
  <c r="K1384"/>
  <c r="K1385"/>
  <c r="K1386"/>
  <c r="K1387"/>
  <c r="K1388"/>
  <c r="K1389"/>
  <c r="K1390"/>
  <c r="K1391"/>
  <c r="K1392"/>
  <c r="K1393"/>
  <c r="K1394"/>
  <c r="K1395"/>
  <c r="K1396"/>
  <c r="K1397"/>
  <c r="K1398"/>
  <c r="K1399"/>
  <c r="K1400"/>
  <c r="K1401"/>
  <c r="K1402"/>
  <c r="K1403"/>
  <c r="K1404"/>
  <c r="K1405"/>
  <c r="K1406"/>
  <c r="K1407"/>
  <c r="K1408"/>
  <c r="K1409"/>
  <c r="K1410"/>
  <c r="K1411"/>
  <c r="K1412"/>
  <c r="K1413"/>
  <c r="K1414"/>
  <c r="K1415"/>
  <c r="K1416"/>
  <c r="K1417"/>
  <c r="K1418"/>
  <c r="K1419"/>
  <c r="K1420"/>
  <c r="K1421"/>
  <c r="K1422"/>
  <c r="K1423"/>
  <c r="K1424"/>
  <c r="K1425"/>
  <c r="K1426"/>
  <c r="K1427"/>
  <c r="K1428"/>
  <c r="K1429"/>
  <c r="K1430"/>
  <c r="K1431"/>
  <c r="K1432"/>
  <c r="K1433"/>
  <c r="K1434"/>
  <c r="K1435"/>
  <c r="K1436"/>
  <c r="K1437"/>
  <c r="K1438"/>
  <c r="K1439"/>
  <c r="K1440"/>
  <c r="K1441"/>
  <c r="K1442"/>
  <c r="K1443"/>
  <c r="K1444"/>
  <c r="K1445"/>
  <c r="K1446"/>
  <c r="K1447"/>
  <c r="K1448"/>
  <c r="K1449"/>
  <c r="K1450"/>
  <c r="K1451"/>
  <c r="K1452"/>
  <c r="K1453"/>
  <c r="K1454"/>
  <c r="K1455"/>
  <c r="K1456"/>
  <c r="K1457"/>
  <c r="K1458"/>
  <c r="K1459"/>
  <c r="K1460"/>
  <c r="K1461"/>
  <c r="K1462"/>
  <c r="K1463"/>
  <c r="K1464"/>
  <c r="K1465"/>
  <c r="K1466"/>
  <c r="K1467"/>
  <c r="K1468"/>
  <c r="K1469"/>
  <c r="K1470"/>
  <c r="K1471"/>
  <c r="K1472"/>
  <c r="K1473"/>
  <c r="K1474"/>
  <c r="K1475"/>
  <c r="K1476"/>
  <c r="K1477"/>
  <c r="K1478"/>
  <c r="K1479"/>
  <c r="K1480"/>
  <c r="K1481"/>
  <c r="K1482"/>
  <c r="K1483"/>
  <c r="K1484"/>
  <c r="K1485"/>
  <c r="K1486"/>
  <c r="K1487"/>
  <c r="K1488"/>
  <c r="K1489"/>
  <c r="K1490"/>
  <c r="K1491"/>
  <c r="K1492"/>
  <c r="K1493"/>
  <c r="K1494"/>
  <c r="K1495"/>
  <c r="K1496"/>
  <c r="K1497"/>
  <c r="K1498"/>
  <c r="K1499"/>
  <c r="K1500"/>
  <c r="K1501"/>
  <c r="K1502"/>
  <c r="K1503"/>
  <c r="K1504"/>
  <c r="K1505"/>
  <c r="K1506"/>
  <c r="K1507"/>
  <c r="K1508"/>
  <c r="K1509"/>
  <c r="K1510"/>
  <c r="K1511"/>
  <c r="K1512"/>
  <c r="K1513"/>
  <c r="K1514"/>
  <c r="K1515"/>
  <c r="K1516"/>
  <c r="K1517"/>
  <c r="K1518"/>
  <c r="K1519"/>
  <c r="K1520"/>
  <c r="K1521"/>
  <c r="K1522"/>
  <c r="K1523"/>
  <c r="K1524"/>
  <c r="K1525"/>
  <c r="K1526"/>
  <c r="K1527"/>
  <c r="K1528"/>
  <c r="K1529"/>
  <c r="K1530"/>
  <c r="K1531"/>
  <c r="K1532"/>
  <c r="K1533"/>
  <c r="K1534"/>
  <c r="K1535"/>
  <c r="K1536"/>
  <c r="K1537"/>
  <c r="K1538"/>
  <c r="K1539"/>
  <c r="K1540"/>
  <c r="K1541"/>
  <c r="K1542"/>
  <c r="K1543"/>
  <c r="K1544"/>
  <c r="K1545"/>
  <c r="K1546"/>
  <c r="K1547"/>
  <c r="K1548"/>
  <c r="K1549"/>
  <c r="K1550"/>
  <c r="K1551"/>
  <c r="K1552"/>
  <c r="K1553"/>
  <c r="K1554"/>
  <c r="K1555"/>
  <c r="K1556"/>
  <c r="K1557"/>
  <c r="K1558"/>
  <c r="K1559"/>
  <c r="K1560"/>
  <c r="K1561"/>
  <c r="K1562"/>
  <c r="K1563"/>
  <c r="K1564"/>
  <c r="K1565"/>
  <c r="K1566"/>
  <c r="K1567"/>
  <c r="K1568"/>
  <c r="K1569"/>
  <c r="K1570"/>
  <c r="K1571"/>
  <c r="K1572"/>
  <c r="K1573"/>
  <c r="K1574"/>
  <c r="K1575"/>
  <c r="K1576"/>
  <c r="K1577"/>
  <c r="K1578"/>
  <c r="K1579"/>
  <c r="K1580"/>
  <c r="K1581"/>
  <c r="K1582"/>
  <c r="K1583"/>
  <c r="K1584"/>
  <c r="K1585"/>
  <c r="K1586"/>
  <c r="K1587"/>
  <c r="K1588"/>
  <c r="K1589"/>
  <c r="K1590"/>
  <c r="K1591"/>
  <c r="K1592"/>
  <c r="K1593"/>
  <c r="K1594"/>
  <c r="K1595"/>
  <c r="K1596"/>
  <c r="K1597"/>
  <c r="K1598"/>
  <c r="K1599"/>
  <c r="K1600"/>
  <c r="K1601"/>
  <c r="K1602"/>
  <c r="K1603"/>
  <c r="K1604"/>
  <c r="K1605"/>
  <c r="K1606"/>
  <c r="K1607"/>
  <c r="K1608"/>
  <c r="K1609"/>
  <c r="K1610"/>
  <c r="K1611"/>
  <c r="K1612"/>
  <c r="K1613"/>
  <c r="K1614"/>
  <c r="K1615"/>
  <c r="K1616"/>
  <c r="K1617"/>
  <c r="K1618"/>
  <c r="K1619"/>
  <c r="K1620"/>
  <c r="K1621"/>
  <c r="K1622"/>
  <c r="K1623"/>
  <c r="K1624"/>
  <c r="K1625"/>
  <c r="K1626"/>
  <c r="K1627"/>
  <c r="K1628"/>
  <c r="K1629"/>
  <c r="K1630"/>
  <c r="K1631"/>
  <c r="K1632"/>
  <c r="K1633"/>
  <c r="K1634"/>
  <c r="K1635"/>
  <c r="K1636"/>
  <c r="K1637"/>
  <c r="K1638"/>
  <c r="K1639"/>
  <c r="K1640"/>
  <c r="K1641"/>
  <c r="K1642"/>
  <c r="K1643"/>
  <c r="K1644"/>
  <c r="K1645"/>
  <c r="K1646"/>
  <c r="K1647"/>
  <c r="K1648"/>
  <c r="K1649"/>
  <c r="K1650"/>
  <c r="K1651"/>
  <c r="K1652"/>
  <c r="K1653"/>
  <c r="K1654"/>
  <c r="K1655"/>
  <c r="K1656"/>
  <c r="K1657"/>
  <c r="K1658"/>
  <c r="K1659"/>
  <c r="K1660"/>
  <c r="K1661"/>
  <c r="K1662"/>
  <c r="K1663"/>
  <c r="K1664"/>
  <c r="K1665"/>
  <c r="K1666"/>
  <c r="K1667"/>
  <c r="K1668"/>
  <c r="K1669"/>
  <c r="K1670"/>
  <c r="K1671"/>
  <c r="K1672"/>
  <c r="K1673"/>
  <c r="K1674"/>
  <c r="K1675"/>
  <c r="K1676"/>
  <c r="K1677"/>
  <c r="K1678"/>
  <c r="K1679"/>
  <c r="K1680"/>
  <c r="K1681"/>
  <c r="K1682"/>
  <c r="K1683"/>
  <c r="K1684"/>
  <c r="K1685"/>
  <c r="K1686"/>
  <c r="K1687"/>
  <c r="K1688"/>
  <c r="K1689"/>
  <c r="K1690"/>
  <c r="K1691"/>
  <c r="K1692"/>
  <c r="K1693"/>
  <c r="K1694"/>
  <c r="K1695"/>
  <c r="K1696"/>
  <c r="K1697"/>
  <c r="K1698"/>
  <c r="K1699"/>
  <c r="K1700"/>
  <c r="K1701"/>
  <c r="K1702"/>
  <c r="K1703"/>
  <c r="K1704"/>
  <c r="K1705"/>
  <c r="K1706"/>
  <c r="K1707"/>
  <c r="K1708"/>
  <c r="K1709"/>
  <c r="K1710"/>
  <c r="K1711"/>
  <c r="K1712"/>
  <c r="K1713"/>
  <c r="K1714"/>
  <c r="K1715"/>
  <c r="K1716"/>
  <c r="K1717"/>
  <c r="K1718"/>
  <c r="K1719"/>
  <c r="K1720"/>
  <c r="K1721"/>
  <c r="K1722"/>
  <c r="K1723"/>
  <c r="K1724"/>
  <c r="K1725"/>
  <c r="K1726"/>
  <c r="K1727"/>
  <c r="K1728"/>
  <c r="K1729"/>
  <c r="K1730"/>
  <c r="K1731"/>
  <c r="K1732"/>
  <c r="K1733"/>
  <c r="K1734"/>
  <c r="K1735"/>
  <c r="K1736"/>
  <c r="K1737"/>
  <c r="K1738"/>
  <c r="K1739"/>
  <c r="K1740"/>
  <c r="K1741"/>
  <c r="K1742"/>
  <c r="K1743"/>
  <c r="K1744"/>
  <c r="K1745"/>
  <c r="K1746"/>
  <c r="K1747"/>
  <c r="K1748"/>
  <c r="K1749"/>
  <c r="K1750"/>
  <c r="K1751"/>
  <c r="K1752"/>
  <c r="K1753"/>
  <c r="K1754"/>
  <c r="K1755"/>
  <c r="K1756"/>
  <c r="K1757"/>
  <c r="K1758"/>
  <c r="K1759"/>
  <c r="K1760"/>
  <c r="K1761"/>
  <c r="K1762"/>
  <c r="K1763"/>
  <c r="K1764"/>
  <c r="K1765"/>
  <c r="K1766"/>
  <c r="K1767"/>
  <c r="K1768"/>
  <c r="K1769"/>
  <c r="K1770"/>
  <c r="K1771"/>
  <c r="K1772"/>
  <c r="K1773"/>
  <c r="K1774"/>
  <c r="K1775"/>
  <c r="K1776"/>
  <c r="K1777"/>
  <c r="K1778"/>
  <c r="K1779"/>
  <c r="K1780"/>
  <c r="K1781"/>
  <c r="K1782"/>
  <c r="K1783"/>
  <c r="K1784"/>
  <c r="K1785"/>
  <c r="K1786"/>
  <c r="K1787"/>
  <c r="K1788"/>
  <c r="K1789"/>
  <c r="K1790"/>
  <c r="K1791"/>
  <c r="K1792"/>
  <c r="K1793"/>
  <c r="K1794"/>
  <c r="K1795"/>
  <c r="K1796"/>
  <c r="K1797"/>
  <c r="K1798"/>
  <c r="K1799"/>
  <c r="K1800"/>
  <c r="K1801"/>
  <c r="K1802"/>
  <c r="K1803"/>
  <c r="K1804"/>
  <c r="K1805"/>
  <c r="K1806"/>
  <c r="K1807"/>
  <c r="K1808"/>
  <c r="K1809"/>
  <c r="K1810"/>
  <c r="K1811"/>
  <c r="K1812"/>
  <c r="K1813"/>
  <c r="K1814"/>
  <c r="K1815"/>
  <c r="K1816"/>
  <c r="K1817"/>
  <c r="K1818"/>
  <c r="K1819"/>
  <c r="K1820"/>
  <c r="K1821"/>
  <c r="K1822"/>
  <c r="K1823"/>
  <c r="K1824"/>
  <c r="K1825"/>
  <c r="K1826"/>
  <c r="K1827"/>
  <c r="K1828"/>
  <c r="K1829"/>
  <c r="K1830"/>
  <c r="K1831"/>
  <c r="K1832"/>
  <c r="K1833"/>
  <c r="K1834"/>
  <c r="K1835"/>
  <c r="K1836"/>
  <c r="K1837"/>
  <c r="K1838"/>
  <c r="K1839"/>
  <c r="K1840"/>
  <c r="K1841"/>
  <c r="K1842"/>
  <c r="K1843"/>
  <c r="K1844"/>
  <c r="K1845"/>
  <c r="K1846"/>
  <c r="K1847"/>
  <c r="K1848"/>
  <c r="K1849"/>
  <c r="K1850"/>
  <c r="K1851"/>
  <c r="K1852"/>
  <c r="K1853"/>
  <c r="K1854"/>
  <c r="K1855"/>
  <c r="K1856"/>
  <c r="K1857"/>
  <c r="K1858"/>
  <c r="K1859"/>
  <c r="K1860"/>
  <c r="K1861"/>
  <c r="K1862"/>
  <c r="K1863"/>
  <c r="K1864"/>
  <c r="K1865"/>
  <c r="K1866"/>
  <c r="K1867"/>
  <c r="K1868"/>
  <c r="K1869"/>
  <c r="K1870"/>
  <c r="K1871"/>
  <c r="K1872"/>
  <c r="K1873"/>
  <c r="K1874"/>
  <c r="K1875"/>
  <c r="K1876"/>
  <c r="K1877"/>
  <c r="K1878"/>
  <c r="K1879"/>
  <c r="K1880"/>
  <c r="K1881"/>
  <c r="K1882"/>
  <c r="K1883"/>
  <c r="K1884"/>
  <c r="K1885"/>
  <c r="K1886"/>
  <c r="K1887"/>
  <c r="K1888"/>
  <c r="H1160" i="3" l="1"/>
  <c r="M1160" i="1" s="1"/>
  <c r="H1818" i="3"/>
  <c r="M1818" i="1" s="1"/>
  <c r="I728" i="3"/>
  <c r="N728" i="1" s="1"/>
  <c r="H728" i="3"/>
  <c r="M728" i="1" s="1"/>
  <c r="H736" i="3"/>
  <c r="M736" i="1" s="1"/>
  <c r="I736" i="3"/>
  <c r="N736" i="1" s="1"/>
  <c r="G1805" i="3" a="1"/>
  <c r="G1805" s="1"/>
  <c r="I1657"/>
  <c r="N1657" i="1" s="1"/>
  <c r="G1709" i="3" a="1"/>
  <c r="G1709" s="1"/>
  <c r="H236" i="4"/>
  <c r="L236"/>
  <c r="F237"/>
  <c r="J237"/>
  <c r="N237"/>
  <c r="H238"/>
  <c r="L238"/>
  <c r="F239"/>
  <c r="J239"/>
  <c r="N239"/>
  <c r="H240"/>
  <c r="H242"/>
  <c r="F243"/>
  <c r="J243"/>
  <c r="N243"/>
  <c r="H244"/>
  <c r="L244"/>
  <c r="F245"/>
  <c r="J245"/>
  <c r="N245"/>
  <c r="H246"/>
  <c r="J247"/>
  <c r="N247"/>
  <c r="H248"/>
  <c r="L248"/>
  <c r="F249"/>
  <c r="J249"/>
  <c r="N249"/>
  <c r="H250"/>
  <c r="F251"/>
  <c r="J251"/>
  <c r="N251"/>
  <c r="H252"/>
  <c r="L252"/>
  <c r="F253"/>
  <c r="J253"/>
  <c r="N253"/>
  <c r="F255"/>
  <c r="J255"/>
  <c r="N255"/>
  <c r="H256"/>
  <c r="L256"/>
  <c r="J257"/>
  <c r="N257"/>
  <c r="H258"/>
  <c r="F259"/>
  <c r="J259"/>
  <c r="N259"/>
  <c r="H260"/>
  <c r="F261"/>
  <c r="J261"/>
  <c r="N261"/>
  <c r="F263"/>
  <c r="J263"/>
  <c r="N263"/>
  <c r="H264"/>
  <c r="L264"/>
  <c r="F265"/>
  <c r="J265"/>
  <c r="N265"/>
  <c r="H266"/>
  <c r="L266"/>
  <c r="F267"/>
  <c r="J267"/>
  <c r="H268"/>
  <c r="F269"/>
  <c r="J269"/>
  <c r="N269"/>
  <c r="F271"/>
  <c r="J271"/>
  <c r="N271"/>
  <c r="H272"/>
  <c r="L272"/>
  <c r="F273"/>
  <c r="J273"/>
  <c r="N273"/>
  <c r="H274"/>
  <c r="F275"/>
  <c r="J275"/>
  <c r="N275"/>
  <c r="H276"/>
  <c r="F277"/>
  <c r="J277"/>
  <c r="N277"/>
  <c r="F279"/>
  <c r="J279"/>
  <c r="N279"/>
  <c r="H280"/>
  <c r="L280"/>
  <c r="F281"/>
  <c r="J281"/>
  <c r="N281"/>
  <c r="H282"/>
  <c r="N283"/>
  <c r="H284"/>
  <c r="L284"/>
  <c r="F285"/>
  <c r="J285"/>
  <c r="N285"/>
  <c r="H286"/>
  <c r="F287"/>
  <c r="J287"/>
  <c r="N287"/>
  <c r="H288"/>
  <c r="L288"/>
  <c r="F289"/>
  <c r="J289"/>
  <c r="N289"/>
  <c r="H290"/>
  <c r="L290"/>
  <c r="F291"/>
  <c r="N291"/>
  <c r="H292"/>
  <c r="L292"/>
  <c r="N293"/>
  <c r="H294"/>
  <c r="L294"/>
  <c r="F295"/>
  <c r="J295"/>
  <c r="N295"/>
  <c r="H296"/>
  <c r="L296"/>
  <c r="F297"/>
  <c r="J297"/>
  <c r="N297"/>
  <c r="H298"/>
  <c r="F299"/>
  <c r="J299"/>
  <c r="N299"/>
  <c r="J301"/>
  <c r="N301"/>
  <c r="H302"/>
  <c r="J303"/>
  <c r="N303"/>
  <c r="H304"/>
  <c r="L304"/>
  <c r="J305"/>
  <c r="H306"/>
  <c r="L306"/>
  <c r="F307"/>
  <c r="J307"/>
  <c r="H308"/>
  <c r="L308"/>
  <c r="J309"/>
  <c r="N311"/>
  <c r="H312"/>
  <c r="F313"/>
  <c r="J313"/>
  <c r="N313"/>
  <c r="J314"/>
  <c r="J316"/>
  <c r="N316"/>
  <c r="H317"/>
  <c r="L317"/>
  <c r="J318"/>
  <c r="N318"/>
  <c r="H319"/>
  <c r="L319"/>
  <c r="F320"/>
  <c r="J320"/>
  <c r="N320"/>
  <c r="H321"/>
  <c r="H323"/>
  <c r="J324"/>
  <c r="N324"/>
  <c r="L325"/>
  <c r="F326"/>
  <c r="J326"/>
  <c r="E290"/>
  <c r="K236"/>
  <c r="O236"/>
  <c r="I237"/>
  <c r="M237"/>
  <c r="G238"/>
  <c r="K238"/>
  <c r="O238"/>
  <c r="I239"/>
  <c r="M239"/>
  <c r="G240"/>
  <c r="K240"/>
  <c r="O240"/>
  <c r="M241"/>
  <c r="G242"/>
  <c r="K242"/>
  <c r="O242"/>
  <c r="I243"/>
  <c r="M243"/>
  <c r="G244"/>
  <c r="K244"/>
  <c r="O244"/>
  <c r="I245"/>
  <c r="M245"/>
  <c r="K246"/>
  <c r="O246"/>
  <c r="I247"/>
  <c r="M247"/>
  <c r="K248"/>
  <c r="O248"/>
  <c r="I249"/>
  <c r="M249"/>
  <c r="K250"/>
  <c r="O250"/>
  <c r="M251"/>
  <c r="K252"/>
  <c r="O252"/>
  <c r="I253"/>
  <c r="M253"/>
  <c r="I255"/>
  <c r="M255"/>
  <c r="G256"/>
  <c r="K256"/>
  <c r="O256"/>
  <c r="I257"/>
  <c r="M257"/>
  <c r="K258"/>
  <c r="O258"/>
  <c r="I259"/>
  <c r="M259"/>
  <c r="G260"/>
  <c r="K260"/>
  <c r="O260"/>
  <c r="M261"/>
  <c r="O262"/>
  <c r="I263"/>
  <c r="M263"/>
  <c r="K264"/>
  <c r="O264"/>
  <c r="I265"/>
  <c r="M265"/>
  <c r="K266"/>
  <c r="O266"/>
  <c r="I267"/>
  <c r="M267"/>
  <c r="K268"/>
  <c r="O268"/>
  <c r="I269"/>
  <c r="M269"/>
  <c r="G270"/>
  <c r="K270"/>
  <c r="O270"/>
  <c r="M271"/>
  <c r="G272"/>
  <c r="K272"/>
  <c r="O272"/>
  <c r="I273"/>
  <c r="M273"/>
  <c r="G274"/>
  <c r="K274"/>
  <c r="O274"/>
  <c r="I275"/>
  <c r="M275"/>
  <c r="O276"/>
  <c r="I277"/>
  <c r="M277"/>
  <c r="M279"/>
  <c r="K280"/>
  <c r="O280"/>
  <c r="I281"/>
  <c r="M281"/>
  <c r="G282"/>
  <c r="K282"/>
  <c r="O282"/>
  <c r="I283"/>
  <c r="M283"/>
  <c r="K284"/>
  <c r="O284"/>
  <c r="I285"/>
  <c r="M285"/>
  <c r="K286"/>
  <c r="O286"/>
  <c r="I287"/>
  <c r="M287"/>
  <c r="G288"/>
  <c r="K288"/>
  <c r="O288"/>
  <c r="I289"/>
  <c r="M289"/>
  <c r="G290"/>
  <c r="K290"/>
  <c r="O290"/>
  <c r="I291"/>
  <c r="M291"/>
  <c r="G292"/>
  <c r="O292"/>
  <c r="I293"/>
  <c r="M293"/>
  <c r="K294"/>
  <c r="O294"/>
  <c r="I295"/>
  <c r="M295"/>
  <c r="G296"/>
  <c r="K296"/>
  <c r="O296"/>
  <c r="I297"/>
  <c r="M297"/>
  <c r="G298"/>
  <c r="K298"/>
  <c r="O298"/>
  <c r="I299"/>
  <c r="M299"/>
  <c r="O300"/>
  <c r="I301"/>
  <c r="M301"/>
  <c r="K302"/>
  <c r="O302"/>
  <c r="M303"/>
  <c r="G304"/>
  <c r="K304"/>
  <c r="O304"/>
  <c r="M305"/>
  <c r="K306"/>
  <c r="O306"/>
  <c r="I307"/>
  <c r="M307"/>
  <c r="K308"/>
  <c r="O308"/>
  <c r="I309"/>
  <c r="M309"/>
  <c r="K310"/>
  <c r="O310"/>
  <c r="M311"/>
  <c r="G312"/>
  <c r="K312"/>
  <c r="O312"/>
  <c r="I313"/>
  <c r="M313"/>
  <c r="I314"/>
  <c r="M314"/>
  <c r="K315"/>
  <c r="M316"/>
  <c r="K317"/>
  <c r="O317"/>
  <c r="I318"/>
  <c r="M318"/>
  <c r="K319"/>
  <c r="O319"/>
  <c r="I320"/>
  <c r="M320"/>
  <c r="G321"/>
  <c r="K321"/>
  <c r="O321"/>
  <c r="M322"/>
  <c r="O323"/>
  <c r="M324"/>
  <c r="G325"/>
  <c r="K325"/>
  <c r="O325"/>
  <c r="I326"/>
  <c r="E320"/>
  <c r="F236"/>
  <c r="J236"/>
  <c r="N236"/>
  <c r="H237"/>
  <c r="F238"/>
  <c r="J238"/>
  <c r="L239"/>
  <c r="F240"/>
  <c r="J240"/>
  <c r="N240"/>
  <c r="F242"/>
  <c r="J242"/>
  <c r="N242"/>
  <c r="L243"/>
  <c r="F244"/>
  <c r="J244"/>
  <c r="N244"/>
  <c r="H245"/>
  <c r="L245"/>
  <c r="F246"/>
  <c r="J246"/>
  <c r="N246"/>
  <c r="H247"/>
  <c r="L247"/>
  <c r="F248"/>
  <c r="J248"/>
  <c r="N248"/>
  <c r="H249"/>
  <c r="L249"/>
  <c r="F250"/>
  <c r="J250"/>
  <c r="N250"/>
  <c r="F252"/>
  <c r="J252"/>
  <c r="N252"/>
  <c r="L253"/>
  <c r="N254"/>
  <c r="H255"/>
  <c r="F256"/>
  <c r="N256"/>
  <c r="H257"/>
  <c r="L257"/>
  <c r="F258"/>
  <c r="J258"/>
  <c r="N258"/>
  <c r="H259"/>
  <c r="L259"/>
  <c r="F260"/>
  <c r="J260"/>
  <c r="N260"/>
  <c r="H261"/>
  <c r="L261"/>
  <c r="F262"/>
  <c r="J262"/>
  <c r="N262"/>
  <c r="H263"/>
  <c r="L263"/>
  <c r="J264"/>
  <c r="N264"/>
  <c r="H265"/>
  <c r="L265"/>
  <c r="F266"/>
  <c r="J266"/>
  <c r="N266"/>
  <c r="H267"/>
  <c r="L267"/>
  <c r="F268"/>
  <c r="J268"/>
  <c r="N268"/>
  <c r="L269"/>
  <c r="F270"/>
  <c r="J270"/>
  <c r="N270"/>
  <c r="F272"/>
  <c r="J272"/>
  <c r="N272"/>
  <c r="H273"/>
  <c r="F274"/>
  <c r="J274"/>
  <c r="N274"/>
  <c r="H275"/>
  <c r="L275"/>
  <c r="F276"/>
  <c r="J276"/>
  <c r="N276"/>
  <c r="H277"/>
  <c r="L277"/>
  <c r="H279"/>
  <c r="F280"/>
  <c r="J280"/>
  <c r="N280"/>
  <c r="H281"/>
  <c r="L281"/>
  <c r="F282"/>
  <c r="J282"/>
  <c r="L283"/>
  <c r="F284"/>
  <c r="J284"/>
  <c r="N284"/>
  <c r="H285"/>
  <c r="F286"/>
  <c r="J286"/>
  <c r="N286"/>
  <c r="H287"/>
  <c r="J288"/>
  <c r="N288"/>
  <c r="H289"/>
  <c r="F290"/>
  <c r="J290"/>
  <c r="N290"/>
  <c r="H291"/>
  <c r="F292"/>
  <c r="J292"/>
  <c r="N292"/>
  <c r="H293"/>
  <c r="F294"/>
  <c r="J294"/>
  <c r="N294"/>
  <c r="H295"/>
  <c r="F296"/>
  <c r="J296"/>
  <c r="N296"/>
  <c r="H297"/>
  <c r="L297"/>
  <c r="F298"/>
  <c r="J298"/>
  <c r="N298"/>
  <c r="H299"/>
  <c r="L299"/>
  <c r="J300"/>
  <c r="H301"/>
  <c r="F302"/>
  <c r="J302"/>
  <c r="N302"/>
  <c r="H303"/>
  <c r="F304"/>
  <c r="N304"/>
  <c r="F306"/>
  <c r="J306"/>
  <c r="N306"/>
  <c r="H307"/>
  <c r="L307"/>
  <c r="F308"/>
  <c r="J308"/>
  <c r="N308"/>
  <c r="H309"/>
  <c r="F310"/>
  <c r="J310"/>
  <c r="N310"/>
  <c r="H311"/>
  <c r="J312"/>
  <c r="N312"/>
  <c r="H313"/>
  <c r="L313"/>
  <c r="H314"/>
  <c r="F315"/>
  <c r="J315"/>
  <c r="N315"/>
  <c r="H316"/>
  <c r="F317"/>
  <c r="J317"/>
  <c r="N317"/>
  <c r="F319"/>
  <c r="J319"/>
  <c r="N319"/>
  <c r="H320"/>
  <c r="L320"/>
  <c r="F321"/>
  <c r="J321"/>
  <c r="N321"/>
  <c r="F323"/>
  <c r="N323"/>
  <c r="H324"/>
  <c r="F325"/>
  <c r="N325"/>
  <c r="H326"/>
  <c r="E244"/>
  <c r="E272"/>
  <c r="I236"/>
  <c r="M236"/>
  <c r="G237"/>
  <c r="K237"/>
  <c r="O237"/>
  <c r="I238"/>
  <c r="M238"/>
  <c r="G239"/>
  <c r="K239"/>
  <c r="O239"/>
  <c r="I240"/>
  <c r="M240"/>
  <c r="I242"/>
  <c r="M242"/>
  <c r="G243"/>
  <c r="K243"/>
  <c r="O243"/>
  <c r="I244"/>
  <c r="M244"/>
  <c r="K245"/>
  <c r="O245"/>
  <c r="I246"/>
  <c r="M246"/>
  <c r="G247"/>
  <c r="K247"/>
  <c r="O247"/>
  <c r="I248"/>
  <c r="M248"/>
  <c r="K249"/>
  <c r="O249"/>
  <c r="I250"/>
  <c r="M250"/>
  <c r="O251"/>
  <c r="I252"/>
  <c r="M252"/>
  <c r="G253"/>
  <c r="K253"/>
  <c r="O253"/>
  <c r="M254"/>
  <c r="G255"/>
  <c r="K255"/>
  <c r="O255"/>
  <c r="I256"/>
  <c r="M256"/>
  <c r="K257"/>
  <c r="O257"/>
  <c r="M258"/>
  <c r="K259"/>
  <c r="O259"/>
  <c r="M260"/>
  <c r="G261"/>
  <c r="K261"/>
  <c r="O261"/>
  <c r="M262"/>
  <c r="O263"/>
  <c r="I264"/>
  <c r="M264"/>
  <c r="K265"/>
  <c r="O265"/>
  <c r="I266"/>
  <c r="M266"/>
  <c r="G267"/>
  <c r="K267"/>
  <c r="O267"/>
  <c r="M268"/>
  <c r="K269"/>
  <c r="O269"/>
  <c r="I270"/>
  <c r="M270"/>
  <c r="K271"/>
  <c r="I272"/>
  <c r="M272"/>
  <c r="G273"/>
  <c r="K273"/>
  <c r="O273"/>
  <c r="I274"/>
  <c r="M274"/>
  <c r="K275"/>
  <c r="O275"/>
  <c r="M276"/>
  <c r="K277"/>
  <c r="O277"/>
  <c r="K279"/>
  <c r="O279"/>
  <c r="M280"/>
  <c r="K281"/>
  <c r="I282"/>
  <c r="M282"/>
  <c r="K283"/>
  <c r="O283"/>
  <c r="I284"/>
  <c r="M284"/>
  <c r="G285"/>
  <c r="K285"/>
  <c r="O285"/>
  <c r="M286"/>
  <c r="G287"/>
  <c r="K287"/>
  <c r="O287"/>
  <c r="I288"/>
  <c r="M288"/>
  <c r="G289"/>
  <c r="K289"/>
  <c r="O289"/>
  <c r="I290"/>
  <c r="M290"/>
  <c r="O291"/>
  <c r="I292"/>
  <c r="M292"/>
  <c r="K293"/>
  <c r="O293"/>
  <c r="I294"/>
  <c r="M294"/>
  <c r="G295"/>
  <c r="K295"/>
  <c r="O295"/>
  <c r="M296"/>
  <c r="G297"/>
  <c r="O297"/>
  <c r="I298"/>
  <c r="M298"/>
  <c r="K299"/>
  <c r="O299"/>
  <c r="M300"/>
  <c r="O301"/>
  <c r="I302"/>
  <c r="M302"/>
  <c r="K303"/>
  <c r="O303"/>
  <c r="I304"/>
  <c r="M304"/>
  <c r="K305"/>
  <c r="O305"/>
  <c r="I306"/>
  <c r="M306"/>
  <c r="G307"/>
  <c r="K307"/>
  <c r="O307"/>
  <c r="I308"/>
  <c r="M308"/>
  <c r="K309"/>
  <c r="I310"/>
  <c r="M310"/>
  <c r="M312"/>
  <c r="G313"/>
  <c r="K313"/>
  <c r="K314"/>
  <c r="M315"/>
  <c r="O316"/>
  <c r="I317"/>
  <c r="M317"/>
  <c r="O318"/>
  <c r="I319"/>
  <c r="M319"/>
  <c r="G320"/>
  <c r="K320"/>
  <c r="O320"/>
  <c r="I321"/>
  <c r="M321"/>
  <c r="K322"/>
  <c r="M323"/>
  <c r="G324"/>
  <c r="K324"/>
  <c r="O324"/>
  <c r="I325"/>
  <c r="M325"/>
  <c r="N326"/>
  <c r="H327"/>
  <c r="F328"/>
  <c r="J328"/>
  <c r="N328"/>
  <c r="H329"/>
  <c r="L329"/>
  <c r="J330"/>
  <c r="N330"/>
  <c r="H331"/>
  <c r="L331"/>
  <c r="H333"/>
  <c r="F334"/>
  <c r="J334"/>
  <c r="N334"/>
  <c r="J336"/>
  <c r="N336"/>
  <c r="H337"/>
  <c r="L337"/>
  <c r="F338"/>
  <c r="J338"/>
  <c r="N338"/>
  <c r="N235"/>
  <c r="L235"/>
  <c r="H235"/>
  <c r="F235"/>
  <c r="M326"/>
  <c r="G327"/>
  <c r="O327"/>
  <c r="I328"/>
  <c r="M328"/>
  <c r="K329"/>
  <c r="O329"/>
  <c r="M330"/>
  <c r="K331"/>
  <c r="O331"/>
  <c r="M332"/>
  <c r="K333"/>
  <c r="I334"/>
  <c r="M334"/>
  <c r="I336"/>
  <c r="M336"/>
  <c r="G337"/>
  <c r="K337"/>
  <c r="O337"/>
  <c r="I338"/>
  <c r="M338"/>
  <c r="F327"/>
  <c r="J327"/>
  <c r="N327"/>
  <c r="H328"/>
  <c r="L328"/>
  <c r="F329"/>
  <c r="J329"/>
  <c r="N329"/>
  <c r="H330"/>
  <c r="F331"/>
  <c r="J331"/>
  <c r="N331"/>
  <c r="F333"/>
  <c r="J333"/>
  <c r="H334"/>
  <c r="H336"/>
  <c r="J337"/>
  <c r="N337"/>
  <c r="H338"/>
  <c r="L338"/>
  <c r="O235"/>
  <c r="M235"/>
  <c r="K235"/>
  <c r="I235"/>
  <c r="G235"/>
  <c r="K326"/>
  <c r="O326"/>
  <c r="I327"/>
  <c r="M327"/>
  <c r="K328"/>
  <c r="O328"/>
  <c r="I329"/>
  <c r="M329"/>
  <c r="O330"/>
  <c r="I331"/>
  <c r="M331"/>
  <c r="I333"/>
  <c r="M333"/>
  <c r="G334"/>
  <c r="K334"/>
  <c r="O334"/>
  <c r="G336"/>
  <c r="K336"/>
  <c r="O336"/>
  <c r="I337"/>
  <c r="M337"/>
  <c r="K338"/>
  <c r="O338"/>
  <c r="E129"/>
  <c r="E133"/>
  <c r="E137"/>
  <c r="E141"/>
  <c r="E145"/>
  <c r="E149"/>
  <c r="E153"/>
  <c r="E157"/>
  <c r="E161"/>
  <c r="E165"/>
  <c r="E169"/>
  <c r="E173"/>
  <c r="E177"/>
  <c r="E181"/>
  <c r="E185"/>
  <c r="E189"/>
  <c r="E193"/>
  <c r="E197"/>
  <c r="E201"/>
  <c r="E205"/>
  <c r="E208"/>
  <c r="E212"/>
  <c r="E216"/>
  <c r="E220"/>
  <c r="E224"/>
  <c r="E228"/>
  <c r="F129"/>
  <c r="J129"/>
  <c r="N129"/>
  <c r="H130"/>
  <c r="L130"/>
  <c r="F131"/>
  <c r="J131"/>
  <c r="N131"/>
  <c r="H132"/>
  <c r="L132"/>
  <c r="F133"/>
  <c r="J133"/>
  <c r="N133"/>
  <c r="H134"/>
  <c r="L134"/>
  <c r="F135"/>
  <c r="J135"/>
  <c r="N135"/>
  <c r="H136"/>
  <c r="L136"/>
  <c r="F137"/>
  <c r="J137"/>
  <c r="N137"/>
  <c r="H138"/>
  <c r="L138"/>
  <c r="F139"/>
  <c r="J139"/>
  <c r="N139"/>
  <c r="H140"/>
  <c r="L140"/>
  <c r="F141"/>
  <c r="J141"/>
  <c r="N141"/>
  <c r="H142"/>
  <c r="L142"/>
  <c r="F143"/>
  <c r="J143"/>
  <c r="N143"/>
  <c r="H144"/>
  <c r="L144"/>
  <c r="F145"/>
  <c r="J145"/>
  <c r="N145"/>
  <c r="H146"/>
  <c r="L146"/>
  <c r="F147"/>
  <c r="J147"/>
  <c r="N147"/>
  <c r="H148"/>
  <c r="L148"/>
  <c r="F149"/>
  <c r="J149"/>
  <c r="N149"/>
  <c r="H150"/>
  <c r="L150"/>
  <c r="F151"/>
  <c r="J151"/>
  <c r="N151"/>
  <c r="H152"/>
  <c r="L152"/>
  <c r="F153"/>
  <c r="J153"/>
  <c r="N153"/>
  <c r="H154"/>
  <c r="L154"/>
  <c r="F155"/>
  <c r="J155"/>
  <c r="N155"/>
  <c r="H156"/>
  <c r="L156"/>
  <c r="F157"/>
  <c r="J157"/>
  <c r="N157"/>
  <c r="H158"/>
  <c r="L158"/>
  <c r="F159"/>
  <c r="J159"/>
  <c r="N159"/>
  <c r="H160"/>
  <c r="L160"/>
  <c r="F161"/>
  <c r="J161"/>
  <c r="N161"/>
  <c r="H162"/>
  <c r="L162"/>
  <c r="F163"/>
  <c r="J163"/>
  <c r="N163"/>
  <c r="H164"/>
  <c r="L164"/>
  <c r="F165"/>
  <c r="J165"/>
  <c r="N165"/>
  <c r="H166"/>
  <c r="L166"/>
  <c r="F167"/>
  <c r="J167"/>
  <c r="N167"/>
  <c r="H168"/>
  <c r="L168"/>
  <c r="F169"/>
  <c r="J169"/>
  <c r="N169"/>
  <c r="H170"/>
  <c r="L170"/>
  <c r="F171"/>
  <c r="J171"/>
  <c r="N171"/>
  <c r="H172"/>
  <c r="L172"/>
  <c r="F173"/>
  <c r="J173"/>
  <c r="N173"/>
  <c r="H174"/>
  <c r="L174"/>
  <c r="F175"/>
  <c r="J175"/>
  <c r="N175"/>
  <c r="H176"/>
  <c r="L176"/>
  <c r="F177"/>
  <c r="J177"/>
  <c r="N177"/>
  <c r="H178"/>
  <c r="L178"/>
  <c r="F179"/>
  <c r="J179"/>
  <c r="N179"/>
  <c r="H180"/>
  <c r="L180"/>
  <c r="F181"/>
  <c r="J181"/>
  <c r="N181"/>
  <c r="H182"/>
  <c r="L182"/>
  <c r="F183"/>
  <c r="J183"/>
  <c r="N183"/>
  <c r="H184"/>
  <c r="L184"/>
  <c r="F185"/>
  <c r="J185"/>
  <c r="N185"/>
  <c r="H186"/>
  <c r="L186"/>
  <c r="F187"/>
  <c r="J187"/>
  <c r="N187"/>
  <c r="H188"/>
  <c r="L188"/>
  <c r="F189"/>
  <c r="J189"/>
  <c r="N189"/>
  <c r="H190"/>
  <c r="L190"/>
  <c r="F191"/>
  <c r="J191"/>
  <c r="N191"/>
  <c r="H192"/>
  <c r="L192"/>
  <c r="F193"/>
  <c r="J193"/>
  <c r="N193"/>
  <c r="H194"/>
  <c r="L194"/>
  <c r="F195"/>
  <c r="J195"/>
  <c r="N195"/>
  <c r="H196"/>
  <c r="L196"/>
  <c r="F197"/>
  <c r="J197"/>
  <c r="N197"/>
  <c r="H198"/>
  <c r="L198"/>
  <c r="F199"/>
  <c r="J199"/>
  <c r="N199"/>
  <c r="H200"/>
  <c r="L200"/>
  <c r="F201"/>
  <c r="J201"/>
  <c r="N201"/>
  <c r="H202"/>
  <c r="L202"/>
  <c r="F203"/>
  <c r="J203"/>
  <c r="N203"/>
  <c r="H204"/>
  <c r="L204"/>
  <c r="F205"/>
  <c r="J205"/>
  <c r="N205"/>
  <c r="H206"/>
  <c r="L206"/>
  <c r="H207"/>
  <c r="L207"/>
  <c r="F208"/>
  <c r="J208"/>
  <c r="N208"/>
  <c r="H209"/>
  <c r="L209"/>
  <c r="F210"/>
  <c r="J210"/>
  <c r="N210"/>
  <c r="H211"/>
  <c r="L211"/>
  <c r="F212"/>
  <c r="J212"/>
  <c r="N212"/>
  <c r="H213"/>
  <c r="L213"/>
  <c r="F214"/>
  <c r="J214"/>
  <c r="N214"/>
  <c r="H215"/>
  <c r="E128"/>
  <c r="E132"/>
  <c r="E136"/>
  <c r="E140"/>
  <c r="E144"/>
  <c r="E148"/>
  <c r="E152"/>
  <c r="E156"/>
  <c r="E160"/>
  <c r="E164"/>
  <c r="E168"/>
  <c r="E172"/>
  <c r="E176"/>
  <c r="E180"/>
  <c r="E184"/>
  <c r="E188"/>
  <c r="E192"/>
  <c r="E196"/>
  <c r="E200"/>
  <c r="E204"/>
  <c r="E207"/>
  <c r="E211"/>
  <c r="E215"/>
  <c r="E219"/>
  <c r="E223"/>
  <c r="E227"/>
  <c r="E231"/>
  <c r="I129"/>
  <c r="M129"/>
  <c r="G130"/>
  <c r="K130"/>
  <c r="O130"/>
  <c r="I131"/>
  <c r="M131"/>
  <c r="G132"/>
  <c r="K132"/>
  <c r="O132"/>
  <c r="I133"/>
  <c r="M133"/>
  <c r="G134"/>
  <c r="K134"/>
  <c r="O134"/>
  <c r="I135"/>
  <c r="M135"/>
  <c r="G136"/>
  <c r="K136"/>
  <c r="O136"/>
  <c r="I137"/>
  <c r="M137"/>
  <c r="G138"/>
  <c r="K138"/>
  <c r="O138"/>
  <c r="I139"/>
  <c r="M139"/>
  <c r="G140"/>
  <c r="K140"/>
  <c r="O140"/>
  <c r="I141"/>
  <c r="M141"/>
  <c r="G142"/>
  <c r="K142"/>
  <c r="O142"/>
  <c r="I143"/>
  <c r="M143"/>
  <c r="G144"/>
  <c r="K144"/>
  <c r="O144"/>
  <c r="I145"/>
  <c r="M145"/>
  <c r="G146"/>
  <c r="K146"/>
  <c r="O146"/>
  <c r="I147"/>
  <c r="M147"/>
  <c r="G148"/>
  <c r="K148"/>
  <c r="O148"/>
  <c r="I149"/>
  <c r="M149"/>
  <c r="G150"/>
  <c r="K150"/>
  <c r="O150"/>
  <c r="I151"/>
  <c r="M151"/>
  <c r="G152"/>
  <c r="K152"/>
  <c r="O152"/>
  <c r="I153"/>
  <c r="M153"/>
  <c r="G154"/>
  <c r="K154"/>
  <c r="O154"/>
  <c r="I155"/>
  <c r="M155"/>
  <c r="G156"/>
  <c r="K156"/>
  <c r="O156"/>
  <c r="I157"/>
  <c r="M157"/>
  <c r="G158"/>
  <c r="K158"/>
  <c r="O158"/>
  <c r="I159"/>
  <c r="M159"/>
  <c r="G160"/>
  <c r="K160"/>
  <c r="O160"/>
  <c r="I161"/>
  <c r="M161"/>
  <c r="G162"/>
  <c r="K162"/>
  <c r="O162"/>
  <c r="I163"/>
  <c r="M163"/>
  <c r="G164"/>
  <c r="K164"/>
  <c r="O164"/>
  <c r="I165"/>
  <c r="M165"/>
  <c r="G166"/>
  <c r="K166"/>
  <c r="O166"/>
  <c r="I167"/>
  <c r="M167"/>
  <c r="G168"/>
  <c r="K168"/>
  <c r="O168"/>
  <c r="I169"/>
  <c r="M169"/>
  <c r="G170"/>
  <c r="K170"/>
  <c r="O170"/>
  <c r="I171"/>
  <c r="M171"/>
  <c r="G172"/>
  <c r="K172"/>
  <c r="O172"/>
  <c r="I173"/>
  <c r="M173"/>
  <c r="G174"/>
  <c r="K174"/>
  <c r="O174"/>
  <c r="I175"/>
  <c r="M175"/>
  <c r="G176"/>
  <c r="K176"/>
  <c r="O176"/>
  <c r="I177"/>
  <c r="M177"/>
  <c r="G178"/>
  <c r="K178"/>
  <c r="O178"/>
  <c r="I179"/>
  <c r="M179"/>
  <c r="G180"/>
  <c r="K180"/>
  <c r="O180"/>
  <c r="I181"/>
  <c r="M181"/>
  <c r="G182"/>
  <c r="K182"/>
  <c r="O182"/>
  <c r="I183"/>
  <c r="M183"/>
  <c r="G184"/>
  <c r="K184"/>
  <c r="O184"/>
  <c r="I185"/>
  <c r="M185"/>
  <c r="G186"/>
  <c r="K186"/>
  <c r="O186"/>
  <c r="I187"/>
  <c r="M187"/>
  <c r="G188"/>
  <c r="K188"/>
  <c r="O188"/>
  <c r="I189"/>
  <c r="M189"/>
  <c r="G190"/>
  <c r="K190"/>
  <c r="O190"/>
  <c r="I191"/>
  <c r="M191"/>
  <c r="G192"/>
  <c r="K192"/>
  <c r="O192"/>
  <c r="I193"/>
  <c r="M193"/>
  <c r="G194"/>
  <c r="K194"/>
  <c r="O194"/>
  <c r="I195"/>
  <c r="M195"/>
  <c r="G196"/>
  <c r="K196"/>
  <c r="O196"/>
  <c r="I197"/>
  <c r="M197"/>
  <c r="G198"/>
  <c r="K198"/>
  <c r="O198"/>
  <c r="I199"/>
  <c r="M199"/>
  <c r="G200"/>
  <c r="K200"/>
  <c r="O200"/>
  <c r="I201"/>
  <c r="M201"/>
  <c r="G202"/>
  <c r="K202"/>
  <c r="O202"/>
  <c r="I203"/>
  <c r="M203"/>
  <c r="G204"/>
  <c r="K204"/>
  <c r="O204"/>
  <c r="I205"/>
  <c r="M205"/>
  <c r="G206"/>
  <c r="K206"/>
  <c r="O206"/>
  <c r="G207"/>
  <c r="K207"/>
  <c r="O207"/>
  <c r="I208"/>
  <c r="M208"/>
  <c r="G209"/>
  <c r="K209"/>
  <c r="O209"/>
  <c r="I210"/>
  <c r="M210"/>
  <c r="G211"/>
  <c r="K211"/>
  <c r="O211"/>
  <c r="I212"/>
  <c r="M212"/>
  <c r="G213"/>
  <c r="K213"/>
  <c r="O213"/>
  <c r="I214"/>
  <c r="M214"/>
  <c r="G215"/>
  <c r="K215"/>
  <c r="O215"/>
  <c r="I216"/>
  <c r="M216"/>
  <c r="G217"/>
  <c r="K217"/>
  <c r="O217"/>
  <c r="I218"/>
  <c r="M218"/>
  <c r="G219"/>
  <c r="K219"/>
  <c r="E131"/>
  <c r="E135"/>
  <c r="E139"/>
  <c r="E143"/>
  <c r="E147"/>
  <c r="E151"/>
  <c r="E155"/>
  <c r="E159"/>
  <c r="E163"/>
  <c r="E167"/>
  <c r="E171"/>
  <c r="E175"/>
  <c r="E179"/>
  <c r="E183"/>
  <c r="E187"/>
  <c r="E191"/>
  <c r="E195"/>
  <c r="E199"/>
  <c r="E203"/>
  <c r="E210"/>
  <c r="E214"/>
  <c r="E218"/>
  <c r="E222"/>
  <c r="E226"/>
  <c r="E230"/>
  <c r="H129"/>
  <c r="L129"/>
  <c r="F130"/>
  <c r="J130"/>
  <c r="N130"/>
  <c r="H131"/>
  <c r="L131"/>
  <c r="F132"/>
  <c r="J132"/>
  <c r="N132"/>
  <c r="H133"/>
  <c r="L133"/>
  <c r="F134"/>
  <c r="J134"/>
  <c r="N134"/>
  <c r="H135"/>
  <c r="L135"/>
  <c r="F136"/>
  <c r="J136"/>
  <c r="N136"/>
  <c r="H137"/>
  <c r="L137"/>
  <c r="F138"/>
  <c r="J138"/>
  <c r="N138"/>
  <c r="H139"/>
  <c r="L139"/>
  <c r="F140"/>
  <c r="J140"/>
  <c r="N140"/>
  <c r="H141"/>
  <c r="L141"/>
  <c r="F142"/>
  <c r="J142"/>
  <c r="N142"/>
  <c r="H143"/>
  <c r="L143"/>
  <c r="F144"/>
  <c r="J144"/>
  <c r="N144"/>
  <c r="H145"/>
  <c r="L145"/>
  <c r="F146"/>
  <c r="J146"/>
  <c r="N146"/>
  <c r="H147"/>
  <c r="L147"/>
  <c r="F148"/>
  <c r="J148"/>
  <c r="N148"/>
  <c r="H149"/>
  <c r="L149"/>
  <c r="F150"/>
  <c r="J150"/>
  <c r="N150"/>
  <c r="H151"/>
  <c r="L151"/>
  <c r="F152"/>
  <c r="J152"/>
  <c r="N152"/>
  <c r="H153"/>
  <c r="L153"/>
  <c r="F154"/>
  <c r="J154"/>
  <c r="N154"/>
  <c r="H155"/>
  <c r="L155"/>
  <c r="F156"/>
  <c r="J156"/>
  <c r="N156"/>
  <c r="H157"/>
  <c r="L157"/>
  <c r="F158"/>
  <c r="J158"/>
  <c r="N158"/>
  <c r="H159"/>
  <c r="L159"/>
  <c r="F160"/>
  <c r="J160"/>
  <c r="N160"/>
  <c r="H161"/>
  <c r="L161"/>
  <c r="F162"/>
  <c r="J162"/>
  <c r="N162"/>
  <c r="H163"/>
  <c r="L163"/>
  <c r="F164"/>
  <c r="J164"/>
  <c r="N164"/>
  <c r="H165"/>
  <c r="L165"/>
  <c r="F166"/>
  <c r="J166"/>
  <c r="N166"/>
  <c r="H167"/>
  <c r="L167"/>
  <c r="F168"/>
  <c r="J168"/>
  <c r="N168"/>
  <c r="H169"/>
  <c r="L169"/>
  <c r="F170"/>
  <c r="J170"/>
  <c r="N170"/>
  <c r="H171"/>
  <c r="L171"/>
  <c r="F172"/>
  <c r="J172"/>
  <c r="N172"/>
  <c r="H173"/>
  <c r="L173"/>
  <c r="F174"/>
  <c r="J174"/>
  <c r="N174"/>
  <c r="H175"/>
  <c r="L175"/>
  <c r="F176"/>
  <c r="J176"/>
  <c r="N176"/>
  <c r="H177"/>
  <c r="L177"/>
  <c r="F178"/>
  <c r="J178"/>
  <c r="N178"/>
  <c r="H179"/>
  <c r="L179"/>
  <c r="F180"/>
  <c r="J180"/>
  <c r="N180"/>
  <c r="H181"/>
  <c r="L181"/>
  <c r="F182"/>
  <c r="J182"/>
  <c r="N182"/>
  <c r="H183"/>
  <c r="L183"/>
  <c r="F184"/>
  <c r="J184"/>
  <c r="N184"/>
  <c r="H185"/>
  <c r="L185"/>
  <c r="F186"/>
  <c r="J186"/>
  <c r="N186"/>
  <c r="H187"/>
  <c r="L187"/>
  <c r="F188"/>
  <c r="J188"/>
  <c r="N188"/>
  <c r="H189"/>
  <c r="L189"/>
  <c r="F190"/>
  <c r="J190"/>
  <c r="N190"/>
  <c r="H191"/>
  <c r="L191"/>
  <c r="F192"/>
  <c r="J192"/>
  <c r="N192"/>
  <c r="H193"/>
  <c r="L193"/>
  <c r="F194"/>
  <c r="J194"/>
  <c r="N194"/>
  <c r="H195"/>
  <c r="L195"/>
  <c r="F196"/>
  <c r="J196"/>
  <c r="N196"/>
  <c r="H197"/>
  <c r="L197"/>
  <c r="F198"/>
  <c r="J198"/>
  <c r="N198"/>
  <c r="H199"/>
  <c r="L199"/>
  <c r="F200"/>
  <c r="J200"/>
  <c r="N200"/>
  <c r="H201"/>
  <c r="L201"/>
  <c r="F202"/>
  <c r="J202"/>
  <c r="N202"/>
  <c r="H203"/>
  <c r="L203"/>
  <c r="F204"/>
  <c r="J204"/>
  <c r="N204"/>
  <c r="H205"/>
  <c r="L205"/>
  <c r="F206"/>
  <c r="J206"/>
  <c r="N206"/>
  <c r="F207"/>
  <c r="J207"/>
  <c r="N207"/>
  <c r="H208"/>
  <c r="L208"/>
  <c r="F209"/>
  <c r="J209"/>
  <c r="N209"/>
  <c r="H210"/>
  <c r="L210"/>
  <c r="F211"/>
  <c r="J211"/>
  <c r="N211"/>
  <c r="H212"/>
  <c r="L212"/>
  <c r="F213"/>
  <c r="J213"/>
  <c r="E130"/>
  <c r="E134"/>
  <c r="E138"/>
  <c r="E142"/>
  <c r="E146"/>
  <c r="E150"/>
  <c r="E154"/>
  <c r="E158"/>
  <c r="E162"/>
  <c r="E166"/>
  <c r="E170"/>
  <c r="E174"/>
  <c r="E178"/>
  <c r="E182"/>
  <c r="E186"/>
  <c r="E190"/>
  <c r="E194"/>
  <c r="E198"/>
  <c r="E202"/>
  <c r="E206"/>
  <c r="E209"/>
  <c r="E213"/>
  <c r="E217"/>
  <c r="E221"/>
  <c r="E225"/>
  <c r="E229"/>
  <c r="G129"/>
  <c r="K129"/>
  <c r="O129"/>
  <c r="I130"/>
  <c r="M130"/>
  <c r="G131"/>
  <c r="K131"/>
  <c r="O131"/>
  <c r="I132"/>
  <c r="M132"/>
  <c r="G133"/>
  <c r="K133"/>
  <c r="O133"/>
  <c r="I134"/>
  <c r="M134"/>
  <c r="G135"/>
  <c r="K135"/>
  <c r="O135"/>
  <c r="I136"/>
  <c r="M136"/>
  <c r="G137"/>
  <c r="K137"/>
  <c r="O137"/>
  <c r="I138"/>
  <c r="M138"/>
  <c r="G139"/>
  <c r="K139"/>
  <c r="O139"/>
  <c r="I140"/>
  <c r="M140"/>
  <c r="G141"/>
  <c r="K141"/>
  <c r="O141"/>
  <c r="I142"/>
  <c r="M142"/>
  <c r="G143"/>
  <c r="K143"/>
  <c r="O143"/>
  <c r="I144"/>
  <c r="M144"/>
  <c r="G145"/>
  <c r="K145"/>
  <c r="O145"/>
  <c r="I146"/>
  <c r="M146"/>
  <c r="G147"/>
  <c r="K147"/>
  <c r="O147"/>
  <c r="I148"/>
  <c r="M148"/>
  <c r="G149"/>
  <c r="K149"/>
  <c r="O149"/>
  <c r="I150"/>
  <c r="M150"/>
  <c r="G151"/>
  <c r="K151"/>
  <c r="O151"/>
  <c r="I152"/>
  <c r="M152"/>
  <c r="G153"/>
  <c r="K153"/>
  <c r="O153"/>
  <c r="I154"/>
  <c r="M154"/>
  <c r="G155"/>
  <c r="K155"/>
  <c r="O155"/>
  <c r="I156"/>
  <c r="M156"/>
  <c r="G157"/>
  <c r="K157"/>
  <c r="O157"/>
  <c r="I158"/>
  <c r="M158"/>
  <c r="G159"/>
  <c r="K159"/>
  <c r="O159"/>
  <c r="I160"/>
  <c r="M160"/>
  <c r="G161"/>
  <c r="K161"/>
  <c r="O161"/>
  <c r="I162"/>
  <c r="M162"/>
  <c r="G163"/>
  <c r="K163"/>
  <c r="O163"/>
  <c r="I164"/>
  <c r="M164"/>
  <c r="G165"/>
  <c r="K165"/>
  <c r="O165"/>
  <c r="I166"/>
  <c r="M166"/>
  <c r="G167"/>
  <c r="K167"/>
  <c r="O167"/>
  <c r="I168"/>
  <c r="M168"/>
  <c r="G169"/>
  <c r="K169"/>
  <c r="O169"/>
  <c r="I170"/>
  <c r="M170"/>
  <c r="G171"/>
  <c r="K171"/>
  <c r="O171"/>
  <c r="I172"/>
  <c r="M172"/>
  <c r="G173"/>
  <c r="K173"/>
  <c r="O173"/>
  <c r="I174"/>
  <c r="M174"/>
  <c r="G175"/>
  <c r="K175"/>
  <c r="O175"/>
  <c r="I176"/>
  <c r="M176"/>
  <c r="G177"/>
  <c r="K177"/>
  <c r="O177"/>
  <c r="I178"/>
  <c r="M178"/>
  <c r="G179"/>
  <c r="K179"/>
  <c r="O179"/>
  <c r="I180"/>
  <c r="M180"/>
  <c r="G181"/>
  <c r="K181"/>
  <c r="O181"/>
  <c r="I182"/>
  <c r="M182"/>
  <c r="G183"/>
  <c r="K183"/>
  <c r="O183"/>
  <c r="I184"/>
  <c r="M184"/>
  <c r="G185"/>
  <c r="K185"/>
  <c r="O185"/>
  <c r="I186"/>
  <c r="M186"/>
  <c r="G187"/>
  <c r="K187"/>
  <c r="O187"/>
  <c r="I188"/>
  <c r="M188"/>
  <c r="G189"/>
  <c r="K189"/>
  <c r="O189"/>
  <c r="I190"/>
  <c r="M190"/>
  <c r="G191"/>
  <c r="K191"/>
  <c r="O191"/>
  <c r="I192"/>
  <c r="M192"/>
  <c r="G193"/>
  <c r="K193"/>
  <c r="O193"/>
  <c r="I194"/>
  <c r="M194"/>
  <c r="G195"/>
  <c r="K195"/>
  <c r="O195"/>
  <c r="I196"/>
  <c r="M196"/>
  <c r="G197"/>
  <c r="I198"/>
  <c r="O199"/>
  <c r="K201"/>
  <c r="G203"/>
  <c r="M204"/>
  <c r="I206"/>
  <c r="K208"/>
  <c r="G210"/>
  <c r="M211"/>
  <c r="I213"/>
  <c r="H214"/>
  <c r="F215"/>
  <c r="M215"/>
  <c r="H216"/>
  <c r="N216"/>
  <c r="I217"/>
  <c r="N217"/>
  <c r="J218"/>
  <c r="O218"/>
  <c r="J219"/>
  <c r="O219"/>
  <c r="I220"/>
  <c r="M220"/>
  <c r="G221"/>
  <c r="K221"/>
  <c r="O221"/>
  <c r="I222"/>
  <c r="M222"/>
  <c r="G223"/>
  <c r="K223"/>
  <c r="O223"/>
  <c r="I224"/>
  <c r="M224"/>
  <c r="G225"/>
  <c r="K225"/>
  <c r="O225"/>
  <c r="I226"/>
  <c r="M226"/>
  <c r="G227"/>
  <c r="K227"/>
  <c r="O227"/>
  <c r="I228"/>
  <c r="M228"/>
  <c r="G229"/>
  <c r="K229"/>
  <c r="O229"/>
  <c r="I230"/>
  <c r="M230"/>
  <c r="G231"/>
  <c r="K231"/>
  <c r="O231"/>
  <c r="O197"/>
  <c r="K199"/>
  <c r="G201"/>
  <c r="M202"/>
  <c r="I204"/>
  <c r="O205"/>
  <c r="G208"/>
  <c r="M209"/>
  <c r="I211"/>
  <c r="O212"/>
  <c r="G214"/>
  <c r="O214"/>
  <c r="L215"/>
  <c r="G216"/>
  <c r="L216"/>
  <c r="H217"/>
  <c r="M217"/>
  <c r="H218"/>
  <c r="N218"/>
  <c r="I219"/>
  <c r="N219"/>
  <c r="H220"/>
  <c r="L220"/>
  <c r="F221"/>
  <c r="J221"/>
  <c r="N221"/>
  <c r="H222"/>
  <c r="L222"/>
  <c r="F223"/>
  <c r="J223"/>
  <c r="N223"/>
  <c r="H224"/>
  <c r="L224"/>
  <c r="F225"/>
  <c r="J225"/>
  <c r="N225"/>
  <c r="H226"/>
  <c r="L226"/>
  <c r="F227"/>
  <c r="J227"/>
  <c r="N227"/>
  <c r="H228"/>
  <c r="L228"/>
  <c r="F229"/>
  <c r="J229"/>
  <c r="N229"/>
  <c r="H230"/>
  <c r="L230"/>
  <c r="F231"/>
  <c r="J231"/>
  <c r="N231"/>
  <c r="N128"/>
  <c r="L128"/>
  <c r="J128"/>
  <c r="H128"/>
  <c r="F128"/>
  <c r="O22"/>
  <c r="O26"/>
  <c r="O30"/>
  <c r="O34"/>
  <c r="O38"/>
  <c r="O42"/>
  <c r="O46"/>
  <c r="O50"/>
  <c r="O54"/>
  <c r="O58"/>
  <c r="O62"/>
  <c r="O66"/>
  <c r="O70"/>
  <c r="O74"/>
  <c r="O78"/>
  <c r="O82"/>
  <c r="O86"/>
  <c r="O90"/>
  <c r="O94"/>
  <c r="O98"/>
  <c r="O105"/>
  <c r="O109"/>
  <c r="O113"/>
  <c r="O117"/>
  <c r="N28"/>
  <c r="N32"/>
  <c r="N36"/>
  <c r="N40"/>
  <c r="N44"/>
  <c r="N48"/>
  <c r="N52"/>
  <c r="N56"/>
  <c r="N60"/>
  <c r="N72"/>
  <c r="N76"/>
  <c r="N80"/>
  <c r="N84"/>
  <c r="N88"/>
  <c r="N92"/>
  <c r="N96"/>
  <c r="N103"/>
  <c r="N107"/>
  <c r="N111"/>
  <c r="N115"/>
  <c r="N123"/>
  <c r="M22"/>
  <c r="M26"/>
  <c r="M30"/>
  <c r="M34"/>
  <c r="M38"/>
  <c r="M42"/>
  <c r="M46"/>
  <c r="M50"/>
  <c r="M54"/>
  <c r="M58"/>
  <c r="M62"/>
  <c r="M66"/>
  <c r="M70"/>
  <c r="M74"/>
  <c r="M78"/>
  <c r="M82"/>
  <c r="M86"/>
  <c r="M90"/>
  <c r="M94"/>
  <c r="M98"/>
  <c r="M101"/>
  <c r="M105"/>
  <c r="M109"/>
  <c r="M113"/>
  <c r="M117"/>
  <c r="L24"/>
  <c r="L52"/>
  <c r="L76"/>
  <c r="L80"/>
  <c r="L103"/>
  <c r="L111"/>
  <c r="L115"/>
  <c r="L123"/>
  <c r="K22"/>
  <c r="K26"/>
  <c r="K30"/>
  <c r="K34"/>
  <c r="K38"/>
  <c r="K42"/>
  <c r="K46"/>
  <c r="K50"/>
  <c r="K54"/>
  <c r="K58"/>
  <c r="K66"/>
  <c r="K70"/>
  <c r="K74"/>
  <c r="K82"/>
  <c r="K90"/>
  <c r="K94"/>
  <c r="K98"/>
  <c r="K101"/>
  <c r="K105"/>
  <c r="K117"/>
  <c r="J24"/>
  <c r="J28"/>
  <c r="J32"/>
  <c r="J36"/>
  <c r="J44"/>
  <c r="J52"/>
  <c r="J56"/>
  <c r="J60"/>
  <c r="J68"/>
  <c r="J72"/>
  <c r="J76"/>
  <c r="J80"/>
  <c r="J84"/>
  <c r="J88"/>
  <c r="J92"/>
  <c r="J96"/>
  <c r="J103"/>
  <c r="J107"/>
  <c r="J115"/>
  <c r="J119"/>
  <c r="J123"/>
  <c r="I22"/>
  <c r="I26"/>
  <c r="I30"/>
  <c r="I34"/>
  <c r="I38"/>
  <c r="I42"/>
  <c r="I50"/>
  <c r="I58"/>
  <c r="I70"/>
  <c r="I74"/>
  <c r="I78"/>
  <c r="I90"/>
  <c r="I94"/>
  <c r="I105"/>
  <c r="I113"/>
  <c r="I117"/>
  <c r="H24"/>
  <c r="H28"/>
  <c r="H32"/>
  <c r="H36"/>
  <c r="H44"/>
  <c r="H52"/>
  <c r="H60"/>
  <c r="H68"/>
  <c r="H72"/>
  <c r="H76"/>
  <c r="K197"/>
  <c r="G199"/>
  <c r="M200"/>
  <c r="I202"/>
  <c r="O203"/>
  <c r="K205"/>
  <c r="M207"/>
  <c r="I209"/>
  <c r="O210"/>
  <c r="K212"/>
  <c r="N213"/>
  <c r="L214"/>
  <c r="J215"/>
  <c r="F216"/>
  <c r="K216"/>
  <c r="F217"/>
  <c r="L217"/>
  <c r="G218"/>
  <c r="L218"/>
  <c r="H219"/>
  <c r="M219"/>
  <c r="G220"/>
  <c r="K220"/>
  <c r="O220"/>
  <c r="I221"/>
  <c r="M221"/>
  <c r="G222"/>
  <c r="K222"/>
  <c r="O222"/>
  <c r="I223"/>
  <c r="M223"/>
  <c r="G224"/>
  <c r="K224"/>
  <c r="O224"/>
  <c r="I225"/>
  <c r="M225"/>
  <c r="G226"/>
  <c r="K226"/>
  <c r="O226"/>
  <c r="I227"/>
  <c r="M227"/>
  <c r="G228"/>
  <c r="K228"/>
  <c r="O228"/>
  <c r="I229"/>
  <c r="M229"/>
  <c r="G230"/>
  <c r="K230"/>
  <c r="O230"/>
  <c r="I231"/>
  <c r="M231"/>
  <c r="O21"/>
  <c r="O25"/>
  <c r="O29"/>
  <c r="O33"/>
  <c r="O37"/>
  <c r="O41"/>
  <c r="O45"/>
  <c r="O49"/>
  <c r="O53"/>
  <c r="O61"/>
  <c r="O65"/>
  <c r="O69"/>
  <c r="O73"/>
  <c r="O77"/>
  <c r="O81"/>
  <c r="O85"/>
  <c r="O89"/>
  <c r="O93"/>
  <c r="O104"/>
  <c r="O112"/>
  <c r="O116"/>
  <c r="O120"/>
  <c r="O124"/>
  <c r="N23"/>
  <c r="N31"/>
  <c r="N35"/>
  <c r="N39"/>
  <c r="N43"/>
  <c r="N47"/>
  <c r="N51"/>
  <c r="N55"/>
  <c r="N59"/>
  <c r="N63"/>
  <c r="M198"/>
  <c r="I200"/>
  <c r="O201"/>
  <c r="K203"/>
  <c r="G205"/>
  <c r="M206"/>
  <c r="I207"/>
  <c r="O208"/>
  <c r="K210"/>
  <c r="G212"/>
  <c r="M213"/>
  <c r="K214"/>
  <c r="I215"/>
  <c r="N215"/>
  <c r="J216"/>
  <c r="O216"/>
  <c r="J217"/>
  <c r="F218"/>
  <c r="K218"/>
  <c r="F219"/>
  <c r="L219"/>
  <c r="F220"/>
  <c r="J220"/>
  <c r="N220"/>
  <c r="H221"/>
  <c r="L221"/>
  <c r="F222"/>
  <c r="J222"/>
  <c r="N222"/>
  <c r="H223"/>
  <c r="L223"/>
  <c r="F224"/>
  <c r="J224"/>
  <c r="N224"/>
  <c r="H225"/>
  <c r="L225"/>
  <c r="F226"/>
  <c r="J226"/>
  <c r="N226"/>
  <c r="H227"/>
  <c r="L227"/>
  <c r="F228"/>
  <c r="J228"/>
  <c r="N228"/>
  <c r="H229"/>
  <c r="L229"/>
  <c r="F230"/>
  <c r="J230"/>
  <c r="N230"/>
  <c r="H231"/>
  <c r="L231"/>
  <c r="O128"/>
  <c r="M128"/>
  <c r="K128"/>
  <c r="I128"/>
  <c r="G128"/>
  <c r="O24"/>
  <c r="O28"/>
  <c r="O32"/>
  <c r="O36"/>
  <c r="O44"/>
  <c r="O48"/>
  <c r="O52"/>
  <c r="O56"/>
  <c r="O60"/>
  <c r="O68"/>
  <c r="O72"/>
  <c r="O76"/>
  <c r="O80"/>
  <c r="O84"/>
  <c r="O88"/>
  <c r="O92"/>
  <c r="O96"/>
  <c r="O103"/>
  <c r="O107"/>
  <c r="O111"/>
  <c r="O115"/>
  <c r="O123"/>
  <c r="N22"/>
  <c r="N26"/>
  <c r="N30"/>
  <c r="N34"/>
  <c r="N38"/>
  <c r="N42"/>
  <c r="N46"/>
  <c r="N50"/>
  <c r="N54"/>
  <c r="N58"/>
  <c r="N62"/>
  <c r="N66"/>
  <c r="N70"/>
  <c r="N74"/>
  <c r="N78"/>
  <c r="N82"/>
  <c r="N90"/>
  <c r="N94"/>
  <c r="N98"/>
  <c r="N101"/>
  <c r="N105"/>
  <c r="N109"/>
  <c r="N113"/>
  <c r="N117"/>
  <c r="M24"/>
  <c r="M28"/>
  <c r="M32"/>
  <c r="M36"/>
  <c r="M40"/>
  <c r="M44"/>
  <c r="M48"/>
  <c r="M52"/>
  <c r="M56"/>
  <c r="M60"/>
  <c r="M68"/>
  <c r="M72"/>
  <c r="M76"/>
  <c r="M80"/>
  <c r="M84"/>
  <c r="M88"/>
  <c r="M92"/>
  <c r="M96"/>
  <c r="M103"/>
  <c r="M107"/>
  <c r="M111"/>
  <c r="M115"/>
  <c r="M119"/>
  <c r="M123"/>
  <c r="L22"/>
  <c r="L30"/>
  <c r="L34"/>
  <c r="L38"/>
  <c r="L42"/>
  <c r="L50"/>
  <c r="L66"/>
  <c r="L70"/>
  <c r="L74"/>
  <c r="L78"/>
  <c r="L82"/>
  <c r="L90"/>
  <c r="L94"/>
  <c r="L105"/>
  <c r="L117"/>
  <c r="K24"/>
  <c r="K28"/>
  <c r="K32"/>
  <c r="K36"/>
  <c r="K44"/>
  <c r="K52"/>
  <c r="K56"/>
  <c r="K60"/>
  <c r="K68"/>
  <c r="K72"/>
  <c r="K76"/>
  <c r="K80"/>
  <c r="K84"/>
  <c r="K88"/>
  <c r="K92"/>
  <c r="K96"/>
  <c r="K103"/>
  <c r="K107"/>
  <c r="K111"/>
  <c r="K115"/>
  <c r="K119"/>
  <c r="K123"/>
  <c r="J22"/>
  <c r="J26"/>
  <c r="J30"/>
  <c r="J34"/>
  <c r="J38"/>
  <c r="J46"/>
  <c r="J50"/>
  <c r="J54"/>
  <c r="J58"/>
  <c r="J62"/>
  <c r="J66"/>
  <c r="J70"/>
  <c r="J74"/>
  <c r="J78"/>
  <c r="J82"/>
  <c r="J86"/>
  <c r="J94"/>
  <c r="J98"/>
  <c r="J101"/>
  <c r="J105"/>
  <c r="J113"/>
  <c r="J117"/>
  <c r="I24"/>
  <c r="I28"/>
  <c r="I32"/>
  <c r="I36"/>
  <c r="I52"/>
  <c r="I56"/>
  <c r="I60"/>
  <c r="I68"/>
  <c r="I76"/>
  <c r="I80"/>
  <c r="I84"/>
  <c r="I88"/>
  <c r="I92"/>
  <c r="I96"/>
  <c r="I103"/>
  <c r="I107"/>
  <c r="I111"/>
  <c r="I115"/>
  <c r="I119"/>
  <c r="I123"/>
  <c r="H22"/>
  <c r="H26"/>
  <c r="H30"/>
  <c r="H34"/>
  <c r="H38"/>
  <c r="H42"/>
  <c r="H46"/>
  <c r="H50"/>
  <c r="H54"/>
  <c r="H58"/>
  <c r="H62"/>
  <c r="H66"/>
  <c r="H70"/>
  <c r="H74"/>
  <c r="O23"/>
  <c r="O39"/>
  <c r="O55"/>
  <c r="O71"/>
  <c r="O87"/>
  <c r="O102"/>
  <c r="N29"/>
  <c r="N45"/>
  <c r="N61"/>
  <c r="N71"/>
  <c r="N79"/>
  <c r="N87"/>
  <c r="N102"/>
  <c r="N110"/>
  <c r="M21"/>
  <c r="M29"/>
  <c r="M37"/>
  <c r="M45"/>
  <c r="M53"/>
  <c r="M61"/>
  <c r="M69"/>
  <c r="M77"/>
  <c r="M85"/>
  <c r="M93"/>
  <c r="M100"/>
  <c r="M108"/>
  <c r="M116"/>
  <c r="M124"/>
  <c r="L35"/>
  <c r="L43"/>
  <c r="L51"/>
  <c r="L67"/>
  <c r="L83"/>
  <c r="L99"/>
  <c r="L106"/>
  <c r="L114"/>
  <c r="K25"/>
  <c r="K33"/>
  <c r="K41"/>
  <c r="K57"/>
  <c r="K65"/>
  <c r="K73"/>
  <c r="K81"/>
  <c r="K89"/>
  <c r="K112"/>
  <c r="K120"/>
  <c r="J23"/>
  <c r="J31"/>
  <c r="J39"/>
  <c r="J47"/>
  <c r="J55"/>
  <c r="J63"/>
  <c r="J71"/>
  <c r="J87"/>
  <c r="J95"/>
  <c r="J102"/>
  <c r="J110"/>
  <c r="I21"/>
  <c r="I29"/>
  <c r="I45"/>
  <c r="I53"/>
  <c r="I61"/>
  <c r="I77"/>
  <c r="I85"/>
  <c r="I93"/>
  <c r="I100"/>
  <c r="I124"/>
  <c r="H35"/>
  <c r="H43"/>
  <c r="H51"/>
  <c r="H59"/>
  <c r="H75"/>
  <c r="H80"/>
  <c r="H84"/>
  <c r="H88"/>
  <c r="H92"/>
  <c r="H103"/>
  <c r="H107"/>
  <c r="H115"/>
  <c r="H119"/>
  <c r="H123"/>
  <c r="G26"/>
  <c r="G42"/>
  <c r="G46"/>
  <c r="G58"/>
  <c r="G74"/>
  <c r="G78"/>
  <c r="G82"/>
  <c r="G90"/>
  <c r="G98"/>
  <c r="G113"/>
  <c r="F24"/>
  <c r="F28"/>
  <c r="F32"/>
  <c r="F36"/>
  <c r="F44"/>
  <c r="F48"/>
  <c r="F52"/>
  <c r="F56"/>
  <c r="F60"/>
  <c r="F68"/>
  <c r="F72"/>
  <c r="F80"/>
  <c r="F84"/>
  <c r="F88"/>
  <c r="F92"/>
  <c r="F96"/>
  <c r="F103"/>
  <c r="F107"/>
  <c r="F111"/>
  <c r="F119"/>
  <c r="O35"/>
  <c r="O51"/>
  <c r="O83"/>
  <c r="O114"/>
  <c r="N25"/>
  <c r="N41"/>
  <c r="N57"/>
  <c r="N69"/>
  <c r="N77"/>
  <c r="N85"/>
  <c r="N116"/>
  <c r="N124"/>
  <c r="M27"/>
  <c r="M35"/>
  <c r="M43"/>
  <c r="M51"/>
  <c r="M59"/>
  <c r="M67"/>
  <c r="M75"/>
  <c r="M83"/>
  <c r="M91"/>
  <c r="M99"/>
  <c r="M106"/>
  <c r="M114"/>
  <c r="M122"/>
  <c r="L25"/>
  <c r="L33"/>
  <c r="L49"/>
  <c r="K23"/>
  <c r="K31"/>
  <c r="K39"/>
  <c r="K47"/>
  <c r="K55"/>
  <c r="K63"/>
  <c r="K71"/>
  <c r="K79"/>
  <c r="K95"/>
  <c r="K110"/>
  <c r="J29"/>
  <c r="J37"/>
  <c r="J45"/>
  <c r="J53"/>
  <c r="J61"/>
  <c r="J85"/>
  <c r="J93"/>
  <c r="J100"/>
  <c r="J116"/>
  <c r="J124"/>
  <c r="I35"/>
  <c r="I43"/>
  <c r="I51"/>
  <c r="I59"/>
  <c r="I67"/>
  <c r="I75"/>
  <c r="I83"/>
  <c r="I99"/>
  <c r="I106"/>
  <c r="I114"/>
  <c r="I122"/>
  <c r="H33"/>
  <c r="H41"/>
  <c r="H49"/>
  <c r="H65"/>
  <c r="H73"/>
  <c r="H79"/>
  <c r="H83"/>
  <c r="H95"/>
  <c r="H99"/>
  <c r="H102"/>
  <c r="H106"/>
  <c r="H110"/>
  <c r="H114"/>
  <c r="H122"/>
  <c r="G21"/>
  <c r="G25"/>
  <c r="G29"/>
  <c r="G33"/>
  <c r="G41"/>
  <c r="G53"/>
  <c r="G73"/>
  <c r="G81"/>
  <c r="G93"/>
  <c r="G120"/>
  <c r="F23"/>
  <c r="F31"/>
  <c r="F35"/>
  <c r="F39"/>
  <c r="F47"/>
  <c r="F51"/>
  <c r="F55"/>
  <c r="F59"/>
  <c r="F63"/>
  <c r="F67"/>
  <c r="F71"/>
  <c r="F75"/>
  <c r="F83"/>
  <c r="F99"/>
  <c r="F106"/>
  <c r="F114"/>
  <c r="O31"/>
  <c r="O47"/>
  <c r="O63"/>
  <c r="O79"/>
  <c r="O110"/>
  <c r="N21"/>
  <c r="N37"/>
  <c r="N67"/>
  <c r="N75"/>
  <c r="N83"/>
  <c r="N99"/>
  <c r="N106"/>
  <c r="N114"/>
  <c r="N122"/>
  <c r="M25"/>
  <c r="M33"/>
  <c r="M41"/>
  <c r="M49"/>
  <c r="M57"/>
  <c r="M65"/>
  <c r="M73"/>
  <c r="M81"/>
  <c r="M89"/>
  <c r="M97"/>
  <c r="M104"/>
  <c r="M112"/>
  <c r="M120"/>
  <c r="L31"/>
  <c r="L39"/>
  <c r="L47"/>
  <c r="L63"/>
  <c r="K21"/>
  <c r="K29"/>
  <c r="K45"/>
  <c r="K53"/>
  <c r="K61"/>
  <c r="K69"/>
  <c r="K85"/>
  <c r="K93"/>
  <c r="K100"/>
  <c r="K108"/>
  <c r="K124"/>
  <c r="J35"/>
  <c r="J43"/>
  <c r="J51"/>
  <c r="J59"/>
  <c r="J67"/>
  <c r="J75"/>
  <c r="J83"/>
  <c r="J91"/>
  <c r="J99"/>
  <c r="J106"/>
  <c r="J114"/>
  <c r="J122"/>
  <c r="I25"/>
  <c r="I33"/>
  <c r="I41"/>
  <c r="I49"/>
  <c r="I73"/>
  <c r="I81"/>
  <c r="I104"/>
  <c r="I120"/>
  <c r="H23"/>
  <c r="H31"/>
  <c r="H47"/>
  <c r="H63"/>
  <c r="H71"/>
  <c r="H78"/>
  <c r="H82"/>
  <c r="H90"/>
  <c r="H94"/>
  <c r="H98"/>
  <c r="H105"/>
  <c r="H113"/>
  <c r="H117"/>
  <c r="G24"/>
  <c r="G28"/>
  <c r="G60"/>
  <c r="G68"/>
  <c r="G76"/>
  <c r="G84"/>
  <c r="G107"/>
  <c r="G111"/>
  <c r="G123"/>
  <c r="F22"/>
  <c r="F26"/>
  <c r="F30"/>
  <c r="F34"/>
  <c r="F38"/>
  <c r="F42"/>
  <c r="F46"/>
  <c r="F54"/>
  <c r="F58"/>
  <c r="F62"/>
  <c r="F70"/>
  <c r="F78"/>
  <c r="F82"/>
  <c r="F90"/>
  <c r="F94"/>
  <c r="F101"/>
  <c r="F105"/>
  <c r="F109"/>
  <c r="F113"/>
  <c r="F117"/>
  <c r="O43"/>
  <c r="O59"/>
  <c r="O75"/>
  <c r="O91"/>
  <c r="O106"/>
  <c r="O122"/>
  <c r="N33"/>
  <c r="N49"/>
  <c r="N65"/>
  <c r="N73"/>
  <c r="N81"/>
  <c r="N89"/>
  <c r="N97"/>
  <c r="N104"/>
  <c r="N112"/>
  <c r="N120"/>
  <c r="M23"/>
  <c r="M31"/>
  <c r="M39"/>
  <c r="M47"/>
  <c r="M55"/>
  <c r="M63"/>
  <c r="M71"/>
  <c r="M79"/>
  <c r="M87"/>
  <c r="M95"/>
  <c r="M102"/>
  <c r="M110"/>
  <c r="M118"/>
  <c r="L21"/>
  <c r="L29"/>
  <c r="L45"/>
  <c r="L53"/>
  <c r="L61"/>
  <c r="L69"/>
  <c r="L85"/>
  <c r="L93"/>
  <c r="L124"/>
  <c r="K35"/>
  <c r="K43"/>
  <c r="K51"/>
  <c r="K59"/>
  <c r="K67"/>
  <c r="K75"/>
  <c r="K91"/>
  <c r="K99"/>
  <c r="K106"/>
  <c r="K114"/>
  <c r="K122"/>
  <c r="J25"/>
  <c r="J33"/>
  <c r="J41"/>
  <c r="J49"/>
  <c r="J57"/>
  <c r="J65"/>
  <c r="J73"/>
  <c r="J81"/>
  <c r="J89"/>
  <c r="J104"/>
  <c r="J112"/>
  <c r="J120"/>
  <c r="I23"/>
  <c r="I31"/>
  <c r="I39"/>
  <c r="I55"/>
  <c r="I63"/>
  <c r="I71"/>
  <c r="I79"/>
  <c r="I87"/>
  <c r="I95"/>
  <c r="H21"/>
  <c r="H45"/>
  <c r="H53"/>
  <c r="H61"/>
  <c r="H77"/>
  <c r="H81"/>
  <c r="H85"/>
  <c r="H89"/>
  <c r="H93"/>
  <c r="H97"/>
  <c r="H100"/>
  <c r="H112"/>
  <c r="H116"/>
  <c r="H120"/>
  <c r="H124"/>
  <c r="G23"/>
  <c r="G39"/>
  <c r="G47"/>
  <c r="G59"/>
  <c r="G71"/>
  <c r="G75"/>
  <c r="G83"/>
  <c r="G99"/>
  <c r="G110"/>
  <c r="G122"/>
  <c r="F21"/>
  <c r="F25"/>
  <c r="F29"/>
  <c r="F37"/>
  <c r="F41"/>
  <c r="F45"/>
  <c r="F49"/>
  <c r="F53"/>
  <c r="F57"/>
  <c r="F61"/>
  <c r="F65"/>
  <c r="F73"/>
  <c r="F77"/>
  <c r="F81"/>
  <c r="F85"/>
  <c r="F93"/>
  <c r="F112"/>
  <c r="F120"/>
  <c r="F124"/>
  <c r="J1070" i="3"/>
  <c r="O1070" i="1" s="1"/>
  <c r="H1070" i="3"/>
  <c r="M1070" i="1" s="1"/>
  <c r="H1843" i="3"/>
  <c r="M1843" i="1" s="1"/>
  <c r="I1298" i="3"/>
  <c r="N1298" i="1" s="1"/>
  <c r="H1298" i="3"/>
  <c r="M1298" i="1" s="1"/>
  <c r="G1745" i="3" a="1"/>
  <c r="G1745" s="1"/>
  <c r="J1745" s="1"/>
  <c r="O1745" i="1" s="1"/>
  <c r="G1873" i="3" a="1"/>
  <c r="G1873" s="1"/>
  <c r="I1873" s="1"/>
  <c r="N1873" i="1" s="1"/>
  <c r="G1789" i="3" a="1"/>
  <c r="G1789" s="1"/>
  <c r="J1789" s="1"/>
  <c r="O1789" i="1" s="1"/>
  <c r="G1885" i="3" a="1"/>
  <c r="G1885" s="1"/>
  <c r="J1885" s="1"/>
  <c r="O1885" i="1" s="1"/>
  <c r="H1706" i="3"/>
  <c r="M1706" i="1" s="1"/>
  <c r="G1853" i="3" a="1"/>
  <c r="G1853" s="1"/>
  <c r="J1853" s="1"/>
  <c r="O1853" i="1" s="1"/>
  <c r="H1649" i="3"/>
  <c r="M1649" i="1" s="1"/>
  <c r="G1780" i="3" a="1"/>
  <c r="G1780" s="1"/>
  <c r="H1780" s="1"/>
  <c r="M1780" i="1" s="1"/>
  <c r="G1844" i="3" a="1"/>
  <c r="G1844" s="1"/>
  <c r="J1844" s="1"/>
  <c r="O1844" i="1" s="1"/>
  <c r="G1741" i="3" a="1"/>
  <c r="G1741" s="1"/>
  <c r="I1741" s="1"/>
  <c r="N1741" i="1" s="1"/>
  <c r="G1757" i="3" a="1"/>
  <c r="G1757" s="1"/>
  <c r="G1773" a="1"/>
  <c r="G1773" s="1"/>
  <c r="I1773" s="1"/>
  <c r="N1773" i="1" s="1"/>
  <c r="H1811" i="3"/>
  <c r="M1811" i="1" s="1"/>
  <c r="G1869" i="3" a="1"/>
  <c r="G1869" s="1"/>
  <c r="I1869" s="1"/>
  <c r="N1869" i="1" s="1"/>
  <c r="G68" i="3" a="1"/>
  <c r="G68" s="1"/>
  <c r="H68" s="1"/>
  <c r="M68" i="1" s="1"/>
  <c r="G124" i="3" a="1"/>
  <c r="G124" s="1"/>
  <c r="G159" a="1"/>
  <c r="G159" s="1"/>
  <c r="I159" s="1"/>
  <c r="N159" i="1" s="1"/>
  <c r="G163" i="3" a="1"/>
  <c r="G163" s="1"/>
  <c r="I163" s="1"/>
  <c r="N163" i="1" s="1"/>
  <c r="G167" i="3" a="1"/>
  <c r="G167" s="1"/>
  <c r="I167" s="1"/>
  <c r="N167" i="1" s="1"/>
  <c r="G193" i="3" a="1"/>
  <c r="G193" s="1"/>
  <c r="H193" s="1"/>
  <c r="M193" i="1" s="1"/>
  <c r="G232" i="3" a="1"/>
  <c r="G232" s="1"/>
  <c r="H232" s="1"/>
  <c r="M232" i="1" s="1"/>
  <c r="G240" i="3" a="1"/>
  <c r="G240" s="1"/>
  <c r="H240" s="1"/>
  <c r="M240" i="1" s="1"/>
  <c r="G248" i="3" a="1"/>
  <c r="G248" s="1"/>
  <c r="H248" s="1"/>
  <c r="M248" i="1" s="1"/>
  <c r="H310" i="4" s="1"/>
  <c r="G256" i="3" a="1"/>
  <c r="G256" s="1"/>
  <c r="H256" s="1"/>
  <c r="M256" i="1" s="1"/>
  <c r="G264" i="3" a="1"/>
  <c r="G264" s="1"/>
  <c r="I264" s="1"/>
  <c r="N264" i="1" s="1"/>
  <c r="G272" i="3" a="1"/>
  <c r="G272" s="1"/>
  <c r="H272" s="1"/>
  <c r="M272" i="1" s="1"/>
  <c r="G280" i="3" a="1"/>
  <c r="G280" s="1"/>
  <c r="J280" s="1"/>
  <c r="O280" i="1" s="1"/>
  <c r="G288" i="3" a="1"/>
  <c r="G288" s="1"/>
  <c r="H288" s="1"/>
  <c r="M288" i="1" s="1"/>
  <c r="G302" i="3" a="1"/>
  <c r="G302" s="1"/>
  <c r="I302" s="1"/>
  <c r="N302" i="1" s="1"/>
  <c r="G330" i="3" a="1"/>
  <c r="G330" s="1"/>
  <c r="I330" s="1"/>
  <c r="N330" i="1" s="1"/>
  <c r="G338" i="3" a="1"/>
  <c r="G338" s="1"/>
  <c r="I338" s="1"/>
  <c r="N338" i="1" s="1"/>
  <c r="G37" i="3" a="1"/>
  <c r="G37" s="1"/>
  <c r="H37" s="1"/>
  <c r="M37" i="1" s="1"/>
  <c r="G69" i="3" a="1"/>
  <c r="G69" s="1"/>
  <c r="H69" s="1"/>
  <c r="M69" i="1" s="1"/>
  <c r="G135" i="3" a="1"/>
  <c r="G135" s="1"/>
  <c r="H135" s="1"/>
  <c r="M135" i="1" s="1"/>
  <c r="G143" i="3" a="1"/>
  <c r="G143" s="1"/>
  <c r="H143" s="1"/>
  <c r="M143" i="1" s="1"/>
  <c r="G151" i="3" a="1"/>
  <c r="G151" s="1"/>
  <c r="H151" s="1"/>
  <c r="M151" i="1" s="1"/>
  <c r="G213" i="3" a="1"/>
  <c r="G213" s="1"/>
  <c r="I213" s="1"/>
  <c r="N213" i="1" s="1"/>
  <c r="G33" i="3" a="1"/>
  <c r="G33" s="1"/>
  <c r="J33" s="1"/>
  <c r="O33" i="1" s="1"/>
  <c r="G115" i="3" a="1"/>
  <c r="G115" s="1"/>
  <c r="J115" s="1"/>
  <c r="O115" i="1" s="1"/>
  <c r="G487" i="3" a="1"/>
  <c r="G487" s="1"/>
  <c r="I487" s="1"/>
  <c r="N487" i="1" s="1"/>
  <c r="G509" i="3" a="1"/>
  <c r="G509" s="1"/>
  <c r="H509" s="1"/>
  <c r="M509" i="1" s="1"/>
  <c r="G525" i="3" a="1"/>
  <c r="G525" s="1"/>
  <c r="H525" s="1"/>
  <c r="M525" i="1" s="1"/>
  <c r="G541" i="3" a="1"/>
  <c r="G541" s="1"/>
  <c r="H541" s="1"/>
  <c r="M541" i="1" s="1"/>
  <c r="G557" i="3" a="1"/>
  <c r="G557" s="1"/>
  <c r="H557" s="1"/>
  <c r="M557" i="1" s="1"/>
  <c r="G595" i="3" a="1"/>
  <c r="G595" s="1"/>
  <c r="H595" s="1"/>
  <c r="M595" i="1" s="1"/>
  <c r="G611" i="3" a="1"/>
  <c r="G611" s="1"/>
  <c r="J611" s="1"/>
  <c r="O611" i="1" s="1"/>
  <c r="G627" i="3" a="1"/>
  <c r="G627" s="1"/>
  <c r="J627" s="1"/>
  <c r="O627" i="1" s="1"/>
  <c r="G643" i="3" a="1"/>
  <c r="G643" s="1"/>
  <c r="J643" s="1"/>
  <c r="O643" i="1" s="1"/>
  <c r="G659" i="3" a="1"/>
  <c r="G659" s="1"/>
  <c r="J659" s="1"/>
  <c r="O659" i="1" s="1"/>
  <c r="G675" i="3" a="1"/>
  <c r="G675" s="1"/>
  <c r="J675" s="1"/>
  <c r="O675" i="1" s="1"/>
  <c r="G772" i="3" a="1"/>
  <c r="G772" s="1"/>
  <c r="H772" s="1"/>
  <c r="M772" i="1" s="1"/>
  <c r="G362" i="3" a="1"/>
  <c r="G362" s="1"/>
  <c r="I362" s="1"/>
  <c r="N362" i="1" s="1"/>
  <c r="G741" i="3" a="1"/>
  <c r="G741" s="1"/>
  <c r="H741" s="1"/>
  <c r="M741" i="1" s="1"/>
  <c r="G768" i="3" a="1"/>
  <c r="G768" s="1"/>
  <c r="I768" s="1"/>
  <c r="N768" i="1" s="1"/>
  <c r="G358" i="3" a="1"/>
  <c r="G358" s="1"/>
  <c r="I358" s="1"/>
  <c r="N358" i="1" s="1"/>
  <c r="G394" i="3" a="1"/>
  <c r="G394" s="1"/>
  <c r="J394" s="1"/>
  <c r="O394" i="1" s="1"/>
  <c r="G491" i="3" a="1"/>
  <c r="G491" s="1"/>
  <c r="I491" s="1"/>
  <c r="N491" i="1" s="1"/>
  <c r="J30" i="3"/>
  <c r="O30" i="1" s="1"/>
  <c r="J51" i="3"/>
  <c r="O51" i="1" s="1"/>
  <c r="J104" i="3"/>
  <c r="O104" i="1" s="1"/>
  <c r="J120" i="3"/>
  <c r="O120" i="1" s="1"/>
  <c r="J140" i="3"/>
  <c r="O140" i="1" s="1"/>
  <c r="J208" i="3"/>
  <c r="O208" i="1" s="1"/>
  <c r="J31" i="3"/>
  <c r="O31" i="1" s="1"/>
  <c r="J47" i="3"/>
  <c r="O47" i="1" s="1"/>
  <c r="J63" i="3"/>
  <c r="O63" i="1" s="1"/>
  <c r="J82" i="3"/>
  <c r="O82" i="1" s="1"/>
  <c r="J99" i="3"/>
  <c r="O99" i="1" s="1"/>
  <c r="J199" i="3"/>
  <c r="O199" i="1" s="1"/>
  <c r="J291" i="3"/>
  <c r="O291" i="1" s="1"/>
  <c r="J299" i="3"/>
  <c r="O299" i="1" s="1"/>
  <c r="J314" i="3"/>
  <c r="O314" i="1" s="1"/>
  <c r="J388" i="3"/>
  <c r="O388" i="1" s="1"/>
  <c r="J55" i="3"/>
  <c r="O55" i="1" s="1"/>
  <c r="J72" i="3"/>
  <c r="O72" i="1" s="1"/>
  <c r="J89" i="3"/>
  <c r="O89" i="1" s="1"/>
  <c r="J202" i="3"/>
  <c r="O202" i="1" s="1"/>
  <c r="J207" i="3"/>
  <c r="O207" i="1" s="1"/>
  <c r="J229" i="3"/>
  <c r="O229" i="1" s="1"/>
  <c r="J245" i="3"/>
  <c r="O245" i="1" s="1"/>
  <c r="J261" i="3"/>
  <c r="O261" i="1" s="1"/>
  <c r="J277" i="3"/>
  <c r="O277" i="1" s="1"/>
  <c r="J311" i="3"/>
  <c r="O311" i="1" s="1"/>
  <c r="J335" i="3"/>
  <c r="O335" i="1" s="1"/>
  <c r="J351" i="3"/>
  <c r="O351" i="1" s="1"/>
  <c r="J367" i="3"/>
  <c r="O367" i="1" s="1"/>
  <c r="J383" i="3"/>
  <c r="O383" i="1" s="1"/>
  <c r="J411" i="3"/>
  <c r="O411" i="1" s="1"/>
  <c r="J691" i="3"/>
  <c r="O691" i="1" s="1"/>
  <c r="J707" i="3"/>
  <c r="O707" i="1" s="1"/>
  <c r="J723" i="3"/>
  <c r="O723" i="1" s="1"/>
  <c r="J467" i="3"/>
  <c r="O467" i="1" s="1"/>
  <c r="J495" i="3"/>
  <c r="O495" i="1" s="1"/>
  <c r="J583" i="3"/>
  <c r="O583" i="1" s="1"/>
  <c r="J746" i="3"/>
  <c r="O746" i="1" s="1"/>
  <c r="J413" i="3"/>
  <c r="O413" i="1" s="1"/>
  <c r="J499" i="3"/>
  <c r="O499" i="1" s="1"/>
  <c r="J529" i="3"/>
  <c r="O529" i="1" s="1"/>
  <c r="J545" i="3"/>
  <c r="O545" i="1" s="1"/>
  <c r="J596" i="3"/>
  <c r="O596" i="1" s="1"/>
  <c r="J604" i="3"/>
  <c r="O604" i="1" s="1"/>
  <c r="J612" i="3"/>
  <c r="O612" i="1" s="1"/>
  <c r="J620" i="3"/>
  <c r="O620" i="1" s="1"/>
  <c r="J628" i="3"/>
  <c r="O628" i="1" s="1"/>
  <c r="J636" i="3"/>
  <c r="O636" i="1" s="1"/>
  <c r="J644" i="3"/>
  <c r="O644" i="1" s="1"/>
  <c r="G230" i="3" a="1"/>
  <c r="G230" s="1"/>
  <c r="H230" s="1"/>
  <c r="M230" i="1" s="1"/>
  <c r="G238" i="3" a="1"/>
  <c r="G238" s="1"/>
  <c r="H238" s="1"/>
  <c r="M238" i="1" s="1"/>
  <c r="G246" i="3" a="1"/>
  <c r="G246" s="1"/>
  <c r="H246" s="1"/>
  <c r="M246" i="1" s="1"/>
  <c r="G254" i="3" a="1"/>
  <c r="G254" s="1"/>
  <c r="H254" s="1"/>
  <c r="M254" i="1" s="1"/>
  <c r="G262" i="3" a="1"/>
  <c r="G262" s="1"/>
  <c r="I262" s="1"/>
  <c r="N262" i="1" s="1"/>
  <c r="G270" i="3" a="1"/>
  <c r="G270" s="1"/>
  <c r="H270" s="1"/>
  <c r="M270" i="1" s="1"/>
  <c r="O333" i="4" s="1"/>
  <c r="G278" i="3" a="1"/>
  <c r="G278" s="1"/>
  <c r="H278" s="1"/>
  <c r="M278" i="1" s="1"/>
  <c r="G286" i="3" a="1"/>
  <c r="G286" s="1"/>
  <c r="H286" s="1"/>
  <c r="M286" i="1" s="1"/>
  <c r="G301" i="3" a="1"/>
  <c r="G301" s="1"/>
  <c r="J301" s="1"/>
  <c r="O301" i="1" s="1"/>
  <c r="G328" i="3" a="1"/>
  <c r="G328" s="1"/>
  <c r="I328" s="1"/>
  <c r="N328" i="1" s="1"/>
  <c r="G336" i="3" a="1"/>
  <c r="G336" s="1"/>
  <c r="J336" s="1"/>
  <c r="O336" i="1" s="1"/>
  <c r="G28" i="3" a="1"/>
  <c r="G28" s="1"/>
  <c r="G60" a="1"/>
  <c r="G60" s="1"/>
  <c r="H60" s="1"/>
  <c r="M60" i="1" s="1"/>
  <c r="G133" i="3" a="1"/>
  <c r="G133" s="1"/>
  <c r="H133" s="1"/>
  <c r="M133" i="1" s="1"/>
  <c r="G141" i="3" a="1"/>
  <c r="G141" s="1"/>
  <c r="H141" s="1"/>
  <c r="M141" i="1" s="1"/>
  <c r="G149" i="3" a="1"/>
  <c r="G149" s="1"/>
  <c r="H149" s="1"/>
  <c r="M149" i="1" s="1"/>
  <c r="G49" i="3" a="1"/>
  <c r="G49" s="1"/>
  <c r="H49" s="1"/>
  <c r="M49" i="1" s="1"/>
  <c r="G88" i="3" a="1"/>
  <c r="G88" s="1"/>
  <c r="J88" s="1"/>
  <c r="O88" i="1" s="1"/>
  <c r="G507" i="3" a="1"/>
  <c r="G507" s="1"/>
  <c r="I507" s="1"/>
  <c r="N507" i="1" s="1"/>
  <c r="G523" i="3" a="1"/>
  <c r="G523" s="1"/>
  <c r="I523" s="1"/>
  <c r="N523" i="1" s="1"/>
  <c r="G607" i="3" a="1"/>
  <c r="G607" s="1"/>
  <c r="J607" s="1"/>
  <c r="O607" i="1" s="1"/>
  <c r="G623" i="3" a="1"/>
  <c r="G623" s="1"/>
  <c r="J623" s="1"/>
  <c r="O623" i="1" s="1"/>
  <c r="G639" i="3" a="1"/>
  <c r="G639" s="1"/>
  <c r="J639" s="1"/>
  <c r="O639" i="1" s="1"/>
  <c r="G655" i="3" a="1"/>
  <c r="G655" s="1"/>
  <c r="J655" s="1"/>
  <c r="O655" i="1" s="1"/>
  <c r="G671" i="3" a="1"/>
  <c r="G671" s="1"/>
  <c r="J671" s="1"/>
  <c r="O671" i="1" s="1"/>
  <c r="G687" i="3" a="1"/>
  <c r="G687" s="1"/>
  <c r="J687" s="1"/>
  <c r="O687" i="1" s="1"/>
  <c r="G770" i="3" a="1"/>
  <c r="G770" s="1"/>
  <c r="J770" s="1"/>
  <c r="O770" i="1" s="1"/>
  <c r="G352" i="3" a="1"/>
  <c r="G352" s="1"/>
  <c r="I352" s="1"/>
  <c r="N352" i="1" s="1"/>
  <c r="G384" i="3" a="1"/>
  <c r="G384" s="1"/>
  <c r="G731" a="1"/>
  <c r="G731" s="1"/>
  <c r="J731" s="1"/>
  <c r="O731" i="1" s="1"/>
  <c r="G745" i="3" a="1"/>
  <c r="G745" s="1"/>
  <c r="J745" s="1"/>
  <c r="O745" i="1" s="1"/>
  <c r="G348" i="3" a="1"/>
  <c r="G348" s="1"/>
  <c r="I348" s="1"/>
  <c r="N348" i="1" s="1"/>
  <c r="G380" i="3" a="1"/>
  <c r="G380" s="1"/>
  <c r="I380" s="1"/>
  <c r="N380" i="1" s="1"/>
  <c r="G594" i="3" a="1"/>
  <c r="G594" s="1"/>
  <c r="H594" s="1"/>
  <c r="M594" i="1" s="1"/>
  <c r="G602" i="3" a="1"/>
  <c r="G602" s="1"/>
  <c r="H602" s="1"/>
  <c r="M602" i="1" s="1"/>
  <c r="G610" i="3" a="1"/>
  <c r="G610" s="1"/>
  <c r="H610" s="1"/>
  <c r="M610" i="1" s="1"/>
  <c r="G618" i="3" a="1"/>
  <c r="G618" s="1"/>
  <c r="H618" s="1"/>
  <c r="M618" i="1" s="1"/>
  <c r="G626" i="3" a="1"/>
  <c r="G626" s="1"/>
  <c r="H626" s="1"/>
  <c r="M626" i="1" s="1"/>
  <c r="G634" i="3" a="1"/>
  <c r="G634" s="1"/>
  <c r="H634" s="1"/>
  <c r="M634" i="1" s="1"/>
  <c r="G642" i="3" a="1"/>
  <c r="G642" s="1"/>
  <c r="H642" s="1"/>
  <c r="M642" i="1" s="1"/>
  <c r="J29" i="3"/>
  <c r="O29" i="1" s="1"/>
  <c r="J45" i="3"/>
  <c r="O45" i="1" s="1"/>
  <c r="J67" i="3"/>
  <c r="O67" i="1" s="1"/>
  <c r="J98" i="3"/>
  <c r="O98" i="1" s="1"/>
  <c r="J111" i="3"/>
  <c r="O111" i="1" s="1"/>
  <c r="J136" i="3"/>
  <c r="O136" i="1" s="1"/>
  <c r="J152" i="3"/>
  <c r="O152" i="1" s="1"/>
  <c r="J26" i="3"/>
  <c r="O26" i="1" s="1"/>
  <c r="J74" i="3"/>
  <c r="O74" i="1" s="1"/>
  <c r="J93" i="3"/>
  <c r="O93" i="1" s="1"/>
  <c r="J116" i="3"/>
  <c r="O116" i="1" s="1"/>
  <c r="J198" i="3"/>
  <c r="O198" i="1" s="1"/>
  <c r="J212" i="3"/>
  <c r="O212" i="1" s="1"/>
  <c r="J296" i="3"/>
  <c r="O296" i="1" s="1"/>
  <c r="J309" i="3"/>
  <c r="O309" i="1" s="1"/>
  <c r="J325" i="3"/>
  <c r="O325" i="1" s="1"/>
  <c r="J393" i="3"/>
  <c r="O393" i="1" s="1"/>
  <c r="J71" i="3"/>
  <c r="O71" i="1" s="1"/>
  <c r="J108" i="3"/>
  <c r="O108" i="1" s="1"/>
  <c r="J205" i="3"/>
  <c r="O205" i="1" s="1"/>
  <c r="J225" i="3"/>
  <c r="O225" i="1" s="1"/>
  <c r="J241" i="3"/>
  <c r="O241" i="1" s="1"/>
  <c r="J257" i="3"/>
  <c r="O257" i="1" s="1"/>
  <c r="J273" i="3"/>
  <c r="O273" i="1" s="1"/>
  <c r="J289" i="3"/>
  <c r="O289" i="1" s="1"/>
  <c r="J331" i="3"/>
  <c r="O331" i="1" s="1"/>
  <c r="J347" i="3"/>
  <c r="O347" i="1" s="1"/>
  <c r="J363" i="3"/>
  <c r="O363" i="1" s="1"/>
  <c r="J379" i="3"/>
  <c r="O379" i="1" s="1"/>
  <c r="J407" i="3"/>
  <c r="O407" i="1" s="1"/>
  <c r="J703" i="3"/>
  <c r="O703" i="1" s="1"/>
  <c r="J719" i="3"/>
  <c r="O719" i="1" s="1"/>
  <c r="J738" i="3"/>
  <c r="O738" i="1" s="1"/>
  <c r="J582" i="3"/>
  <c r="O582" i="1" s="1"/>
  <c r="J750" i="3"/>
  <c r="O750" i="1" s="1"/>
  <c r="J767" i="3"/>
  <c r="O767" i="1" s="1"/>
  <c r="J409" i="3"/>
  <c r="O409" i="1" s="1"/>
  <c r="J443" i="3"/>
  <c r="O443" i="1" s="1"/>
  <c r="J486" i="3"/>
  <c r="O486" i="1" s="1"/>
  <c r="J502" i="3"/>
  <c r="O502" i="1" s="1"/>
  <c r="J515" i="3"/>
  <c r="O515" i="1" s="1"/>
  <c r="J537" i="3"/>
  <c r="O537" i="1" s="1"/>
  <c r="J559" i="3"/>
  <c r="O559" i="1" s="1"/>
  <c r="H307" i="3"/>
  <c r="M307" i="1" s="1"/>
  <c r="J307" i="3"/>
  <c r="O307" i="1" s="1"/>
  <c r="G36" i="3" a="1"/>
  <c r="G36" s="1"/>
  <c r="I36" s="1"/>
  <c r="N36" i="1" s="1"/>
  <c r="G316" i="3" a="1"/>
  <c r="G316" s="1"/>
  <c r="J316" s="1"/>
  <c r="O316" i="1" s="1"/>
  <c r="G398" i="3" a="1"/>
  <c r="G398" s="1"/>
  <c r="J398" s="1"/>
  <c r="O398" i="1" s="1"/>
  <c r="G157" i="3" a="1"/>
  <c r="G157" s="1"/>
  <c r="H157" s="1"/>
  <c r="M157" i="1" s="1"/>
  <c r="F293" i="4" s="1"/>
  <c r="G161" i="3" a="1"/>
  <c r="G161" s="1"/>
  <c r="H161" s="1"/>
  <c r="M161" i="1" s="1"/>
  <c r="G165" i="3" a="1"/>
  <c r="G165" s="1"/>
  <c r="H165" s="1"/>
  <c r="M165" i="1" s="1"/>
  <c r="G228" i="3" a="1"/>
  <c r="G228" s="1"/>
  <c r="J228" s="1"/>
  <c r="O228" i="1" s="1"/>
  <c r="G236" i="3" a="1"/>
  <c r="G236" s="1"/>
  <c r="H236" s="1"/>
  <c r="M236" i="1" s="1"/>
  <c r="G244" i="3" a="1"/>
  <c r="G244" s="1"/>
  <c r="H244" s="1"/>
  <c r="M244" i="1" s="1"/>
  <c r="G252" i="3" a="1"/>
  <c r="G252" s="1"/>
  <c r="H252" s="1"/>
  <c r="M252" i="1" s="1"/>
  <c r="G260" i="3" a="1"/>
  <c r="G260" s="1"/>
  <c r="H260" s="1"/>
  <c r="M260" i="1" s="1"/>
  <c r="G268" i="3" a="1"/>
  <c r="G268" s="1"/>
  <c r="J268" s="1"/>
  <c r="O268" i="1" s="1"/>
  <c r="G276" i="3" a="1"/>
  <c r="G276" s="1"/>
  <c r="J276" s="1"/>
  <c r="O276" i="1" s="1"/>
  <c r="G284" i="3" a="1"/>
  <c r="G284" s="1"/>
  <c r="J284" s="1"/>
  <c r="O284" i="1" s="1"/>
  <c r="G300" i="3" a="1"/>
  <c r="G300" s="1"/>
  <c r="J300" s="1"/>
  <c r="O300" i="1" s="1"/>
  <c r="G319" i="3" a="1"/>
  <c r="G319" s="1"/>
  <c r="H319" s="1"/>
  <c r="M319" i="1" s="1"/>
  <c r="G334" i="3" a="1"/>
  <c r="G334" s="1"/>
  <c r="H334" s="1"/>
  <c r="M334" i="1" s="1"/>
  <c r="G53" i="3" a="1"/>
  <c r="G53" s="1"/>
  <c r="H53" s="1"/>
  <c r="M53" i="1" s="1"/>
  <c r="G84" i="3" a="1"/>
  <c r="G84" s="1"/>
  <c r="J84" s="1"/>
  <c r="O84" i="1" s="1"/>
  <c r="G139" i="3" a="1"/>
  <c r="G139" s="1"/>
  <c r="H139" s="1"/>
  <c r="M139" i="1" s="1"/>
  <c r="G147" i="3" a="1"/>
  <c r="G147" s="1"/>
  <c r="H147" s="1"/>
  <c r="M147" i="1" s="1"/>
  <c r="G155" i="3" a="1"/>
  <c r="G155" s="1"/>
  <c r="H155" s="1"/>
  <c r="M155" i="1" s="1"/>
  <c r="G217" i="3" a="1"/>
  <c r="G217" s="1"/>
  <c r="I217" s="1"/>
  <c r="N217" i="1" s="1"/>
  <c r="G40" i="3" a="1"/>
  <c r="G40" s="1"/>
  <c r="J40" s="1"/>
  <c r="O40" i="1" s="1"/>
  <c r="G65" i="3" a="1"/>
  <c r="G65" s="1"/>
  <c r="H65" s="1"/>
  <c r="M65" i="1" s="1"/>
  <c r="G96" i="3" a="1"/>
  <c r="G96" s="1"/>
  <c r="J96" s="1"/>
  <c r="O96" i="1" s="1"/>
  <c r="G123" i="3" a="1"/>
  <c r="G123" s="1"/>
  <c r="J123" s="1"/>
  <c r="O123" i="1" s="1"/>
  <c r="G505" i="3" a="1"/>
  <c r="G505" s="1"/>
  <c r="H505" s="1"/>
  <c r="M505" i="1" s="1"/>
  <c r="G521" i="3" a="1"/>
  <c r="G521" s="1"/>
  <c r="H521" s="1"/>
  <c r="M521" i="1" s="1"/>
  <c r="G533" i="3" a="1"/>
  <c r="G533" s="1"/>
  <c r="H533" s="1"/>
  <c r="M533" i="1" s="1"/>
  <c r="G549" i="3" a="1"/>
  <c r="G549" s="1"/>
  <c r="H549" s="1"/>
  <c r="M549" i="1" s="1"/>
  <c r="G603" i="3" a="1"/>
  <c r="G603" s="1"/>
  <c r="J603" s="1"/>
  <c r="O603" i="1" s="1"/>
  <c r="G619" i="3" a="1"/>
  <c r="G619" s="1"/>
  <c r="J619" s="1"/>
  <c r="O619" i="1" s="1"/>
  <c r="G635" i="3" a="1"/>
  <c r="G635" s="1"/>
  <c r="J635" s="1"/>
  <c r="O635" i="1" s="1"/>
  <c r="G651" i="3" a="1"/>
  <c r="G651" s="1"/>
  <c r="J651" s="1"/>
  <c r="O651" i="1" s="1"/>
  <c r="G667" i="3" a="1"/>
  <c r="G667" s="1"/>
  <c r="J667" s="1"/>
  <c r="O667" i="1" s="1"/>
  <c r="G683" i="3" a="1"/>
  <c r="G683" s="1"/>
  <c r="J683" s="1"/>
  <c r="O683" i="1" s="1"/>
  <c r="G766" i="3" a="1"/>
  <c r="G766" s="1"/>
  <c r="J766" s="1"/>
  <c r="O766" i="1" s="1"/>
  <c r="G346" i="3" a="1"/>
  <c r="G346" s="1"/>
  <c r="I346" s="1"/>
  <c r="N346" i="1" s="1"/>
  <c r="G378" i="3" a="1"/>
  <c r="G378" s="1"/>
  <c r="H378" s="1"/>
  <c r="M378" i="1" s="1"/>
  <c r="G427" i="3" a="1"/>
  <c r="G427" s="1"/>
  <c r="I427" s="1"/>
  <c r="N427" i="1" s="1"/>
  <c r="G727" i="3" a="1"/>
  <c r="G727" s="1"/>
  <c r="J727" s="1"/>
  <c r="O727" i="1" s="1"/>
  <c r="G744" i="3" a="1"/>
  <c r="G744" s="1"/>
  <c r="J744" s="1"/>
  <c r="O744" i="1" s="1"/>
  <c r="G749" i="3" a="1"/>
  <c r="G749" s="1"/>
  <c r="I749" s="1"/>
  <c r="N749" i="1" s="1"/>
  <c r="G765" i="3" a="1"/>
  <c r="G765" s="1"/>
  <c r="J765" s="1"/>
  <c r="O765" i="1" s="1"/>
  <c r="G342" i="3" a="1"/>
  <c r="G342" s="1"/>
  <c r="H342" s="1"/>
  <c r="M342" i="1" s="1"/>
  <c r="G374" i="3" a="1"/>
  <c r="G374" s="1"/>
  <c r="I374" s="1"/>
  <c r="N374" i="1" s="1"/>
  <c r="G473" i="3" a="1"/>
  <c r="G473" s="1"/>
  <c r="I473" s="1"/>
  <c r="N473" i="1" s="1"/>
  <c r="J61" i="3"/>
  <c r="O61" i="1" s="1"/>
  <c r="J80" i="3"/>
  <c r="O80" i="1" s="1"/>
  <c r="J110" i="3"/>
  <c r="O110" i="1" s="1"/>
  <c r="J132" i="3"/>
  <c r="O132" i="1" s="1"/>
  <c r="J148" i="3"/>
  <c r="O148" i="1" s="1"/>
  <c r="J210" i="3"/>
  <c r="O210" i="1" s="1"/>
  <c r="J41" i="3"/>
  <c r="O41" i="1" s="1"/>
  <c r="J57" i="3"/>
  <c r="O57" i="1" s="1"/>
  <c r="J73" i="3"/>
  <c r="O73" i="1" s="1"/>
  <c r="J92" i="3"/>
  <c r="O92" i="1" s="1"/>
  <c r="J106" i="3"/>
  <c r="O106" i="1" s="1"/>
  <c r="J201" i="3"/>
  <c r="O201" i="1" s="1"/>
  <c r="J295" i="3"/>
  <c r="O295" i="1" s="1"/>
  <c r="J308" i="3"/>
  <c r="O308" i="1" s="1"/>
  <c r="J324" i="3"/>
  <c r="O324" i="1" s="1"/>
  <c r="J392" i="3"/>
  <c r="O392" i="1" s="1"/>
  <c r="J87" i="3"/>
  <c r="O87" i="1" s="1"/>
  <c r="J204" i="3"/>
  <c r="O204" i="1" s="1"/>
  <c r="J221" i="3"/>
  <c r="O221" i="1" s="1"/>
  <c r="J237" i="3"/>
  <c r="O237" i="1" s="1"/>
  <c r="J253" i="3"/>
  <c r="O253" i="1" s="1"/>
  <c r="J269" i="3"/>
  <c r="O269" i="1" s="1"/>
  <c r="J285" i="3"/>
  <c r="O285" i="1" s="1"/>
  <c r="J327" i="3"/>
  <c r="O327" i="1" s="1"/>
  <c r="J343" i="3"/>
  <c r="O343" i="1" s="1"/>
  <c r="J359" i="3"/>
  <c r="O359" i="1" s="1"/>
  <c r="J375" i="3"/>
  <c r="O375" i="1" s="1"/>
  <c r="J390" i="3"/>
  <c r="O390" i="1" s="1"/>
  <c r="J445" i="3"/>
  <c r="O445" i="1" s="1"/>
  <c r="J699" i="3"/>
  <c r="O699" i="1" s="1"/>
  <c r="J715" i="3"/>
  <c r="O715" i="1" s="1"/>
  <c r="J736" i="3"/>
  <c r="O736" i="1" s="1"/>
  <c r="J485" i="3"/>
  <c r="O485" i="1" s="1"/>
  <c r="J575" i="3"/>
  <c r="O575" i="1" s="1"/>
  <c r="J405" i="3"/>
  <c r="O405" i="1" s="1"/>
  <c r="J439" i="3"/>
  <c r="O439" i="1" s="1"/>
  <c r="J497" i="3"/>
  <c r="O497" i="1" s="1"/>
  <c r="J501" i="3"/>
  <c r="O501" i="1" s="1"/>
  <c r="J518" i="3"/>
  <c r="O518" i="1" s="1"/>
  <c r="J553" i="3"/>
  <c r="O553" i="1" s="1"/>
  <c r="J592" i="3"/>
  <c r="O592" i="1" s="1"/>
  <c r="J600" i="3"/>
  <c r="O600" i="1" s="1"/>
  <c r="J608" i="3"/>
  <c r="O608" i="1" s="1"/>
  <c r="J616" i="3"/>
  <c r="O616" i="1" s="1"/>
  <c r="J624" i="3"/>
  <c r="O624" i="1" s="1"/>
  <c r="J632" i="3"/>
  <c r="O632" i="1" s="1"/>
  <c r="J640" i="3"/>
  <c r="O640" i="1" s="1"/>
  <c r="G52" i="3" a="1"/>
  <c r="G52" s="1"/>
  <c r="H52" s="1"/>
  <c r="M52" i="1" s="1"/>
  <c r="G195" i="3" a="1"/>
  <c r="G195" s="1"/>
  <c r="I195" s="1"/>
  <c r="N195" i="1" s="1"/>
  <c r="G234" i="3" a="1"/>
  <c r="G234" s="1"/>
  <c r="H234" s="1"/>
  <c r="M234" i="1" s="1"/>
  <c r="G242" i="3" a="1"/>
  <c r="G242" s="1"/>
  <c r="H242" s="1"/>
  <c r="M242" i="1" s="1"/>
  <c r="G250" i="3" a="1"/>
  <c r="G250" s="1"/>
  <c r="H250" s="1"/>
  <c r="M250" i="1" s="1"/>
  <c r="G258" i="3" a="1"/>
  <c r="G258" s="1"/>
  <c r="H258" s="1"/>
  <c r="M258" i="1" s="1"/>
  <c r="G266" i="3" a="1"/>
  <c r="G266" s="1"/>
  <c r="H266" s="1"/>
  <c r="M266" i="1" s="1"/>
  <c r="G274" i="3" a="1"/>
  <c r="G274" s="1"/>
  <c r="I274" s="1"/>
  <c r="N274" i="1" s="1"/>
  <c r="G282" i="3" a="1"/>
  <c r="G282" s="1"/>
  <c r="H282" s="1"/>
  <c r="M282" i="1" s="1"/>
  <c r="G312" i="3" a="1"/>
  <c r="G312" s="1"/>
  <c r="H312" s="1"/>
  <c r="M312" i="1" s="1"/>
  <c r="G332" i="3" a="1"/>
  <c r="G332" s="1"/>
  <c r="I332" s="1"/>
  <c r="N332" i="1" s="1"/>
  <c r="G340" i="3" a="1"/>
  <c r="G340" s="1"/>
  <c r="I340" s="1"/>
  <c r="N340" i="1" s="1"/>
  <c r="G44" i="3" a="1"/>
  <c r="G44" s="1"/>
  <c r="H44" s="1"/>
  <c r="M44" i="1" s="1"/>
  <c r="G76" i="3" a="1"/>
  <c r="G76" s="1"/>
  <c r="J76" s="1"/>
  <c r="O76" i="1" s="1"/>
  <c r="G137" i="3" a="1"/>
  <c r="G137" s="1"/>
  <c r="I137" s="1"/>
  <c r="N137" i="1" s="1"/>
  <c r="G145" i="3" a="1"/>
  <c r="G145" s="1"/>
  <c r="H145" s="1"/>
  <c r="M145" i="1" s="1"/>
  <c r="G153" i="3" a="1"/>
  <c r="G153" s="1"/>
  <c r="I153" s="1"/>
  <c r="N153" i="1" s="1"/>
  <c r="G56" i="3" a="1"/>
  <c r="G56" s="1"/>
  <c r="H56" s="1"/>
  <c r="M56" i="1" s="1"/>
  <c r="G121" i="3" a="1"/>
  <c r="G121" s="1"/>
  <c r="I121" s="1"/>
  <c r="N121" i="1" s="1"/>
  <c r="G503" i="3" a="1"/>
  <c r="G503" s="1"/>
  <c r="I503" s="1"/>
  <c r="N503" i="1" s="1"/>
  <c r="G519" i="3" a="1"/>
  <c r="G519" s="1"/>
  <c r="I519" s="1"/>
  <c r="N519" i="1" s="1"/>
  <c r="G531" i="3" a="1"/>
  <c r="G531" s="1"/>
  <c r="I531" s="1"/>
  <c r="N531" i="1" s="1"/>
  <c r="G599" i="3" a="1"/>
  <c r="G599" s="1"/>
  <c r="J599" s="1"/>
  <c r="O599" i="1" s="1"/>
  <c r="G615" i="3" a="1"/>
  <c r="G615" s="1"/>
  <c r="J615" s="1"/>
  <c r="O615" i="1" s="1"/>
  <c r="G631" i="3" a="1"/>
  <c r="G631" s="1"/>
  <c r="J631" s="1"/>
  <c r="O631" i="1" s="1"/>
  <c r="G647" i="3" a="1"/>
  <c r="G647" s="1"/>
  <c r="J647" s="1"/>
  <c r="O647" i="1" s="1"/>
  <c r="G663" i="3" a="1"/>
  <c r="G663" s="1"/>
  <c r="I663" s="1"/>
  <c r="N663" i="1" s="1"/>
  <c r="G679" i="3" a="1"/>
  <c r="G679" s="1"/>
  <c r="J679" s="1"/>
  <c r="O679" i="1" s="1"/>
  <c r="G755" i="3" a="1"/>
  <c r="G755" s="1"/>
  <c r="J755" s="1"/>
  <c r="O755" i="1" s="1"/>
  <c r="G368" i="3" a="1"/>
  <c r="G368" s="1"/>
  <c r="I368" s="1"/>
  <c r="N368" i="1" s="1"/>
  <c r="G415" i="3" a="1"/>
  <c r="G415" s="1"/>
  <c r="I415" s="1"/>
  <c r="N415" i="1" s="1"/>
  <c r="G471" i="3" a="1"/>
  <c r="G471" s="1"/>
  <c r="I471" s="1"/>
  <c r="N471" i="1" s="1"/>
  <c r="G748" i="3" a="1"/>
  <c r="G748" s="1"/>
  <c r="I748" s="1"/>
  <c r="N748" i="1" s="1"/>
  <c r="G764" i="3" a="1"/>
  <c r="G764" s="1"/>
  <c r="H764" s="1"/>
  <c r="M764" i="1" s="1"/>
  <c r="G769" i="3" a="1"/>
  <c r="G769" s="1"/>
  <c r="J769" s="1"/>
  <c r="O769" i="1" s="1"/>
  <c r="G364" i="3" a="1"/>
  <c r="G364" s="1"/>
  <c r="I364" s="1"/>
  <c r="N364" i="1" s="1"/>
  <c r="G598" i="3" a="1"/>
  <c r="G598" s="1"/>
  <c r="H598" s="1"/>
  <c r="M598" i="1" s="1"/>
  <c r="G606" i="3" a="1"/>
  <c r="G606" s="1"/>
  <c r="H606" s="1"/>
  <c r="M606" i="1" s="1"/>
  <c r="I324" i="4" s="1"/>
  <c r="G614" i="3" a="1"/>
  <c r="G614" s="1"/>
  <c r="H614" s="1"/>
  <c r="M614" i="1" s="1"/>
  <c r="G622" i="3" a="1"/>
  <c r="G622" s="1"/>
  <c r="H622" s="1"/>
  <c r="M622" i="1" s="1"/>
  <c r="G630" i="3" a="1"/>
  <c r="G630" s="1"/>
  <c r="H630" s="1"/>
  <c r="M630" i="1" s="1"/>
  <c r="G638" i="3" a="1"/>
  <c r="G638" s="1"/>
  <c r="H638" s="1"/>
  <c r="M638" i="1" s="1"/>
  <c r="J35" i="3"/>
  <c r="O35" i="1" s="1"/>
  <c r="J105" i="3"/>
  <c r="O105" i="1" s="1"/>
  <c r="J128" i="3"/>
  <c r="O128" i="1" s="1"/>
  <c r="J144" i="3"/>
  <c r="O144" i="1" s="1"/>
  <c r="J209" i="3"/>
  <c r="O209" i="1" s="1"/>
  <c r="J323" i="3"/>
  <c r="O323" i="1" s="1"/>
  <c r="J32" i="3"/>
  <c r="O32" i="1" s="1"/>
  <c r="J48" i="3"/>
  <c r="O48" i="1" s="1"/>
  <c r="J64" i="3"/>
  <c r="O64" i="1" s="1"/>
  <c r="J91" i="3"/>
  <c r="O91" i="1" s="1"/>
  <c r="J100" i="3"/>
  <c r="O100" i="1" s="1"/>
  <c r="J200" i="3"/>
  <c r="O200" i="1" s="1"/>
  <c r="J292" i="3"/>
  <c r="O292" i="1" s="1"/>
  <c r="J306" i="3"/>
  <c r="O306" i="1" s="1"/>
  <c r="J315" i="3"/>
  <c r="O315" i="1" s="1"/>
  <c r="J391" i="3"/>
  <c r="O391" i="1" s="1"/>
  <c r="J39" i="3"/>
  <c r="O39" i="1" s="1"/>
  <c r="J78" i="3"/>
  <c r="O78" i="1" s="1"/>
  <c r="J95" i="3"/>
  <c r="O95" i="1" s="1"/>
  <c r="J203" i="3"/>
  <c r="O203" i="1" s="1"/>
  <c r="J211" i="3"/>
  <c r="O211" i="1" s="1"/>
  <c r="J233" i="3"/>
  <c r="O233" i="1" s="1"/>
  <c r="J249" i="3"/>
  <c r="O249" i="1" s="1"/>
  <c r="J265" i="3"/>
  <c r="O265" i="1" s="1"/>
  <c r="J281" i="3"/>
  <c r="O281" i="1" s="1"/>
  <c r="J320" i="3"/>
  <c r="O320" i="1" s="1"/>
  <c r="J339" i="3"/>
  <c r="O339" i="1" s="1"/>
  <c r="J355" i="3"/>
  <c r="O355" i="1" s="1"/>
  <c r="J371" i="3"/>
  <c r="O371" i="1" s="1"/>
  <c r="J387" i="3"/>
  <c r="O387" i="1" s="1"/>
  <c r="J441" i="3"/>
  <c r="O441" i="1" s="1"/>
  <c r="J695" i="3"/>
  <c r="O695" i="1" s="1"/>
  <c r="J711" i="3"/>
  <c r="O711" i="1" s="1"/>
  <c r="J734" i="3"/>
  <c r="O734" i="1" s="1"/>
  <c r="J574" i="3"/>
  <c r="O574" i="1" s="1"/>
  <c r="J590" i="3"/>
  <c r="O590" i="1" s="1"/>
  <c r="J742" i="3"/>
  <c r="O742" i="1" s="1"/>
  <c r="J401" i="3"/>
  <c r="O401" i="1" s="1"/>
  <c r="J435" i="3"/>
  <c r="O435" i="1" s="1"/>
  <c r="J469" i="3"/>
  <c r="O469" i="1" s="1"/>
  <c r="J513" i="3"/>
  <c r="O513" i="1" s="1"/>
  <c r="J517" i="3"/>
  <c r="O517" i="1" s="1"/>
  <c r="J530" i="3"/>
  <c r="O530" i="1" s="1"/>
  <c r="J551" i="3"/>
  <c r="O551" i="1" s="1"/>
  <c r="G646" i="3" a="1"/>
  <c r="G646" s="1"/>
  <c r="H646" s="1"/>
  <c r="M646" i="1" s="1"/>
  <c r="G654" i="3" a="1"/>
  <c r="G654" s="1"/>
  <c r="H654" s="1"/>
  <c r="M654" i="1" s="1"/>
  <c r="G662" i="3" a="1"/>
  <c r="G662" s="1"/>
  <c r="H662" s="1"/>
  <c r="M662" i="1" s="1"/>
  <c r="G670" i="3" a="1"/>
  <c r="G670" s="1"/>
  <c r="H670" s="1"/>
  <c r="M670" i="1" s="1"/>
  <c r="G678" i="3" a="1"/>
  <c r="G678" s="1"/>
  <c r="H678" s="1"/>
  <c r="M678" i="1" s="1"/>
  <c r="G686" i="3" a="1"/>
  <c r="G686" s="1"/>
  <c r="H686" s="1"/>
  <c r="M686" i="1" s="1"/>
  <c r="G758" i="3" a="1"/>
  <c r="G758" s="1"/>
  <c r="J758" s="1"/>
  <c r="O758" i="1" s="1"/>
  <c r="G568" i="3" a="1"/>
  <c r="G568" s="1"/>
  <c r="J568" s="1"/>
  <c r="O568" i="1" s="1"/>
  <c r="G726" i="3" a="1"/>
  <c r="G726" s="1"/>
  <c r="J726" s="1"/>
  <c r="O726" i="1" s="1"/>
  <c r="G972" i="3" a="1"/>
  <c r="G972" s="1"/>
  <c r="I972" s="1"/>
  <c r="N972" i="1" s="1"/>
  <c r="G980" i="3" a="1"/>
  <c r="G980" s="1"/>
  <c r="H980" s="1"/>
  <c r="M980" i="1" s="1"/>
  <c r="G988" i="3" a="1"/>
  <c r="G988" s="1"/>
  <c r="I988" s="1"/>
  <c r="N988" i="1" s="1"/>
  <c r="G996" i="3" a="1"/>
  <c r="G996" s="1"/>
  <c r="H996" s="1"/>
  <c r="M996" i="1" s="1"/>
  <c r="G1004" i="3" a="1"/>
  <c r="G1004" s="1"/>
  <c r="I1004" s="1"/>
  <c r="N1004" i="1" s="1"/>
  <c r="G1012" i="3" a="1"/>
  <c r="G1012" s="1"/>
  <c r="H1012" s="1"/>
  <c r="M1012" i="1" s="1"/>
  <c r="G1020" i="3" a="1"/>
  <c r="G1020" s="1"/>
  <c r="I1020" s="1"/>
  <c r="N1020" i="1" s="1"/>
  <c r="G1028" i="3" a="1"/>
  <c r="G1028" s="1"/>
  <c r="H1028" s="1"/>
  <c r="M1028" i="1" s="1"/>
  <c r="G1036" i="3" a="1"/>
  <c r="G1036" s="1"/>
  <c r="I1036" s="1"/>
  <c r="N1036" i="1" s="1"/>
  <c r="G1044" i="3" a="1"/>
  <c r="G1044" s="1"/>
  <c r="H1044" s="1"/>
  <c r="M1044" i="1" s="1"/>
  <c r="G1052" i="3" a="1"/>
  <c r="G1052" s="1"/>
  <c r="I1052" s="1"/>
  <c r="N1052" i="1" s="1"/>
  <c r="G794" i="3" a="1"/>
  <c r="G794" s="1"/>
  <c r="H794" s="1"/>
  <c r="M794" i="1" s="1"/>
  <c r="G810" i="3" a="1"/>
  <c r="G810" s="1"/>
  <c r="H810" s="1"/>
  <c r="M810" i="1" s="1"/>
  <c r="G826" i="3" a="1"/>
  <c r="G826" s="1"/>
  <c r="H826" s="1"/>
  <c r="M826" i="1" s="1"/>
  <c r="G902" i="3" a="1"/>
  <c r="G902" s="1"/>
  <c r="H902" s="1"/>
  <c r="M902" i="1" s="1"/>
  <c r="G1217" i="3" a="1"/>
  <c r="G1217" s="1"/>
  <c r="J1217" s="1"/>
  <c r="O1217" i="1" s="1"/>
  <c r="G1233" i="3" a="1"/>
  <c r="G1233" s="1"/>
  <c r="J1233" s="1"/>
  <c r="O1233" i="1" s="1"/>
  <c r="G981" i="3" a="1"/>
  <c r="G981" s="1"/>
  <c r="H981" s="1"/>
  <c r="M981" i="1" s="1"/>
  <c r="G997" i="3" a="1"/>
  <c r="G997" s="1"/>
  <c r="H997" s="1"/>
  <c r="M997" i="1" s="1"/>
  <c r="G1013" i="3" a="1"/>
  <c r="G1013" s="1"/>
  <c r="J1013" s="1"/>
  <c r="O1013" i="1" s="1"/>
  <c r="G1029" i="3" a="1"/>
  <c r="G1029" s="1"/>
  <c r="J1029" s="1"/>
  <c r="O1029" i="1" s="1"/>
  <c r="G1045" i="3" a="1"/>
  <c r="G1045" s="1"/>
  <c r="J1045" s="1"/>
  <c r="O1045" i="1" s="1"/>
  <c r="G1061" i="3" a="1"/>
  <c r="G1061" s="1"/>
  <c r="J1061" s="1"/>
  <c r="O1061" i="1" s="1"/>
  <c r="G1077" i="3" a="1"/>
  <c r="G1077" s="1"/>
  <c r="J1077" s="1"/>
  <c r="O1077" i="1" s="1"/>
  <c r="G808" i="3" a="1"/>
  <c r="G808" s="1"/>
  <c r="H808" s="1"/>
  <c r="M808" i="1" s="1"/>
  <c r="G824" i="3" a="1"/>
  <c r="G824" s="1"/>
  <c r="I824" s="1"/>
  <c r="N824" i="1" s="1"/>
  <c r="G846" i="3" a="1"/>
  <c r="G846" s="1"/>
  <c r="H846" s="1"/>
  <c r="M846" i="1" s="1"/>
  <c r="G878" i="3" a="1"/>
  <c r="G878" s="1"/>
  <c r="H878" s="1"/>
  <c r="M878" i="1" s="1"/>
  <c r="G918" i="3" a="1"/>
  <c r="G918" s="1"/>
  <c r="H918" s="1"/>
  <c r="M918" i="1" s="1"/>
  <c r="G1186" i="3" a="1"/>
  <c r="G1186" s="1"/>
  <c r="G1210" a="1"/>
  <c r="G1210" s="1"/>
  <c r="H1210" s="1"/>
  <c r="M1210" i="1" s="1"/>
  <c r="G1066" i="3" a="1"/>
  <c r="G1066" s="1"/>
  <c r="H1066" s="1"/>
  <c r="M1066" i="1" s="1"/>
  <c r="G1244" i="3" a="1"/>
  <c r="G1244" s="1"/>
  <c r="I1244" s="1"/>
  <c r="N1244" i="1" s="1"/>
  <c r="G1252" i="3" a="1"/>
  <c r="G1252" s="1"/>
  <c r="H1252" s="1"/>
  <c r="M1252" i="1" s="1"/>
  <c r="J291" i="4" s="1"/>
  <c r="G1260" i="3" a="1"/>
  <c r="G1260" s="1"/>
  <c r="I1260" s="1"/>
  <c r="N1260" i="1" s="1"/>
  <c r="G1268" i="3" a="1"/>
  <c r="G1268" s="1"/>
  <c r="H1268" s="1"/>
  <c r="M1268" i="1" s="1"/>
  <c r="G1276" i="3" a="1"/>
  <c r="G1276" s="1"/>
  <c r="H1276" s="1"/>
  <c r="M1276" i="1" s="1"/>
  <c r="G1094" i="3" a="1"/>
  <c r="G1094" s="1"/>
  <c r="H1094" s="1"/>
  <c r="M1094" i="1" s="1"/>
  <c r="G1126" i="3" a="1"/>
  <c r="G1126" s="1"/>
  <c r="H1126" s="1"/>
  <c r="M1126" i="1" s="1"/>
  <c r="G1158" i="3" a="1"/>
  <c r="G1158" s="1"/>
  <c r="I1158" s="1"/>
  <c r="N1158" i="1" s="1"/>
  <c r="G1190" i="3" a="1"/>
  <c r="G1190" s="1"/>
  <c r="I1190" s="1"/>
  <c r="N1190" i="1" s="1"/>
  <c r="G1228" i="3" a="1"/>
  <c r="G1228" s="1"/>
  <c r="I1228" s="1"/>
  <c r="N1228" i="1" s="1"/>
  <c r="G1301" i="3" a="1"/>
  <c r="G1301" s="1"/>
  <c r="J1301" s="1"/>
  <c r="O1301" i="1" s="1"/>
  <c r="G1319" i="3" a="1"/>
  <c r="G1319" s="1"/>
  <c r="I1319" s="1"/>
  <c r="N1319" i="1" s="1"/>
  <c r="G1335" i="3" a="1"/>
  <c r="G1335" s="1"/>
  <c r="I1335" s="1"/>
  <c r="N1335" i="1" s="1"/>
  <c r="G1351" i="3" a="1"/>
  <c r="G1351" s="1"/>
  <c r="H1351" s="1"/>
  <c r="M1351" i="1" s="1"/>
  <c r="G1249" i="3" a="1"/>
  <c r="G1249" s="1"/>
  <c r="J1249" s="1"/>
  <c r="O1249" i="1" s="1"/>
  <c r="G1265" i="3" a="1"/>
  <c r="G1265" s="1"/>
  <c r="J1265" s="1"/>
  <c r="O1265" i="1" s="1"/>
  <c r="G1288" i="3" a="1"/>
  <c r="G1288" s="1"/>
  <c r="J1288" s="1"/>
  <c r="O1288" i="1" s="1"/>
  <c r="G1304" i="3" a="1"/>
  <c r="G1304" s="1"/>
  <c r="J1304" s="1"/>
  <c r="O1304" i="1" s="1"/>
  <c r="G1329" i="3" a="1"/>
  <c r="G1329" s="1"/>
  <c r="I1329" s="1"/>
  <c r="N1329" i="1" s="1"/>
  <c r="G1364" i="3" a="1"/>
  <c r="G1364" s="1"/>
  <c r="H1364" s="1"/>
  <c r="M1364" i="1" s="1"/>
  <c r="G1372" i="3" a="1"/>
  <c r="G1372" s="1"/>
  <c r="H1372" s="1"/>
  <c r="M1372" i="1" s="1"/>
  <c r="G1380" i="3" a="1"/>
  <c r="G1380" s="1"/>
  <c r="H1380" s="1"/>
  <c r="M1380" i="1" s="1"/>
  <c r="G1388" i="3" a="1"/>
  <c r="G1388" s="1"/>
  <c r="H1388" s="1"/>
  <c r="M1388" i="1" s="1"/>
  <c r="G1396" i="3" a="1"/>
  <c r="G1396" s="1"/>
  <c r="H1396" s="1"/>
  <c r="M1396" i="1" s="1"/>
  <c r="G1404" i="3" a="1"/>
  <c r="G1404" s="1"/>
  <c r="H1404" s="1"/>
  <c r="M1404" i="1" s="1"/>
  <c r="G1412" i="3" a="1"/>
  <c r="G1412" s="1"/>
  <c r="H1412" s="1"/>
  <c r="M1412" i="1" s="1"/>
  <c r="G1420" i="3" a="1"/>
  <c r="G1420" s="1"/>
  <c r="H1420" s="1"/>
  <c r="M1420" i="1" s="1"/>
  <c r="G1428" i="3" a="1"/>
  <c r="G1428" s="1"/>
  <c r="H1428" s="1"/>
  <c r="M1428" i="1" s="1"/>
  <c r="G1436" i="3" a="1"/>
  <c r="G1436" s="1"/>
  <c r="H1436" s="1"/>
  <c r="M1436" i="1" s="1"/>
  <c r="G1444" i="3" a="1"/>
  <c r="G1444" s="1"/>
  <c r="H1444" s="1"/>
  <c r="M1444" i="1" s="1"/>
  <c r="G268" i="4" s="1"/>
  <c r="G1452" i="3" a="1"/>
  <c r="G1452" s="1"/>
  <c r="H1452" s="1"/>
  <c r="M1452" i="1" s="1"/>
  <c r="G1460" i="3" a="1"/>
  <c r="G1460" s="1"/>
  <c r="H1460" s="1"/>
  <c r="M1460" i="1" s="1"/>
  <c r="G1468" i="3" a="1"/>
  <c r="G1468" s="1"/>
  <c r="H1468" s="1"/>
  <c r="M1468" i="1" s="1"/>
  <c r="G1762" i="3" a="1"/>
  <c r="G1762" s="1"/>
  <c r="H1762" s="1"/>
  <c r="M1762" i="1" s="1"/>
  <c r="G1819" i="3" a="1"/>
  <c r="G1819" s="1"/>
  <c r="H1819" s="1"/>
  <c r="M1819" i="1" s="1"/>
  <c r="G1883" i="3" a="1"/>
  <c r="G1883" s="1"/>
  <c r="I1883" s="1"/>
  <c r="N1883" i="1" s="1"/>
  <c r="G1488" i="3" a="1"/>
  <c r="G1488" s="1"/>
  <c r="H1488" s="1"/>
  <c r="M1488" i="1" s="1"/>
  <c r="G1504" i="3" a="1"/>
  <c r="G1504" s="1"/>
  <c r="H1504" s="1"/>
  <c r="M1504" i="1" s="1"/>
  <c r="G299" i="4" s="1"/>
  <c r="G1520" i="3" a="1"/>
  <c r="G1520" s="1"/>
  <c r="H1520" s="1"/>
  <c r="M1520" i="1" s="1"/>
  <c r="G1536" i="3" a="1"/>
  <c r="G1536" s="1"/>
  <c r="H1536" s="1"/>
  <c r="M1536" i="1" s="1"/>
  <c r="G1552" i="3" a="1"/>
  <c r="G1552" s="1"/>
  <c r="H1552" s="1"/>
  <c r="M1552" i="1" s="1"/>
  <c r="G1626" i="3" a="1"/>
  <c r="G1626" s="1"/>
  <c r="H1626" s="1"/>
  <c r="M1626" i="1" s="1"/>
  <c r="G1630" i="3" a="1"/>
  <c r="G1630" s="1"/>
  <c r="J1630" s="1"/>
  <c r="O1630" i="1" s="1"/>
  <c r="G1634" i="3" a="1"/>
  <c r="G1634" s="1"/>
  <c r="G1638" a="1"/>
  <c r="G1638" s="1"/>
  <c r="J1638" s="1"/>
  <c r="O1638" i="1" s="1"/>
  <c r="G1642" i="3" a="1"/>
  <c r="G1642" s="1"/>
  <c r="J1642" s="1"/>
  <c r="O1642" i="1" s="1"/>
  <c r="G1707" i="3" a="1"/>
  <c r="G1707" s="1"/>
  <c r="H1707" s="1"/>
  <c r="M1707" i="1" s="1"/>
  <c r="G1482" i="3" a="1"/>
  <c r="G1482" s="1"/>
  <c r="H1482" s="1"/>
  <c r="M1482" i="1" s="1"/>
  <c r="G1498" i="3" a="1"/>
  <c r="G1498" s="1"/>
  <c r="H1498" s="1"/>
  <c r="M1498" i="1" s="1"/>
  <c r="G1514" i="3" a="1"/>
  <c r="G1514" s="1"/>
  <c r="H1514" s="1"/>
  <c r="M1514" i="1" s="1"/>
  <c r="G1530" i="3" a="1"/>
  <c r="G1530" s="1"/>
  <c r="H1530" s="1"/>
  <c r="M1530" i="1" s="1"/>
  <c r="G1546" i="3" a="1"/>
  <c r="G1546" s="1"/>
  <c r="H1546" s="1"/>
  <c r="M1546" i="1" s="1"/>
  <c r="G1667" i="3" a="1"/>
  <c r="G1667" s="1"/>
  <c r="J1667" s="1"/>
  <c r="O1667" i="1" s="1"/>
  <c r="G1695" i="3" a="1"/>
  <c r="G1695" s="1"/>
  <c r="J1695" s="1"/>
  <c r="O1695" i="1" s="1"/>
  <c r="G7" i="3" a="1"/>
  <c r="G7" s="1"/>
  <c r="J7" s="1"/>
  <c r="O7" i="1" s="1"/>
  <c r="G23" i="3" a="1"/>
  <c r="G23" s="1"/>
  <c r="J23" s="1"/>
  <c r="O23" i="1" s="1"/>
  <c r="G1826" i="3" a="1"/>
  <c r="G1826" s="1"/>
  <c r="I1826" s="1"/>
  <c r="N1826" i="1" s="1"/>
  <c r="G226" i="3" a="1"/>
  <c r="G226" s="1"/>
  <c r="H226" s="1"/>
  <c r="M226" i="1" s="1"/>
  <c r="G112" i="3" a="1"/>
  <c r="G112" s="1"/>
  <c r="J112" s="1"/>
  <c r="O112" i="1" s="1"/>
  <c r="G191" i="3" a="1"/>
  <c r="G191" s="1"/>
  <c r="I191" s="1"/>
  <c r="N191" i="1" s="1"/>
  <c r="G350" i="3" a="1"/>
  <c r="G350" s="1"/>
  <c r="H350" s="1"/>
  <c r="M350" i="1" s="1"/>
  <c r="G382" i="3" a="1"/>
  <c r="G382" s="1"/>
  <c r="H382" s="1"/>
  <c r="M382" i="1" s="1"/>
  <c r="N333" i="4" s="1"/>
  <c r="G425" i="3" a="1"/>
  <c r="G425" s="1"/>
  <c r="I425" s="1"/>
  <c r="N425" i="1" s="1"/>
  <c r="G459" i="3" a="1"/>
  <c r="G459" s="1"/>
  <c r="I459" s="1"/>
  <c r="N459" i="1" s="1"/>
  <c r="G572" i="3" a="1"/>
  <c r="G572" s="1"/>
  <c r="J572" s="1"/>
  <c r="O572" i="1" s="1"/>
  <c r="G933" i="3" a="1"/>
  <c r="G933" s="1"/>
  <c r="H933" s="1"/>
  <c r="M933" i="1" s="1"/>
  <c r="G1068" i="3" a="1"/>
  <c r="G1068" s="1"/>
  <c r="I1068" s="1"/>
  <c r="N1068" i="1" s="1"/>
  <c r="G1062" i="3" a="1"/>
  <c r="G1062" s="1"/>
  <c r="H1062" s="1"/>
  <c r="M1062" i="1" s="1"/>
  <c r="G1082" i="3" a="1"/>
  <c r="G1082" s="1"/>
  <c r="H1082" s="1"/>
  <c r="M1082" i="1" s="1"/>
  <c r="G1303" i="3" a="1"/>
  <c r="G1303" s="1"/>
  <c r="J1303" s="1"/>
  <c r="O1303" i="1" s="1"/>
  <c r="G1659" i="3" a="1"/>
  <c r="G1659" s="1"/>
  <c r="H1659" s="1"/>
  <c r="M1659" i="1" s="1"/>
  <c r="G370" i="3" a="1"/>
  <c r="G370" s="1"/>
  <c r="I370" s="1"/>
  <c r="N370" i="1" s="1"/>
  <c r="G419" i="3" a="1"/>
  <c r="G419" s="1"/>
  <c r="I419" s="1"/>
  <c r="N419" i="1" s="1"/>
  <c r="G10" i="3" a="1"/>
  <c r="G10" s="1"/>
  <c r="J10" s="1"/>
  <c r="O10" i="1" s="1"/>
  <c r="G447" i="3" a="1"/>
  <c r="G447" s="1"/>
  <c r="I447" s="1"/>
  <c r="N447" i="1" s="1"/>
  <c r="G580" i="3" a="1"/>
  <c r="G580" s="1"/>
  <c r="J580" s="1"/>
  <c r="O580" i="1" s="1"/>
  <c r="G385" i="3" a="1"/>
  <c r="G385" s="1"/>
  <c r="J385" s="1"/>
  <c r="O385" i="1" s="1"/>
  <c r="J694" i="3"/>
  <c r="O694" i="1" s="1"/>
  <c r="J702" i="3"/>
  <c r="O702" i="1" s="1"/>
  <c r="J710" i="3"/>
  <c r="O710" i="1" s="1"/>
  <c r="J718" i="3"/>
  <c r="O718" i="1" s="1"/>
  <c r="J735" i="3"/>
  <c r="O735" i="1" s="1"/>
  <c r="J562" i="3"/>
  <c r="O562" i="1" s="1"/>
  <c r="J579" i="3"/>
  <c r="O579" i="1" s="1"/>
  <c r="J756" i="3"/>
  <c r="O756" i="1" s="1"/>
  <c r="J761" i="3"/>
  <c r="O761" i="1" s="1"/>
  <c r="J777" i="3"/>
  <c r="O777" i="1" s="1"/>
  <c r="J896" i="3"/>
  <c r="O896" i="1" s="1"/>
  <c r="J928" i="3"/>
  <c r="O928" i="1" s="1"/>
  <c r="J778" i="3"/>
  <c r="O778" i="1" s="1"/>
  <c r="J930" i="3"/>
  <c r="O930" i="1" s="1"/>
  <c r="J947" i="3"/>
  <c r="O947" i="1" s="1"/>
  <c r="J792" i="3"/>
  <c r="O792" i="1" s="1"/>
  <c r="J891" i="3"/>
  <c r="O891" i="1" s="1"/>
  <c r="J951" i="3"/>
  <c r="O951" i="1" s="1"/>
  <c r="J964" i="3"/>
  <c r="O964" i="1" s="1"/>
  <c r="J1168" i="3"/>
  <c r="O1168" i="1" s="1"/>
  <c r="J1177" i="3"/>
  <c r="O1177" i="1" s="1"/>
  <c r="J1200" i="3"/>
  <c r="O1200" i="1" s="1"/>
  <c r="J1234" i="3"/>
  <c r="O1234" i="1" s="1"/>
  <c r="J1285" i="3"/>
  <c r="O1285" i="1" s="1"/>
  <c r="J1299" i="3"/>
  <c r="O1299" i="1" s="1"/>
  <c r="J1314" i="3"/>
  <c r="O1314" i="1" s="1"/>
  <c r="J1330" i="3"/>
  <c r="O1330" i="1" s="1"/>
  <c r="J1346" i="3"/>
  <c r="O1346" i="1" s="1"/>
  <c r="J1650" i="3"/>
  <c r="O1650" i="1" s="1"/>
  <c r="J1666" i="3"/>
  <c r="O1666" i="1" s="1"/>
  <c r="J1688" i="3"/>
  <c r="O1688" i="1" s="1"/>
  <c r="J1704" i="3"/>
  <c r="O1704" i="1" s="1"/>
  <c r="J1720" i="3"/>
  <c r="O1720" i="1" s="1"/>
  <c r="J1305" i="3"/>
  <c r="O1305" i="1" s="1"/>
  <c r="J1108" i="3"/>
  <c r="O1108" i="1" s="1"/>
  <c r="J1117" i="3"/>
  <c r="O1117" i="1" s="1"/>
  <c r="J1140" i="3"/>
  <c r="O1140" i="1" s="1"/>
  <c r="J1149" i="3"/>
  <c r="O1149" i="1" s="1"/>
  <c r="J1172" i="3"/>
  <c r="O1172" i="1" s="1"/>
  <c r="J1181" i="3"/>
  <c r="O1181" i="1" s="1"/>
  <c r="J1204" i="3"/>
  <c r="O1204" i="1" s="1"/>
  <c r="J1283" i="3"/>
  <c r="O1283" i="1" s="1"/>
  <c r="J1563" i="3"/>
  <c r="O1563" i="1" s="1"/>
  <c r="J1567" i="3"/>
  <c r="O1567" i="1" s="1"/>
  <c r="J1571" i="3"/>
  <c r="O1571" i="1" s="1"/>
  <c r="J1575" i="3"/>
  <c r="O1575" i="1" s="1"/>
  <c r="J1579" i="3"/>
  <c r="O1579" i="1" s="1"/>
  <c r="J1583" i="3"/>
  <c r="O1583" i="1" s="1"/>
  <c r="J1587" i="3"/>
  <c r="O1587" i="1" s="1"/>
  <c r="J1591" i="3"/>
  <c r="O1591" i="1" s="1"/>
  <c r="J1595" i="3"/>
  <c r="O1595" i="1" s="1"/>
  <c r="J1599" i="3"/>
  <c r="O1599" i="1" s="1"/>
  <c r="J1603" i="3"/>
  <c r="O1603" i="1" s="1"/>
  <c r="J1607" i="3"/>
  <c r="O1607" i="1" s="1"/>
  <c r="J1611" i="3"/>
  <c r="O1611" i="1" s="1"/>
  <c r="J1615" i="3"/>
  <c r="O1615" i="1" s="1"/>
  <c r="J1619" i="3"/>
  <c r="O1619" i="1" s="1"/>
  <c r="J1623" i="3"/>
  <c r="O1623" i="1" s="1"/>
  <c r="J1715" i="3"/>
  <c r="O1715" i="1" s="1"/>
  <c r="J1731" i="3"/>
  <c r="O1731" i="1" s="1"/>
  <c r="J1742" i="3"/>
  <c r="O1742" i="1" s="1"/>
  <c r="J1758" i="3"/>
  <c r="O1758" i="1" s="1"/>
  <c r="J1774" i="3"/>
  <c r="O1774" i="1" s="1"/>
  <c r="J1790" i="3"/>
  <c r="O1790" i="1" s="1"/>
  <c r="J1806" i="3"/>
  <c r="O1806" i="1" s="1"/>
  <c r="J1822" i="3"/>
  <c r="O1822" i="1" s="1"/>
  <c r="J1838" i="3"/>
  <c r="O1838" i="1" s="1"/>
  <c r="J1854" i="3"/>
  <c r="O1854" i="1" s="1"/>
  <c r="J1870" i="3"/>
  <c r="O1870" i="1" s="1"/>
  <c r="J1886" i="3"/>
  <c r="O1886" i="1" s="1"/>
  <c r="J1866" i="3"/>
  <c r="O1866" i="1" s="1"/>
  <c r="J1722" i="3"/>
  <c r="O1722" i="1" s="1"/>
  <c r="J1754" i="3"/>
  <c r="O1754" i="1" s="1"/>
  <c r="J1786" i="3"/>
  <c r="O1786" i="1" s="1"/>
  <c r="J1818" i="3"/>
  <c r="O1818" i="1" s="1"/>
  <c r="J1850" i="3"/>
  <c r="O1850" i="1" s="1"/>
  <c r="J20" i="3"/>
  <c r="O20" i="1" s="1"/>
  <c r="J46" i="3"/>
  <c r="O46" i="1" s="1"/>
  <c r="J178" i="3"/>
  <c r="O178" i="1" s="1"/>
  <c r="J220" i="3"/>
  <c r="O220" i="1" s="1"/>
  <c r="J539" i="3"/>
  <c r="O539" i="1" s="1"/>
  <c r="J1222" i="3"/>
  <c r="O1222" i="1" s="1"/>
  <c r="J38" i="3"/>
  <c r="O38" i="1" s="1"/>
  <c r="J75" i="3"/>
  <c r="O75" i="1" s="1"/>
  <c r="J125" i="3"/>
  <c r="O125" i="1" s="1"/>
  <c r="J131" i="3"/>
  <c r="O131" i="1" s="1"/>
  <c r="J181" i="3"/>
  <c r="O181" i="1" s="1"/>
  <c r="J298" i="3"/>
  <c r="O298" i="1" s="1"/>
  <c r="J329" i="3"/>
  <c r="O329" i="1" s="1"/>
  <c r="J410" i="3"/>
  <c r="O410" i="1" s="1"/>
  <c r="J440" i="3"/>
  <c r="O440" i="1" s="1"/>
  <c r="J532" i="3"/>
  <c r="O532" i="1" s="1"/>
  <c r="J773" i="3"/>
  <c r="O773" i="1" s="1"/>
  <c r="J867" i="3"/>
  <c r="O867" i="1" s="1"/>
  <c r="J904" i="3"/>
  <c r="O904" i="1" s="1"/>
  <c r="J1089" i="3"/>
  <c r="O1089" i="1" s="1"/>
  <c r="J1106" i="3"/>
  <c r="O1106" i="1" s="1"/>
  <c r="J1136" i="3"/>
  <c r="O1136" i="1" s="1"/>
  <c r="J1153" i="3"/>
  <c r="O1153" i="1" s="1"/>
  <c r="J1231" i="3"/>
  <c r="O1231" i="1" s="1"/>
  <c r="J1801" i="3"/>
  <c r="O1801" i="1" s="1"/>
  <c r="J1865" i="3"/>
  <c r="O1865" i="1" s="1"/>
  <c r="J365" i="3"/>
  <c r="O365" i="1" s="1"/>
  <c r="J399" i="3"/>
  <c r="O399" i="1" s="1"/>
  <c r="J426" i="3"/>
  <c r="O426" i="1" s="1"/>
  <c r="J448" i="3"/>
  <c r="O448" i="1" s="1"/>
  <c r="J464" i="3"/>
  <c r="O464" i="1" s="1"/>
  <c r="J504" i="3"/>
  <c r="O504" i="1" s="1"/>
  <c r="J527" i="3"/>
  <c r="O527" i="1" s="1"/>
  <c r="J556" i="3"/>
  <c r="O556" i="1" s="1"/>
  <c r="J601" i="3"/>
  <c r="O601" i="1" s="1"/>
  <c r="J848" i="3"/>
  <c r="O848" i="1" s="1"/>
  <c r="J920" i="3"/>
  <c r="O920" i="1" s="1"/>
  <c r="J177" i="3"/>
  <c r="O177" i="1" s="1"/>
  <c r="J843" i="3"/>
  <c r="O843" i="1" s="1"/>
  <c r="J875" i="3"/>
  <c r="O875" i="1" s="1"/>
  <c r="J921" i="3"/>
  <c r="O921" i="1" s="1"/>
  <c r="J1098" i="3"/>
  <c r="O1098" i="1" s="1"/>
  <c r="J1128" i="3"/>
  <c r="O1128" i="1" s="1"/>
  <c r="J1145" i="3"/>
  <c r="O1145" i="1" s="1"/>
  <c r="J1239" i="3"/>
  <c r="O1239" i="1" s="1"/>
  <c r="J1255" i="3"/>
  <c r="O1255" i="1" s="1"/>
  <c r="J1271" i="3"/>
  <c r="O1271" i="1" s="1"/>
  <c r="J1697" i="3"/>
  <c r="O1697" i="1" s="1"/>
  <c r="J1724" i="3"/>
  <c r="O1724" i="1" s="1"/>
  <c r="J1785" i="3"/>
  <c r="O1785" i="1" s="1"/>
  <c r="J1849" i="3"/>
  <c r="O1849" i="1" s="1"/>
  <c r="J876" i="3"/>
  <c r="O876" i="1" s="1"/>
  <c r="J183" i="3"/>
  <c r="O183" i="1" s="1"/>
  <c r="J576" i="3"/>
  <c r="O576" i="1" s="1"/>
  <c r="J629" i="3"/>
  <c r="O629" i="1" s="1"/>
  <c r="J645" i="3"/>
  <c r="O645" i="1" s="1"/>
  <c r="J661" i="3"/>
  <c r="O661" i="1" s="1"/>
  <c r="J677" i="3"/>
  <c r="O677" i="1" s="1"/>
  <c r="J693" i="3"/>
  <c r="O693" i="1" s="1"/>
  <c r="J54" i="3"/>
  <c r="O54" i="1" s="1"/>
  <c r="J184" i="3"/>
  <c r="O184" i="1" s="1"/>
  <c r="J535" i="3"/>
  <c r="O535" i="1" s="1"/>
  <c r="J866" i="3"/>
  <c r="O866" i="1" s="1"/>
  <c r="J899" i="3"/>
  <c r="O899" i="1" s="1"/>
  <c r="J1085" i="3"/>
  <c r="O1085" i="1" s="1"/>
  <c r="J1103" i="3"/>
  <c r="O1103" i="1" s="1"/>
  <c r="J1135" i="3"/>
  <c r="O1135" i="1" s="1"/>
  <c r="J1167" i="3"/>
  <c r="O1167" i="1" s="1"/>
  <c r="J1199" i="3"/>
  <c r="O1199" i="1" s="1"/>
  <c r="J216" i="3"/>
  <c r="O216" i="1" s="1"/>
  <c r="J458" i="3"/>
  <c r="O458" i="1" s="1"/>
  <c r="J481" i="3"/>
  <c r="O481" i="1" s="1"/>
  <c r="J520" i="3"/>
  <c r="O520" i="1" s="1"/>
  <c r="J779" i="3"/>
  <c r="O779" i="1" s="1"/>
  <c r="J795" i="3"/>
  <c r="O795" i="1" s="1"/>
  <c r="J811" i="3"/>
  <c r="O811" i="1" s="1"/>
  <c r="J827" i="3"/>
  <c r="O827" i="1" s="1"/>
  <c r="J842" i="3"/>
  <c r="O842" i="1" s="1"/>
  <c r="J874" i="3"/>
  <c r="O874" i="1" s="1"/>
  <c r="J1215" i="3"/>
  <c r="O1215" i="1" s="1"/>
  <c r="J1318" i="3"/>
  <c r="O1318" i="1" s="1"/>
  <c r="J1679" i="3"/>
  <c r="O1679" i="1" s="1"/>
  <c r="J1772" i="3"/>
  <c r="O1772" i="1" s="1"/>
  <c r="J1712" i="3"/>
  <c r="O1712" i="1" s="1"/>
  <c r="J1788" i="3"/>
  <c r="O1788" i="1" s="1"/>
  <c r="J21" i="3"/>
  <c r="O21" i="1" s="1"/>
  <c r="J326" i="3"/>
  <c r="O326" i="1" s="1"/>
  <c r="J412" i="3"/>
  <c r="O412" i="1" s="1"/>
  <c r="J446" i="3"/>
  <c r="O446" i="1" s="1"/>
  <c r="J510" i="3"/>
  <c r="O510" i="1" s="1"/>
  <c r="J912" i="3"/>
  <c r="O912" i="1" s="1"/>
  <c r="J975" i="3"/>
  <c r="O975" i="1" s="1"/>
  <c r="J991" i="3"/>
  <c r="O991" i="1" s="1"/>
  <c r="J1007" i="3"/>
  <c r="O1007" i="1" s="1"/>
  <c r="J1023" i="3"/>
  <c r="O1023" i="1" s="1"/>
  <c r="J1039" i="3"/>
  <c r="O1039" i="1" s="1"/>
  <c r="J1055" i="3"/>
  <c r="O1055" i="1" s="1"/>
  <c r="J1075" i="3"/>
  <c r="O1075" i="1" s="1"/>
  <c r="J1139" i="3"/>
  <c r="O1139" i="1" s="1"/>
  <c r="J1203" i="3"/>
  <c r="O1203" i="1" s="1"/>
  <c r="J1365" i="3"/>
  <c r="O1365" i="1" s="1"/>
  <c r="J114" i="3"/>
  <c r="O114" i="1" s="1"/>
  <c r="J206" i="3"/>
  <c r="O206" i="1" s="1"/>
  <c r="J858" i="3"/>
  <c r="O858" i="1" s="1"/>
  <c r="J1107" i="3"/>
  <c r="O1107" i="1" s="1"/>
  <c r="J1171" i="3"/>
  <c r="O1171" i="1" s="1"/>
  <c r="J1342" i="3"/>
  <c r="O1342" i="1" s="1"/>
  <c r="J1363" i="3"/>
  <c r="O1363" i="1" s="1"/>
  <c r="J1379" i="3"/>
  <c r="O1379" i="1" s="1"/>
  <c r="J1395" i="3"/>
  <c r="O1395" i="1" s="1"/>
  <c r="J1411" i="3"/>
  <c r="O1411" i="1" s="1"/>
  <c r="J1427" i="3"/>
  <c r="O1427" i="1" s="1"/>
  <c r="J1443" i="3"/>
  <c r="O1443" i="1" s="1"/>
  <c r="J1672" i="3"/>
  <c r="O1672" i="1" s="1"/>
  <c r="J1857" i="3"/>
  <c r="O1857" i="1" s="1"/>
  <c r="J146" i="3"/>
  <c r="O146" i="1" s="1"/>
  <c r="J239" i="3"/>
  <c r="O239" i="1" s="1"/>
  <c r="J255" i="3"/>
  <c r="O255" i="1" s="1"/>
  <c r="J271" i="3"/>
  <c r="O271" i="1" s="1"/>
  <c r="J287" i="3"/>
  <c r="O287" i="1" s="1"/>
  <c r="J869" i="3"/>
  <c r="O869" i="1" s="1"/>
  <c r="J1663" i="3"/>
  <c r="O1663" i="1" s="1"/>
  <c r="J1868" i="3"/>
  <c r="O1868" i="1" s="1"/>
  <c r="J1377" i="3"/>
  <c r="O1377" i="1" s="1"/>
  <c r="J1393" i="3"/>
  <c r="O1393" i="1" s="1"/>
  <c r="J1409" i="3"/>
  <c r="O1409" i="1" s="1"/>
  <c r="J461" i="3"/>
  <c r="O461" i="1" s="1"/>
  <c r="J1685" i="3"/>
  <c r="O1685" i="1" s="1"/>
  <c r="J1718" i="3"/>
  <c r="O1718" i="1" s="1"/>
  <c r="J8" i="3"/>
  <c r="O8" i="1" s="1"/>
  <c r="J781" i="3"/>
  <c r="O781" i="1" s="1"/>
  <c r="J797" i="3"/>
  <c r="O797" i="1" s="1"/>
  <c r="J813" i="3"/>
  <c r="O813" i="1" s="1"/>
  <c r="J829" i="3"/>
  <c r="O829" i="1" s="1"/>
  <c r="J1455" i="3"/>
  <c r="O1455" i="1" s="1"/>
  <c r="J1471" i="3"/>
  <c r="O1471" i="1" s="1"/>
  <c r="J1487" i="3"/>
  <c r="O1487" i="1" s="1"/>
  <c r="J1503" i="3"/>
  <c r="O1503" i="1" s="1"/>
  <c r="J1519" i="3"/>
  <c r="O1519" i="1" s="1"/>
  <c r="J1682" i="3"/>
  <c r="O1682" i="1" s="1"/>
  <c r="J176" i="3"/>
  <c r="O176" i="1" s="1"/>
  <c r="J1714" i="3"/>
  <c r="O1714" i="1" s="1"/>
  <c r="G692" i="3" a="1"/>
  <c r="G692" s="1"/>
  <c r="H692" s="1"/>
  <c r="M692" i="1" s="1"/>
  <c r="G716" i="3" a="1"/>
  <c r="G716" s="1"/>
  <c r="H716" s="1"/>
  <c r="M716" i="1" s="1"/>
  <c r="G754" i="3" a="1"/>
  <c r="G754" s="1"/>
  <c r="H754" s="1"/>
  <c r="M754" i="1" s="1"/>
  <c r="G566" i="3" a="1"/>
  <c r="G566" s="1"/>
  <c r="I566" s="1"/>
  <c r="N566" i="1" s="1"/>
  <c r="G725" i="3" a="1"/>
  <c r="G725" s="1"/>
  <c r="I725" s="1"/>
  <c r="N725" i="1" s="1"/>
  <c r="G730" i="3" a="1"/>
  <c r="G730" s="1"/>
  <c r="J730" s="1"/>
  <c r="O730" i="1" s="1"/>
  <c r="G962" i="3" a="1"/>
  <c r="G962" s="1"/>
  <c r="H962" s="1"/>
  <c r="M962" i="1" s="1"/>
  <c r="G970" i="3" a="1"/>
  <c r="G970" s="1"/>
  <c r="H970" s="1"/>
  <c r="M970" i="1" s="1"/>
  <c r="G978" i="3" a="1"/>
  <c r="G978" s="1"/>
  <c r="H978" s="1"/>
  <c r="M978" i="1" s="1"/>
  <c r="E240" i="4" s="1"/>
  <c r="G986" i="3" a="1"/>
  <c r="G986" s="1"/>
  <c r="H986" s="1"/>
  <c r="M986" i="1" s="1"/>
  <c r="G994" i="3" a="1"/>
  <c r="G994" s="1"/>
  <c r="I994" s="1"/>
  <c r="N994" i="1" s="1"/>
  <c r="G1002" i="3" a="1"/>
  <c r="G1002" s="1"/>
  <c r="H1002" s="1"/>
  <c r="M1002" i="1" s="1"/>
  <c r="G1010" i="3" a="1"/>
  <c r="G1010" s="1"/>
  <c r="I1010" s="1"/>
  <c r="N1010" i="1" s="1"/>
  <c r="G1018" i="3" a="1"/>
  <c r="G1018" s="1"/>
  <c r="H1018" s="1"/>
  <c r="M1018" i="1" s="1"/>
  <c r="G1026" i="3" a="1"/>
  <c r="G1026" s="1"/>
  <c r="H1026" s="1"/>
  <c r="M1026" i="1" s="1"/>
  <c r="G1034" i="3" a="1"/>
  <c r="G1034" s="1"/>
  <c r="H1034" s="1"/>
  <c r="M1034" i="1" s="1"/>
  <c r="G1042" i="3" a="1"/>
  <c r="G1042" s="1"/>
  <c r="H1042" s="1"/>
  <c r="M1042" i="1" s="1"/>
  <c r="G1050" i="3" a="1"/>
  <c r="G1050" s="1"/>
  <c r="H1050" s="1"/>
  <c r="M1050" i="1" s="1"/>
  <c r="G1058" i="3" a="1"/>
  <c r="G1058" s="1"/>
  <c r="H1058" s="1"/>
  <c r="M1058" i="1" s="1"/>
  <c r="G806" i="3" a="1"/>
  <c r="G806" s="1"/>
  <c r="H806" s="1"/>
  <c r="M806" i="1" s="1"/>
  <c r="G822" i="3" a="1"/>
  <c r="G822" s="1"/>
  <c r="H822" s="1"/>
  <c r="M822" i="1" s="1"/>
  <c r="O314" i="4" s="1"/>
  <c r="G838" i="3" a="1"/>
  <c r="G838" s="1"/>
  <c r="H838" s="1"/>
  <c r="M838" i="1" s="1"/>
  <c r="G870" i="3" a="1"/>
  <c r="G870" s="1"/>
  <c r="H870" s="1"/>
  <c r="M870" i="1" s="1"/>
  <c r="G1229" i="3" a="1"/>
  <c r="G1229" s="1"/>
  <c r="J1229" s="1"/>
  <c r="O1229" i="1" s="1"/>
  <c r="G977" i="3" a="1"/>
  <c r="G977" s="1"/>
  <c r="J977" s="1"/>
  <c r="O977" i="1" s="1"/>
  <c r="G993" i="3" a="1"/>
  <c r="G993" s="1"/>
  <c r="J993" s="1"/>
  <c r="O993" i="1" s="1"/>
  <c r="G1009" i="3" a="1"/>
  <c r="G1009" s="1"/>
  <c r="I1009" s="1"/>
  <c r="N1009" i="1" s="1"/>
  <c r="G1025" i="3" a="1"/>
  <c r="G1025" s="1"/>
  <c r="J1025" s="1"/>
  <c r="O1025" i="1" s="1"/>
  <c r="G1041" i="3" a="1"/>
  <c r="G1041" s="1"/>
  <c r="I1041" s="1"/>
  <c r="N1041" i="1" s="1"/>
  <c r="G1057" i="3" a="1"/>
  <c r="G1057" s="1"/>
  <c r="J1057" s="1"/>
  <c r="O1057" i="1" s="1"/>
  <c r="G1073" i="3" a="1"/>
  <c r="G1073" s="1"/>
  <c r="J1073" s="1"/>
  <c r="O1073" i="1" s="1"/>
  <c r="G804" i="3" a="1"/>
  <c r="G804" s="1"/>
  <c r="H804" s="1"/>
  <c r="M804" i="1" s="1"/>
  <c r="G820" i="3" a="1"/>
  <c r="G820" s="1"/>
  <c r="I820" s="1"/>
  <c r="N820" i="1" s="1"/>
  <c r="G836" i="3" a="1"/>
  <c r="G836" s="1"/>
  <c r="I836" s="1"/>
  <c r="N836" i="1" s="1"/>
  <c r="G868" i="3" a="1"/>
  <c r="G868" s="1"/>
  <c r="I868" s="1"/>
  <c r="N868" i="1" s="1"/>
  <c r="G886" i="3" a="1"/>
  <c r="G886" s="1"/>
  <c r="H886" s="1"/>
  <c r="M886" i="1" s="1"/>
  <c r="G1162" i="3" a="1"/>
  <c r="G1162" s="1"/>
  <c r="H1162" s="1"/>
  <c r="M1162" i="1" s="1"/>
  <c r="G1194" i="3" a="1"/>
  <c r="G1194" s="1"/>
  <c r="H1194" s="1"/>
  <c r="M1194" i="1" s="1"/>
  <c r="G1220" i="3" a="1"/>
  <c r="G1220" s="1"/>
  <c r="H1220" s="1"/>
  <c r="M1220" i="1" s="1"/>
  <c r="G1060" i="3" a="1"/>
  <c r="G1060" s="1"/>
  <c r="H1060" s="1"/>
  <c r="M1060" i="1" s="1"/>
  <c r="G1293" i="3" a="1"/>
  <c r="G1293" s="1"/>
  <c r="I1293" s="1"/>
  <c r="N1293" i="1" s="1"/>
  <c r="G1321" i="3" a="1"/>
  <c r="G1321" s="1"/>
  <c r="I1321" s="1"/>
  <c r="N1321" i="1" s="1"/>
  <c r="G1353" i="3" a="1"/>
  <c r="G1353" s="1"/>
  <c r="I1353" s="1"/>
  <c r="N1353" i="1" s="1"/>
  <c r="G1102" i="3" a="1"/>
  <c r="G1102" s="1"/>
  <c r="H1102" s="1"/>
  <c r="M1102" i="1" s="1"/>
  <c r="G1134" i="3" a="1"/>
  <c r="G1134" s="1"/>
  <c r="H1134" s="1"/>
  <c r="M1134" i="1" s="1"/>
  <c r="G1166" i="3" a="1"/>
  <c r="G1166" s="1"/>
  <c r="H1166" s="1"/>
  <c r="M1166" i="1" s="1"/>
  <c r="G264" i="4" s="1"/>
  <c r="G1198" i="3" a="1"/>
  <c r="G1198" s="1"/>
  <c r="H1198" s="1"/>
  <c r="M1198" i="1" s="1"/>
  <c r="L287" i="4" s="1"/>
  <c r="G1282" i="3" a="1"/>
  <c r="G1282" s="1"/>
  <c r="J1282" s="1"/>
  <c r="O1282" i="1" s="1"/>
  <c r="G1562" i="3" a="1"/>
  <c r="G1562" s="1"/>
  <c r="H1562" s="1"/>
  <c r="M1562" i="1" s="1"/>
  <c r="G1566" i="3" a="1"/>
  <c r="G1566" s="1"/>
  <c r="H1566" s="1"/>
  <c r="M1566" i="1" s="1"/>
  <c r="G1570" i="3" a="1"/>
  <c r="G1570" s="1"/>
  <c r="H1570" s="1"/>
  <c r="M1570" i="1" s="1"/>
  <c r="G1574" i="3" a="1"/>
  <c r="G1574" s="1"/>
  <c r="H1574" s="1"/>
  <c r="M1574" i="1" s="1"/>
  <c r="G1578" i="3" a="1"/>
  <c r="G1578" s="1"/>
  <c r="H1578" s="1"/>
  <c r="M1578" i="1" s="1"/>
  <c r="G1582" i="3" a="1"/>
  <c r="G1582" s="1"/>
  <c r="H1582" s="1"/>
  <c r="M1582" i="1" s="1"/>
  <c r="G1586" i="3" a="1"/>
  <c r="G1586" s="1"/>
  <c r="H1586" s="1"/>
  <c r="M1586" i="1" s="1"/>
  <c r="G1590" i="3" a="1"/>
  <c r="G1590" s="1"/>
  <c r="H1590" s="1"/>
  <c r="M1590" i="1" s="1"/>
  <c r="G1594" i="3" a="1"/>
  <c r="G1594" s="1"/>
  <c r="H1594" s="1"/>
  <c r="M1594" i="1" s="1"/>
  <c r="G1598" i="3" a="1"/>
  <c r="G1598" s="1"/>
  <c r="H1598" s="1"/>
  <c r="M1598" i="1" s="1"/>
  <c r="K292" i="4" s="1"/>
  <c r="G1602" i="3" a="1"/>
  <c r="G1602" s="1"/>
  <c r="H1602" s="1"/>
  <c r="M1602" i="1" s="1"/>
  <c r="G262" i="4" s="1"/>
  <c r="G1606" i="3" a="1"/>
  <c r="G1606" s="1"/>
  <c r="H1606" s="1"/>
  <c r="M1606" i="1" s="1"/>
  <c r="G1610" i="3" a="1"/>
  <c r="G1610" s="1"/>
  <c r="H1610" s="1"/>
  <c r="M1610" i="1" s="1"/>
  <c r="G1614" i="3" a="1"/>
  <c r="G1614" s="1"/>
  <c r="H1614" s="1"/>
  <c r="M1614" i="1" s="1"/>
  <c r="G1618" i="3" a="1"/>
  <c r="G1618" s="1"/>
  <c r="H1618" s="1"/>
  <c r="M1618" i="1" s="1"/>
  <c r="G1622" i="3" a="1"/>
  <c r="G1622" s="1"/>
  <c r="H1622" s="1"/>
  <c r="M1622" i="1" s="1"/>
  <c r="G1245" i="3" a="1"/>
  <c r="G1245" s="1"/>
  <c r="J1245" s="1"/>
  <c r="O1245" i="1" s="1"/>
  <c r="G1261" i="3" a="1"/>
  <c r="G1261" s="1"/>
  <c r="J1261" s="1"/>
  <c r="O1261" i="1" s="1"/>
  <c r="G1277" i="3" a="1"/>
  <c r="G1277" s="1"/>
  <c r="J1277" s="1"/>
  <c r="O1277" i="1" s="1"/>
  <c r="G1345" i="3" a="1"/>
  <c r="G1345" s="1"/>
  <c r="I1345" s="1"/>
  <c r="N1345" i="1" s="1"/>
  <c r="G1362" i="3" a="1"/>
  <c r="G1362" s="1"/>
  <c r="H1362" s="1"/>
  <c r="M1362" i="1" s="1"/>
  <c r="G1370" i="3" a="1"/>
  <c r="G1370" s="1"/>
  <c r="H1370" s="1"/>
  <c r="M1370" i="1" s="1"/>
  <c r="G1378" i="3" a="1"/>
  <c r="G1378" s="1"/>
  <c r="H1378" s="1"/>
  <c r="M1378" i="1" s="1"/>
  <c r="G1386" i="3" a="1"/>
  <c r="G1386" s="1"/>
  <c r="H1386" s="1"/>
  <c r="M1386" i="1" s="1"/>
  <c r="G1394" i="3" a="1"/>
  <c r="G1394" s="1"/>
  <c r="H1394" s="1"/>
  <c r="M1394" i="1" s="1"/>
  <c r="G1402" i="3" a="1"/>
  <c r="G1402" s="1"/>
  <c r="H1402" s="1"/>
  <c r="M1402" i="1" s="1"/>
  <c r="G1410" i="3" a="1"/>
  <c r="G1410" s="1"/>
  <c r="H1410" s="1"/>
  <c r="M1410" i="1" s="1"/>
  <c r="G1418" i="3" a="1"/>
  <c r="G1418" s="1"/>
  <c r="H1418" s="1"/>
  <c r="M1418" i="1" s="1"/>
  <c r="G1426" i="3" a="1"/>
  <c r="G1426" s="1"/>
  <c r="H1426" s="1"/>
  <c r="M1426" i="1" s="1"/>
  <c r="G1434" i="3" a="1"/>
  <c r="G1434" s="1"/>
  <c r="H1434" s="1"/>
  <c r="M1434" i="1" s="1"/>
  <c r="G1442" i="3" a="1"/>
  <c r="G1442" s="1"/>
  <c r="H1442" s="1"/>
  <c r="M1442" i="1" s="1"/>
  <c r="G1450" i="3" a="1"/>
  <c r="G1450" s="1"/>
  <c r="H1450" s="1"/>
  <c r="M1450" i="1" s="1"/>
  <c r="G1458" i="3" a="1"/>
  <c r="G1458" s="1"/>
  <c r="H1458" s="1"/>
  <c r="M1458" i="1" s="1"/>
  <c r="G1466" i="3" a="1"/>
  <c r="G1466" s="1"/>
  <c r="H1466" s="1"/>
  <c r="M1466" i="1" s="1"/>
  <c r="G1755" i="3" a="1"/>
  <c r="G1755" s="1"/>
  <c r="H1755" s="1"/>
  <c r="M1755" i="1" s="1"/>
  <c r="G1810" i="3" a="1"/>
  <c r="G1810" s="1"/>
  <c r="I1810" s="1"/>
  <c r="N1810" i="1" s="1"/>
  <c r="G1867" i="3" a="1"/>
  <c r="G1867" s="1"/>
  <c r="I1867" s="1"/>
  <c r="N1867" i="1" s="1"/>
  <c r="G1484" i="3" a="1"/>
  <c r="G1484" s="1"/>
  <c r="H1484" s="1"/>
  <c r="M1484" i="1" s="1"/>
  <c r="G1500" i="3" a="1"/>
  <c r="G1500" s="1"/>
  <c r="H1500" s="1"/>
  <c r="M1500" i="1" s="1"/>
  <c r="G1516" i="3" a="1"/>
  <c r="G1516" s="1"/>
  <c r="H1516" s="1"/>
  <c r="M1516" i="1" s="1"/>
  <c r="G1532" i="3" a="1"/>
  <c r="G1532" s="1"/>
  <c r="H1532" s="1"/>
  <c r="M1532" i="1" s="1"/>
  <c r="G1548" i="3" a="1"/>
  <c r="G1548" s="1"/>
  <c r="H1548" s="1"/>
  <c r="M1548" i="1" s="1"/>
  <c r="G1633" i="3" a="1"/>
  <c r="G1633" s="1"/>
  <c r="H1633" s="1"/>
  <c r="M1633" i="1" s="1"/>
  <c r="G1637" i="3" a="1"/>
  <c r="G1637" s="1"/>
  <c r="H1637" s="1"/>
  <c r="M1637" i="1" s="1"/>
  <c r="G1641" i="3" a="1"/>
  <c r="G1641" s="1"/>
  <c r="H1641" s="1"/>
  <c r="M1641" i="1" s="1"/>
  <c r="L268" i="4" s="1"/>
  <c r="G1645" i="3" a="1"/>
  <c r="G1645" s="1"/>
  <c r="H1645" s="1"/>
  <c r="M1645" i="1" s="1"/>
  <c r="G1698" i="3" a="1"/>
  <c r="G1698" s="1"/>
  <c r="H1698" s="1"/>
  <c r="M1698" i="1" s="1"/>
  <c r="G1478" i="3" a="1"/>
  <c r="G1478" s="1"/>
  <c r="H1478" s="1"/>
  <c r="M1478" i="1" s="1"/>
  <c r="G1494" i="3" a="1"/>
  <c r="G1494" s="1"/>
  <c r="H1494" s="1"/>
  <c r="M1494" i="1" s="1"/>
  <c r="G1510" i="3" a="1"/>
  <c r="G1510" s="1"/>
  <c r="H1510" s="1"/>
  <c r="M1510" i="1" s="1"/>
  <c r="G1526" i="3" a="1"/>
  <c r="G1526" s="1"/>
  <c r="H1526" s="1"/>
  <c r="M1526" i="1" s="1"/>
  <c r="G1542" i="3" a="1"/>
  <c r="G1542" s="1"/>
  <c r="H1542" s="1"/>
  <c r="M1542" i="1" s="1"/>
  <c r="G1558" i="3" a="1"/>
  <c r="G1558" s="1"/>
  <c r="H1558" s="1"/>
  <c r="M1558" i="1" s="1"/>
  <c r="G1730" i="3" a="1"/>
  <c r="G1730" s="1"/>
  <c r="H1730" s="1"/>
  <c r="M1730" i="1" s="1"/>
  <c r="G19" i="3" a="1"/>
  <c r="G19" s="1"/>
  <c r="J19" s="1"/>
  <c r="O19" i="1" s="1"/>
  <c r="G1803" i="3" a="1"/>
  <c r="G1803" s="1"/>
  <c r="H1803" s="1"/>
  <c r="M1803" i="1" s="1"/>
  <c r="G1874" i="3" a="1"/>
  <c r="G1874" s="1"/>
  <c r="G421" a="1"/>
  <c r="G421" s="1"/>
  <c r="H421" s="1"/>
  <c r="M421" i="1" s="1"/>
  <c r="G455" i="3" a="1"/>
  <c r="G455" s="1"/>
  <c r="I455" s="1"/>
  <c r="N455" i="1" s="1"/>
  <c r="G1064" i="3" a="1"/>
  <c r="G1064" s="1"/>
  <c r="H1064" s="1"/>
  <c r="M1064" i="1" s="1"/>
  <c r="G396" i="3" a="1"/>
  <c r="G396" s="1"/>
  <c r="I396" s="1"/>
  <c r="N396" i="1" s="1"/>
  <c r="G1081" i="3" a="1"/>
  <c r="G1081" s="1"/>
  <c r="J1081" s="1"/>
  <c r="O1081" i="1" s="1"/>
  <c r="G1291" i="3" a="1"/>
  <c r="G1291" s="1"/>
  <c r="J1291" s="1"/>
  <c r="O1291" i="1" s="1"/>
  <c r="G1675" i="3" a="1"/>
  <c r="G1675" s="1"/>
  <c r="J1675" s="1"/>
  <c r="O1675" i="1" s="1"/>
  <c r="G366" i="3" a="1"/>
  <c r="G366" s="1"/>
  <c r="H366" s="1"/>
  <c r="M366" i="1" s="1"/>
  <c r="G1072" i="3" a="1"/>
  <c r="G1072" s="1"/>
  <c r="I1072" s="1"/>
  <c r="N1072" i="1" s="1"/>
  <c r="G22" i="3" a="1"/>
  <c r="G22" s="1"/>
  <c r="J22" s="1"/>
  <c r="O22" i="1" s="1"/>
  <c r="G753" i="3" a="1"/>
  <c r="G753" s="1"/>
  <c r="I753" s="1"/>
  <c r="N753" i="1" s="1"/>
  <c r="G957" i="3" a="1"/>
  <c r="G957" s="1"/>
  <c r="J957" s="1"/>
  <c r="O957" i="1" s="1"/>
  <c r="G457" i="3" a="1"/>
  <c r="G457" s="1"/>
  <c r="I457" s="1"/>
  <c r="N457" i="1" s="1"/>
  <c r="J652" i="3"/>
  <c r="O652" i="1" s="1"/>
  <c r="J660" i="3"/>
  <c r="O660" i="1" s="1"/>
  <c r="J668" i="3"/>
  <c r="O668" i="1" s="1"/>
  <c r="J676" i="3"/>
  <c r="O676" i="1" s="1"/>
  <c r="J684" i="3"/>
  <c r="O684" i="1" s="1"/>
  <c r="J700" i="3"/>
  <c r="O700" i="1" s="1"/>
  <c r="J708" i="3"/>
  <c r="O708" i="1" s="1"/>
  <c r="J724" i="3"/>
  <c r="O724" i="1" s="1"/>
  <c r="J578" i="3"/>
  <c r="O578" i="1" s="1"/>
  <c r="J751" i="3"/>
  <c r="O751" i="1" s="1"/>
  <c r="J760" i="3"/>
  <c r="O760" i="1" s="1"/>
  <c r="J776" i="3"/>
  <c r="O776" i="1" s="1"/>
  <c r="J872" i="3"/>
  <c r="O872" i="1" s="1"/>
  <c r="J790" i="3"/>
  <c r="O790" i="1" s="1"/>
  <c r="J898" i="3"/>
  <c r="O898" i="1" s="1"/>
  <c r="J940" i="3"/>
  <c r="O940" i="1" s="1"/>
  <c r="J956" i="3"/>
  <c r="O956" i="1" s="1"/>
  <c r="J890" i="3"/>
  <c r="O890" i="1" s="1"/>
  <c r="J788" i="3"/>
  <c r="O788" i="1" s="1"/>
  <c r="J914" i="3"/>
  <c r="O914" i="1" s="1"/>
  <c r="J944" i="3"/>
  <c r="O944" i="1" s="1"/>
  <c r="J960" i="3"/>
  <c r="O960" i="1" s="1"/>
  <c r="J1176" i="3"/>
  <c r="O1176" i="1" s="1"/>
  <c r="J1185" i="3"/>
  <c r="O1185" i="1" s="1"/>
  <c r="J1209" i="3"/>
  <c r="O1209" i="1" s="1"/>
  <c r="J1281" i="3"/>
  <c r="O1281" i="1" s="1"/>
  <c r="J1298" i="3"/>
  <c r="O1298" i="1" s="1"/>
  <c r="J1310" i="3"/>
  <c r="O1310" i="1" s="1"/>
  <c r="J1327" i="3"/>
  <c r="O1327" i="1" s="1"/>
  <c r="J1343" i="3"/>
  <c r="O1343" i="1" s="1"/>
  <c r="J1649" i="3"/>
  <c r="O1649" i="1" s="1"/>
  <c r="J1665" i="3"/>
  <c r="O1665" i="1" s="1"/>
  <c r="J1687" i="3"/>
  <c r="O1687" i="1" s="1"/>
  <c r="J1703" i="3"/>
  <c r="O1703" i="1" s="1"/>
  <c r="J1719" i="3"/>
  <c r="O1719" i="1" s="1"/>
  <c r="J1242" i="3"/>
  <c r="O1242" i="1" s="1"/>
  <c r="J1250" i="3"/>
  <c r="O1250" i="1" s="1"/>
  <c r="J1258" i="3"/>
  <c r="O1258" i="1" s="1"/>
  <c r="J1266" i="3"/>
  <c r="O1266" i="1" s="1"/>
  <c r="J1274" i="3"/>
  <c r="O1274" i="1" s="1"/>
  <c r="J1093" i="3"/>
  <c r="O1093" i="1" s="1"/>
  <c r="J1116" i="3"/>
  <c r="O1116" i="1" s="1"/>
  <c r="J1125" i="3"/>
  <c r="O1125" i="1" s="1"/>
  <c r="J1148" i="3"/>
  <c r="O1148" i="1" s="1"/>
  <c r="J1157" i="3"/>
  <c r="O1157" i="1" s="1"/>
  <c r="J1180" i="3"/>
  <c r="O1180" i="1" s="1"/>
  <c r="J1189" i="3"/>
  <c r="O1189" i="1" s="1"/>
  <c r="J1297" i="3"/>
  <c r="O1297" i="1" s="1"/>
  <c r="J1308" i="3"/>
  <c r="O1308" i="1" s="1"/>
  <c r="J1325" i="3"/>
  <c r="O1325" i="1" s="1"/>
  <c r="J1341" i="3"/>
  <c r="O1341" i="1" s="1"/>
  <c r="J1213" i="3"/>
  <c r="O1213" i="1" s="1"/>
  <c r="J1625" i="3"/>
  <c r="O1625" i="1" s="1"/>
  <c r="J1629" i="3"/>
  <c r="O1629" i="1" s="1"/>
  <c r="J1706" i="3"/>
  <c r="O1706" i="1" s="1"/>
  <c r="J1741" i="3"/>
  <c r="O1741" i="1" s="1"/>
  <c r="J1757" i="3"/>
  <c r="O1757" i="1" s="1"/>
  <c r="J1773" i="3"/>
  <c r="O1773" i="1" s="1"/>
  <c r="J1805" i="3"/>
  <c r="O1805" i="1" s="1"/>
  <c r="J1821" i="3"/>
  <c r="O1821" i="1" s="1"/>
  <c r="J1837" i="3"/>
  <c r="O1837" i="1" s="1"/>
  <c r="J17" i="3"/>
  <c r="O17" i="1" s="1"/>
  <c r="J1747" i="3"/>
  <c r="O1747" i="1" s="1"/>
  <c r="J1779" i="3"/>
  <c r="O1779" i="1" s="1"/>
  <c r="J1811" i="3"/>
  <c r="O1811" i="1" s="1"/>
  <c r="J1843" i="3"/>
  <c r="O1843" i="1" s="1"/>
  <c r="J1882" i="3"/>
  <c r="O1882" i="1" s="1"/>
  <c r="J171" i="3"/>
  <c r="O171" i="1" s="1"/>
  <c r="J187" i="3"/>
  <c r="O187" i="1" s="1"/>
  <c r="J224" i="3"/>
  <c r="O224" i="1" s="1"/>
  <c r="J511" i="3"/>
  <c r="O511" i="1" s="1"/>
  <c r="J1216" i="3"/>
  <c r="O1216" i="1" s="1"/>
  <c r="J34" i="3"/>
  <c r="O34" i="1" s="1"/>
  <c r="J70" i="3"/>
  <c r="O70" i="1" s="1"/>
  <c r="J107" i="3"/>
  <c r="O107" i="1" s="1"/>
  <c r="J119" i="3"/>
  <c r="O119" i="1" s="1"/>
  <c r="J130" i="3"/>
  <c r="O130" i="1" s="1"/>
  <c r="J180" i="3"/>
  <c r="O180" i="1" s="1"/>
  <c r="J190" i="3"/>
  <c r="O190" i="1" s="1"/>
  <c r="J218" i="3"/>
  <c r="O218" i="1" s="1"/>
  <c r="J318" i="3"/>
  <c r="O318" i="1" s="1"/>
  <c r="J341" i="3"/>
  <c r="O341" i="1" s="1"/>
  <c r="J373" i="3"/>
  <c r="O373" i="1" s="1"/>
  <c r="J406" i="3"/>
  <c r="O406" i="1" s="1"/>
  <c r="J436" i="3"/>
  <c r="O436" i="1" s="1"/>
  <c r="J484" i="3"/>
  <c r="O484" i="1" s="1"/>
  <c r="J552" i="3"/>
  <c r="O552" i="1" s="1"/>
  <c r="J737" i="3"/>
  <c r="O737" i="1" s="1"/>
  <c r="J857" i="3"/>
  <c r="O857" i="1" s="1"/>
  <c r="J903" i="3"/>
  <c r="O903" i="1" s="1"/>
  <c r="J925" i="3"/>
  <c r="O925" i="1" s="1"/>
  <c r="J1088" i="3"/>
  <c r="O1088" i="1" s="1"/>
  <c r="J1105" i="3"/>
  <c r="O1105" i="1" s="1"/>
  <c r="J1122" i="3"/>
  <c r="O1122" i="1" s="1"/>
  <c r="J1152" i="3"/>
  <c r="O1152" i="1" s="1"/>
  <c r="J1207" i="3"/>
  <c r="O1207" i="1" s="1"/>
  <c r="J1355" i="3"/>
  <c r="O1355" i="1" s="1"/>
  <c r="J361" i="3"/>
  <c r="O361" i="1" s="1"/>
  <c r="J422" i="3"/>
  <c r="O422" i="1" s="1"/>
  <c r="J437" i="3"/>
  <c r="O437" i="1" s="1"/>
  <c r="J460" i="3"/>
  <c r="O460" i="1" s="1"/>
  <c r="J492" i="3"/>
  <c r="O492" i="1" s="1"/>
  <c r="J526" i="3"/>
  <c r="O526" i="1" s="1"/>
  <c r="J550" i="3"/>
  <c r="O550" i="1" s="1"/>
  <c r="J597" i="3"/>
  <c r="O597" i="1" s="1"/>
  <c r="J613" i="3"/>
  <c r="O613" i="1" s="1"/>
  <c r="J884" i="3"/>
  <c r="O884" i="1" s="1"/>
  <c r="J169" i="3"/>
  <c r="O169" i="1" s="1"/>
  <c r="J771" i="3"/>
  <c r="O771" i="1" s="1"/>
  <c r="J865" i="3"/>
  <c r="O865" i="1" s="1"/>
  <c r="J901" i="3"/>
  <c r="O901" i="1" s="1"/>
  <c r="J961" i="3"/>
  <c r="O961" i="1" s="1"/>
  <c r="J1097" i="3"/>
  <c r="O1097" i="1" s="1"/>
  <c r="J1114" i="3"/>
  <c r="O1114" i="1" s="1"/>
  <c r="J1144" i="3"/>
  <c r="O1144" i="1" s="1"/>
  <c r="J1214" i="3"/>
  <c r="O1214" i="1" s="1"/>
  <c r="J1251" i="3"/>
  <c r="O1251" i="1" s="1"/>
  <c r="J1267" i="3"/>
  <c r="O1267" i="1" s="1"/>
  <c r="J1654" i="3"/>
  <c r="O1654" i="1" s="1"/>
  <c r="J1723" i="3"/>
  <c r="O1723" i="1" s="1"/>
  <c r="J1764" i="3"/>
  <c r="O1764" i="1" s="1"/>
  <c r="J1828" i="3"/>
  <c r="O1828" i="1" s="1"/>
  <c r="J844" i="3"/>
  <c r="O844" i="1" s="1"/>
  <c r="J182" i="3"/>
  <c r="O182" i="1" s="1"/>
  <c r="J558" i="3"/>
  <c r="O558" i="1" s="1"/>
  <c r="J625" i="3"/>
  <c r="O625" i="1" s="1"/>
  <c r="J641" i="3"/>
  <c r="O641" i="1" s="1"/>
  <c r="J657" i="3"/>
  <c r="O657" i="1" s="1"/>
  <c r="J673" i="3"/>
  <c r="O673" i="1" s="1"/>
  <c r="J689" i="3"/>
  <c r="O689" i="1" s="1"/>
  <c r="J50" i="3"/>
  <c r="O50" i="1" s="1"/>
  <c r="J102" i="3"/>
  <c r="O102" i="1" s="1"/>
  <c r="J479" i="3"/>
  <c r="O479" i="1" s="1"/>
  <c r="J863" i="3"/>
  <c r="O863" i="1" s="1"/>
  <c r="J895" i="3"/>
  <c r="O895" i="1" s="1"/>
  <c r="J1099" i="3"/>
  <c r="O1099" i="1" s="1"/>
  <c r="J1131" i="3"/>
  <c r="O1131" i="1" s="1"/>
  <c r="J1163" i="3"/>
  <c r="O1163" i="1" s="1"/>
  <c r="J1195" i="3"/>
  <c r="O1195" i="1" s="1"/>
  <c r="J175" i="3"/>
  <c r="O175" i="1" s="1"/>
  <c r="J386" i="3"/>
  <c r="O386" i="1" s="1"/>
  <c r="J454" i="3"/>
  <c r="O454" i="1" s="1"/>
  <c r="J480" i="3"/>
  <c r="O480" i="1" s="1"/>
  <c r="J494" i="3"/>
  <c r="O494" i="1" s="1"/>
  <c r="J591" i="3"/>
  <c r="O591" i="1" s="1"/>
  <c r="J791" i="3"/>
  <c r="O791" i="1" s="1"/>
  <c r="J807" i="3"/>
  <c r="O807" i="1" s="1"/>
  <c r="J823" i="3"/>
  <c r="O823" i="1" s="1"/>
  <c r="J839" i="3"/>
  <c r="O839" i="1" s="1"/>
  <c r="J871" i="3"/>
  <c r="O871" i="1" s="1"/>
  <c r="J1211" i="3"/>
  <c r="O1211" i="1" s="1"/>
  <c r="J1315" i="3"/>
  <c r="O1315" i="1" s="1"/>
  <c r="J1656" i="3"/>
  <c r="O1656" i="1" s="1"/>
  <c r="J1884" i="3"/>
  <c r="O1884" i="1" s="1"/>
  <c r="J1700" i="3"/>
  <c r="O1700" i="1" s="1"/>
  <c r="J94" i="3"/>
  <c r="O94" i="1" s="1"/>
  <c r="J408" i="3"/>
  <c r="O408" i="1" s="1"/>
  <c r="J442" i="3"/>
  <c r="O442" i="1" s="1"/>
  <c r="J506" i="3"/>
  <c r="O506" i="1" s="1"/>
  <c r="J554" i="3"/>
  <c r="O554" i="1" s="1"/>
  <c r="J911" i="3"/>
  <c r="O911" i="1" s="1"/>
  <c r="J971" i="3"/>
  <c r="O971" i="1" s="1"/>
  <c r="J987" i="3"/>
  <c r="O987" i="1" s="1"/>
  <c r="J1003" i="3"/>
  <c r="O1003" i="1" s="1"/>
  <c r="J1019" i="3"/>
  <c r="O1019" i="1" s="1"/>
  <c r="J1035" i="3"/>
  <c r="O1035" i="1" s="1"/>
  <c r="J1051" i="3"/>
  <c r="O1051" i="1" s="1"/>
  <c r="J1067" i="3"/>
  <c r="O1067" i="1" s="1"/>
  <c r="J1087" i="3"/>
  <c r="O1087" i="1" s="1"/>
  <c r="J1151" i="3"/>
  <c r="O1151" i="1" s="1"/>
  <c r="J1361" i="3"/>
  <c r="O1361" i="1" s="1"/>
  <c r="J109" i="3"/>
  <c r="O109" i="1" s="1"/>
  <c r="J194" i="3"/>
  <c r="O194" i="1" s="1"/>
  <c r="J381" i="3"/>
  <c r="O381" i="1" s="1"/>
  <c r="J1119" i="3"/>
  <c r="O1119" i="1" s="1"/>
  <c r="J1183" i="3"/>
  <c r="O1183" i="1" s="1"/>
  <c r="J1359" i="3"/>
  <c r="O1359" i="1" s="1"/>
  <c r="J1375" i="3"/>
  <c r="O1375" i="1" s="1"/>
  <c r="J1391" i="3"/>
  <c r="O1391" i="1" s="1"/>
  <c r="J1407" i="3"/>
  <c r="O1407" i="1" s="1"/>
  <c r="J1423" i="3"/>
  <c r="O1423" i="1" s="1"/>
  <c r="J1439" i="3"/>
  <c r="O1439" i="1" s="1"/>
  <c r="J1655" i="3"/>
  <c r="O1655" i="1" s="1"/>
  <c r="J1820" i="3"/>
  <c r="O1820" i="1" s="1"/>
  <c r="J142" i="3"/>
  <c r="O142" i="1" s="1"/>
  <c r="J235" i="3"/>
  <c r="O235" i="1" s="1"/>
  <c r="J251" i="3"/>
  <c r="O251" i="1" s="1"/>
  <c r="J267" i="3"/>
  <c r="O267" i="1" s="1"/>
  <c r="J283" i="3"/>
  <c r="O283" i="1" s="1"/>
  <c r="J847" i="3"/>
  <c r="O847" i="1" s="1"/>
  <c r="J482" i="3"/>
  <c r="O482" i="1" s="1"/>
  <c r="J1852" i="3"/>
  <c r="O1852" i="1" s="1"/>
  <c r="J1373" i="3"/>
  <c r="O1373" i="1" s="1"/>
  <c r="J1389" i="3"/>
  <c r="O1389" i="1" s="1"/>
  <c r="J1405" i="3"/>
  <c r="O1405" i="1" s="1"/>
  <c r="J1681" i="3"/>
  <c r="O1681" i="1" s="1"/>
  <c r="J1717" i="3"/>
  <c r="O1717" i="1" s="1"/>
  <c r="J1777" i="3"/>
  <c r="O1777" i="1" s="1"/>
  <c r="J294" i="3"/>
  <c r="O294" i="1" s="1"/>
  <c r="J793" i="3"/>
  <c r="O793" i="1" s="1"/>
  <c r="J809" i="3"/>
  <c r="O809" i="1" s="1"/>
  <c r="J825" i="3"/>
  <c r="O825" i="1" s="1"/>
  <c r="J850" i="3"/>
  <c r="O850" i="1" s="1"/>
  <c r="J1467" i="3"/>
  <c r="O1467" i="1" s="1"/>
  <c r="J1483" i="3"/>
  <c r="O1483" i="1" s="1"/>
  <c r="J1499" i="3"/>
  <c r="O1499" i="1" s="1"/>
  <c r="J1515" i="3"/>
  <c r="O1515" i="1" s="1"/>
  <c r="J1531" i="3"/>
  <c r="O1531" i="1" s="1"/>
  <c r="J931" i="3"/>
  <c r="O931" i="1" s="1"/>
  <c r="J357" i="3"/>
  <c r="O357" i="1" s="1"/>
  <c r="G650" i="3" a="1"/>
  <c r="G650" s="1"/>
  <c r="H650" s="1"/>
  <c r="M650" i="1" s="1"/>
  <c r="G658" i="3" a="1"/>
  <c r="G658" s="1"/>
  <c r="H658" s="1"/>
  <c r="M658" i="1" s="1"/>
  <c r="G666" i="3" a="1"/>
  <c r="G666" s="1"/>
  <c r="H666" s="1"/>
  <c r="M666" i="1" s="1"/>
  <c r="G674" i="3" a="1"/>
  <c r="G674" s="1"/>
  <c r="H674" s="1"/>
  <c r="M674" i="1" s="1"/>
  <c r="G682" i="3" a="1"/>
  <c r="G682" s="1"/>
  <c r="H682" s="1"/>
  <c r="M682" i="1" s="1"/>
  <c r="G564" i="3" a="1"/>
  <c r="G564" s="1"/>
  <c r="I564" s="1"/>
  <c r="N564" i="1" s="1"/>
  <c r="G729" i="3" a="1"/>
  <c r="G729" s="1"/>
  <c r="J729" s="1"/>
  <c r="O729" i="1" s="1"/>
  <c r="G747" i="3" a="1"/>
  <c r="G747" s="1"/>
  <c r="J747" s="1"/>
  <c r="O747" i="1" s="1"/>
  <c r="G934" i="3" a="1"/>
  <c r="G934" s="1"/>
  <c r="I934" s="1"/>
  <c r="N934" i="1" s="1"/>
  <c r="G968" i="3" a="1"/>
  <c r="G968" s="1"/>
  <c r="H968" s="1"/>
  <c r="M968" i="1" s="1"/>
  <c r="G976" i="3" a="1"/>
  <c r="G976" s="1"/>
  <c r="H976" s="1"/>
  <c r="M976" i="1" s="1"/>
  <c r="G984" i="3" a="1"/>
  <c r="G984" s="1"/>
  <c r="H984" s="1"/>
  <c r="M984" i="1" s="1"/>
  <c r="G992" i="3" a="1"/>
  <c r="G992" s="1"/>
  <c r="H992" s="1"/>
  <c r="M992" i="1" s="1"/>
  <c r="G1000" i="3" a="1"/>
  <c r="G1000" s="1"/>
  <c r="H1000" s="1"/>
  <c r="M1000" i="1" s="1"/>
  <c r="E307" i="4" s="1"/>
  <c r="G1008" i="3" a="1"/>
  <c r="G1008" s="1"/>
  <c r="H1008" s="1"/>
  <c r="M1008" i="1" s="1"/>
  <c r="G1016" i="3" a="1"/>
  <c r="G1016" s="1"/>
  <c r="H1016" s="1"/>
  <c r="M1016" i="1" s="1"/>
  <c r="G1024" i="3" a="1"/>
  <c r="G1024" s="1"/>
  <c r="H1024" s="1"/>
  <c r="M1024" i="1" s="1"/>
  <c r="G1032" i="3" a="1"/>
  <c r="G1032" s="1"/>
  <c r="H1032" s="1"/>
  <c r="M1032" i="1" s="1"/>
  <c r="I280" i="4" s="1"/>
  <c r="G1040" i="3" a="1"/>
  <c r="G1040" s="1"/>
  <c r="H1040" s="1"/>
  <c r="M1040" i="1" s="1"/>
  <c r="J322" i="4" s="1"/>
  <c r="G1048" i="3" a="1"/>
  <c r="G1048" s="1"/>
  <c r="H1048" s="1"/>
  <c r="M1048" i="1" s="1"/>
  <c r="G1056" i="3" a="1"/>
  <c r="G1056" s="1"/>
  <c r="I1056" s="1"/>
  <c r="N1056" i="1" s="1"/>
  <c r="G802" i="3" a="1"/>
  <c r="G802" s="1"/>
  <c r="H802" s="1"/>
  <c r="M802" i="1" s="1"/>
  <c r="G818" i="3" a="1"/>
  <c r="G818" s="1"/>
  <c r="H818" s="1"/>
  <c r="M818" i="1" s="1"/>
  <c r="G834" i="3" a="1"/>
  <c r="G834" s="1"/>
  <c r="H834" s="1"/>
  <c r="M834" i="1" s="1"/>
  <c r="G924" i="3" a="1"/>
  <c r="G924" s="1"/>
  <c r="I924" s="1"/>
  <c r="N924" i="1" s="1"/>
  <c r="G1225" i="3" a="1"/>
  <c r="G1225" s="1"/>
  <c r="J1225" s="1"/>
  <c r="O1225" i="1" s="1"/>
  <c r="G973" i="3" a="1"/>
  <c r="G973" s="1"/>
  <c r="H973" s="1"/>
  <c r="M973" i="1" s="1"/>
  <c r="G257" i="4" s="1"/>
  <c r="G989" i="3" a="1"/>
  <c r="G989" s="1"/>
  <c r="H989" s="1"/>
  <c r="M989" i="1" s="1"/>
  <c r="G1005" i="3" a="1"/>
  <c r="G1005" s="1"/>
  <c r="J1005" s="1"/>
  <c r="O1005" i="1" s="1"/>
  <c r="G1021" i="3" a="1"/>
  <c r="G1021" s="1"/>
  <c r="J1021" s="1"/>
  <c r="O1021" i="1" s="1"/>
  <c r="G1037" i="3" a="1"/>
  <c r="G1037" s="1"/>
  <c r="J1037" s="1"/>
  <c r="O1037" i="1" s="1"/>
  <c r="G1053" i="3" a="1"/>
  <c r="G1053" s="1"/>
  <c r="J1053" s="1"/>
  <c r="O1053" i="1" s="1"/>
  <c r="G1069" i="3" a="1"/>
  <c r="G1069" s="1"/>
  <c r="J1069" s="1"/>
  <c r="O1069" i="1" s="1"/>
  <c r="G800" i="3" a="1"/>
  <c r="G800" s="1"/>
  <c r="H800" s="1"/>
  <c r="M800" i="1" s="1"/>
  <c r="G816" i="3" a="1"/>
  <c r="G816" s="1"/>
  <c r="I816" s="1"/>
  <c r="N816" i="1" s="1"/>
  <c r="G832" i="3" a="1"/>
  <c r="G832" s="1"/>
  <c r="I832" s="1"/>
  <c r="N832" i="1" s="1"/>
  <c r="G862" i="3" a="1"/>
  <c r="G862" s="1"/>
  <c r="H862" s="1"/>
  <c r="M862" i="1" s="1"/>
  <c r="G1170" i="3" a="1"/>
  <c r="G1170" s="1"/>
  <c r="H1170" s="1"/>
  <c r="M1170" i="1" s="1"/>
  <c r="G1202" i="3" a="1"/>
  <c r="G1202" s="1"/>
  <c r="I1202" s="1"/>
  <c r="N1202" i="1" s="1"/>
  <c r="G1236" i="3" a="1"/>
  <c r="G1236" s="1"/>
  <c r="H1236" s="1"/>
  <c r="M1236" i="1" s="1"/>
  <c r="G1240" i="3" a="1"/>
  <c r="G1240" s="1"/>
  <c r="H1240" s="1"/>
  <c r="M1240" i="1" s="1"/>
  <c r="G1248" i="3" a="1"/>
  <c r="G1248" s="1"/>
  <c r="H1248" s="1"/>
  <c r="M1248" i="1" s="1"/>
  <c r="G1256" i="3" a="1"/>
  <c r="G1256" s="1"/>
  <c r="H1256" s="1"/>
  <c r="M1256" i="1" s="1"/>
  <c r="G1264" i="3" a="1"/>
  <c r="G1264" s="1"/>
  <c r="H1264" s="1"/>
  <c r="M1264" i="1" s="1"/>
  <c r="G1272" i="3" a="1"/>
  <c r="G1272" s="1"/>
  <c r="H1272" s="1"/>
  <c r="M1272" i="1" s="1"/>
  <c r="G1289" i="3" a="1"/>
  <c r="G1289" s="1"/>
  <c r="J1289" s="1"/>
  <c r="O1289" i="1" s="1"/>
  <c r="G1110" i="3" a="1"/>
  <c r="G1110" s="1"/>
  <c r="I1110" s="1"/>
  <c r="N1110" i="1" s="1"/>
  <c r="G1142" i="3" a="1"/>
  <c r="G1142" s="1"/>
  <c r="H1142" s="1"/>
  <c r="M1142" i="1" s="1"/>
  <c r="G1174" i="3" a="1"/>
  <c r="G1174" s="1"/>
  <c r="H1174" s="1"/>
  <c r="M1174" i="1" s="1"/>
  <c r="G1074" i="3" a="1"/>
  <c r="G1074" s="1"/>
  <c r="I1074" s="1"/>
  <c r="N1074" i="1" s="1"/>
  <c r="G1241" i="3" a="1"/>
  <c r="G1241" s="1"/>
  <c r="J1241" s="1"/>
  <c r="O1241" i="1" s="1"/>
  <c r="G1257" i="3" a="1"/>
  <c r="G1257" s="1"/>
  <c r="J1257" s="1"/>
  <c r="O1257" i="1" s="1"/>
  <c r="G1273" i="3" a="1"/>
  <c r="G1273" s="1"/>
  <c r="J1273" s="1"/>
  <c r="O1273" i="1" s="1"/>
  <c r="G1292" i="3" a="1"/>
  <c r="G1292" s="1"/>
  <c r="G1360" a="1"/>
  <c r="G1360" s="1"/>
  <c r="H1360" s="1"/>
  <c r="M1360" i="1" s="1"/>
  <c r="G1368" i="3" a="1"/>
  <c r="G1368" s="1"/>
  <c r="H1368" s="1"/>
  <c r="M1368" i="1" s="1"/>
  <c r="G1376" i="3" a="1"/>
  <c r="G1376" s="1"/>
  <c r="H1376" s="1"/>
  <c r="M1376" i="1" s="1"/>
  <c r="G1384" i="3" a="1"/>
  <c r="G1384" s="1"/>
  <c r="H1384" s="1"/>
  <c r="M1384" i="1" s="1"/>
  <c r="G1392" i="3" a="1"/>
  <c r="G1392" s="1"/>
  <c r="H1392" s="1"/>
  <c r="M1392" i="1" s="1"/>
  <c r="G1400" i="3" a="1"/>
  <c r="G1400" s="1"/>
  <c r="H1400" s="1"/>
  <c r="M1400" i="1" s="1"/>
  <c r="G1408" i="3" a="1"/>
  <c r="G1408" s="1"/>
  <c r="H1408" s="1"/>
  <c r="M1408" i="1" s="1"/>
  <c r="G1416" i="3" a="1"/>
  <c r="G1416" s="1"/>
  <c r="H1416" s="1"/>
  <c r="M1416" i="1" s="1"/>
  <c r="G1424" i="3" a="1"/>
  <c r="G1424" s="1"/>
  <c r="H1424" s="1"/>
  <c r="M1424" i="1" s="1"/>
  <c r="G1432" i="3" a="1"/>
  <c r="G1432" s="1"/>
  <c r="H1432" s="1"/>
  <c r="M1432" i="1" s="1"/>
  <c r="K301" i="4" s="1"/>
  <c r="G1440" i="3" a="1"/>
  <c r="G1440" s="1"/>
  <c r="H1440" s="1"/>
  <c r="M1440" i="1" s="1"/>
  <c r="G1448" i="3" a="1"/>
  <c r="G1448" s="1"/>
  <c r="H1448" s="1"/>
  <c r="M1448" i="1" s="1"/>
  <c r="I322" i="4" s="1"/>
  <c r="G1456" i="3" a="1"/>
  <c r="G1456" s="1"/>
  <c r="H1456" s="1"/>
  <c r="M1456" i="1" s="1"/>
  <c r="G1464" i="3" a="1"/>
  <c r="G1464" s="1"/>
  <c r="H1464" s="1"/>
  <c r="M1464" i="1" s="1"/>
  <c r="G1472" i="3" a="1"/>
  <c r="G1472" s="1"/>
  <c r="H1472" s="1"/>
  <c r="M1472" i="1" s="1"/>
  <c r="G1746" i="3" a="1"/>
  <c r="G1746" s="1"/>
  <c r="H1746" s="1"/>
  <c r="M1746" i="1" s="1"/>
  <c r="G1794" i="3" a="1"/>
  <c r="G1794" s="1"/>
  <c r="H1794" s="1"/>
  <c r="M1794" i="1" s="1"/>
  <c r="G1858" i="3" a="1"/>
  <c r="G1858" s="1"/>
  <c r="H1858" s="1"/>
  <c r="M1858" i="1" s="1"/>
  <c r="I323" i="4" s="1"/>
  <c r="G1480" i="3" a="1"/>
  <c r="G1480" s="1"/>
  <c r="H1480" s="1"/>
  <c r="M1480" i="1" s="1"/>
  <c r="G1496" i="3" a="1"/>
  <c r="G1496" s="1"/>
  <c r="H1496" s="1"/>
  <c r="M1496" i="1" s="1"/>
  <c r="G1512" i="3" a="1"/>
  <c r="G1512" s="1"/>
  <c r="H1512" s="1"/>
  <c r="M1512" i="1" s="1"/>
  <c r="G1528" i="3" a="1"/>
  <c r="G1528" s="1"/>
  <c r="H1528" s="1"/>
  <c r="M1528" i="1" s="1"/>
  <c r="G1544" i="3" a="1"/>
  <c r="G1544" s="1"/>
  <c r="H1544" s="1"/>
  <c r="M1544" i="1" s="1"/>
  <c r="G1560" i="3" a="1"/>
  <c r="G1560" s="1"/>
  <c r="H1560" s="1"/>
  <c r="M1560" i="1" s="1"/>
  <c r="G1628" i="3" a="1"/>
  <c r="G1628" s="1"/>
  <c r="H1628" s="1"/>
  <c r="M1628" i="1" s="1"/>
  <c r="G1632" i="3" a="1"/>
  <c r="G1632" s="1"/>
  <c r="G1636" a="1"/>
  <c r="G1636" s="1"/>
  <c r="J1636" s="1"/>
  <c r="O1636" i="1" s="1"/>
  <c r="G1640" i="3" a="1"/>
  <c r="G1640" s="1"/>
  <c r="J1640" s="1"/>
  <c r="O1640" i="1" s="1"/>
  <c r="G1644" i="3" a="1"/>
  <c r="G1644" s="1"/>
  <c r="J1644" s="1"/>
  <c r="O1644" i="1" s="1"/>
  <c r="G1727" i="3" a="1"/>
  <c r="G1727" s="1"/>
  <c r="J1727" s="1"/>
  <c r="O1727" i="1" s="1"/>
  <c r="G1474" i="3" a="1"/>
  <c r="G1474" s="1"/>
  <c r="H1474" s="1"/>
  <c r="M1474" i="1" s="1"/>
  <c r="G1490" i="3" a="1"/>
  <c r="G1490" s="1"/>
  <c r="H1490" s="1"/>
  <c r="M1490" i="1" s="1"/>
  <c r="G1506" i="3" a="1"/>
  <c r="G1506" s="1"/>
  <c r="H1506" s="1"/>
  <c r="M1506" i="1" s="1"/>
  <c r="G1522" i="3" a="1"/>
  <c r="G1522" s="1"/>
  <c r="H1522" s="1"/>
  <c r="M1522" i="1" s="1"/>
  <c r="G1538" i="3" a="1"/>
  <c r="G1538" s="1"/>
  <c r="H1538" s="1"/>
  <c r="M1538" i="1" s="1"/>
  <c r="G1554" i="3" a="1"/>
  <c r="G1554" s="1"/>
  <c r="H1554" s="1"/>
  <c r="M1554" i="1" s="1"/>
  <c r="G1661" i="3" a="1"/>
  <c r="G1661" s="1"/>
  <c r="J1661" s="1"/>
  <c r="O1661" i="1" s="1"/>
  <c r="G1680" i="3" a="1"/>
  <c r="G1680" s="1"/>
  <c r="I1680" s="1"/>
  <c r="N1680" i="1" s="1"/>
  <c r="G1743" i="3" a="1"/>
  <c r="G1743" s="1"/>
  <c r="J1743" s="1"/>
  <c r="O1743" i="1" s="1"/>
  <c r="G1759" i="3" a="1"/>
  <c r="G1759" s="1"/>
  <c r="J1759" s="1"/>
  <c r="O1759" i="1" s="1"/>
  <c r="G1775" i="3" a="1"/>
  <c r="G1775" s="1"/>
  <c r="J1775" s="1"/>
  <c r="O1775" i="1" s="1"/>
  <c r="G1791" i="3" a="1"/>
  <c r="G1791" s="1"/>
  <c r="J1791" s="1"/>
  <c r="O1791" i="1" s="1"/>
  <c r="G1807" i="3" a="1"/>
  <c r="G1807" s="1"/>
  <c r="J1807" s="1"/>
  <c r="O1807" i="1" s="1"/>
  <c r="G1823" i="3" a="1"/>
  <c r="G1823" s="1"/>
  <c r="J1823" s="1"/>
  <c r="O1823" i="1" s="1"/>
  <c r="G1839" i="3" a="1"/>
  <c r="G1839" s="1"/>
  <c r="J1839" s="1"/>
  <c r="O1839" i="1" s="1"/>
  <c r="G1855" i="3" a="1"/>
  <c r="G1855" s="1"/>
  <c r="J1855" s="1"/>
  <c r="O1855" i="1" s="1"/>
  <c r="G1871" i="3" a="1"/>
  <c r="G1871" s="1"/>
  <c r="J1871" s="1"/>
  <c r="O1871" i="1" s="1"/>
  <c r="G1887" i="3" a="1"/>
  <c r="G1887" s="1"/>
  <c r="J1887" s="1"/>
  <c r="O1887" i="1" s="1"/>
  <c r="G15" i="3" a="1"/>
  <c r="G15" s="1"/>
  <c r="J15" s="1"/>
  <c r="O15" i="1" s="1"/>
  <c r="G1787" i="3" a="1"/>
  <c r="G1787" s="1"/>
  <c r="H1787" s="1"/>
  <c r="M1787" i="1" s="1"/>
  <c r="G1851" i="3" a="1"/>
  <c r="G1851" s="1"/>
  <c r="H1851" s="1"/>
  <c r="M1851" i="1" s="1"/>
  <c r="G129" i="3" a="1"/>
  <c r="G129" s="1"/>
  <c r="H129" s="1"/>
  <c r="M129" i="1" s="1"/>
  <c r="G189" i="3" a="1"/>
  <c r="G189" s="1"/>
  <c r="H189" s="1"/>
  <c r="M189" i="1" s="1"/>
  <c r="G360" i="3" a="1"/>
  <c r="G360" s="1"/>
  <c r="I360" s="1"/>
  <c r="N360" i="1" s="1"/>
  <c r="G417" i="3" a="1"/>
  <c r="G417" s="1"/>
  <c r="I417" s="1"/>
  <c r="N417" i="1" s="1"/>
  <c r="G451" i="3" a="1"/>
  <c r="G451" s="1"/>
  <c r="I451" s="1"/>
  <c r="N451" i="1" s="1"/>
  <c r="G356" i="3" a="1"/>
  <c r="G356" s="1"/>
  <c r="H356" s="1"/>
  <c r="M356" i="1" s="1"/>
  <c r="G389" i="3" a="1"/>
  <c r="G389" s="1"/>
  <c r="H389" s="1"/>
  <c r="M389" i="1" s="1"/>
  <c r="G945" i="3" a="1"/>
  <c r="G945" s="1"/>
  <c r="J945" s="1"/>
  <c r="O945" i="1" s="1"/>
  <c r="G1080" i="3" a="1"/>
  <c r="G1080" s="1"/>
  <c r="H1080" s="1"/>
  <c r="M1080" i="1" s="1"/>
  <c r="G1287" i="3" a="1"/>
  <c r="G1287" s="1"/>
  <c r="H1287" s="1"/>
  <c r="M1287" i="1" s="1"/>
  <c r="G1653" i="3" a="1"/>
  <c r="G1653" s="1"/>
  <c r="H1653" s="1"/>
  <c r="M1653" i="1" s="1"/>
  <c r="G311" i="4" s="1"/>
  <c r="G894" i="3" a="1"/>
  <c r="G894" s="1"/>
  <c r="H894" s="1"/>
  <c r="M894" i="1" s="1"/>
  <c r="G941" i="3" a="1"/>
  <c r="G941" s="1"/>
  <c r="J941" s="1"/>
  <c r="O941" i="1" s="1"/>
  <c r="G344" i="3" a="1"/>
  <c r="G344" s="1"/>
  <c r="H344" s="1"/>
  <c r="M344" i="1" s="1"/>
  <c r="G18" i="3" a="1"/>
  <c r="G18" s="1"/>
  <c r="J18" s="1"/>
  <c r="O18" i="1" s="1"/>
  <c r="G453" i="3" a="1"/>
  <c r="G453" s="1"/>
  <c r="H453" s="1"/>
  <c r="M453" i="1" s="1"/>
  <c r="J690" i="3"/>
  <c r="O690" i="1" s="1"/>
  <c r="J698" i="3"/>
  <c r="O698" i="1" s="1"/>
  <c r="J706" i="3"/>
  <c r="O706" i="1" s="1"/>
  <c r="J714" i="3"/>
  <c r="O714" i="1" s="1"/>
  <c r="J722" i="3"/>
  <c r="O722" i="1" s="1"/>
  <c r="J752" i="3"/>
  <c r="O752" i="1" s="1"/>
  <c r="J571" i="3"/>
  <c r="O571" i="1" s="1"/>
  <c r="J587" i="3"/>
  <c r="O587" i="1" s="1"/>
  <c r="J759" i="3"/>
  <c r="O759" i="1" s="1"/>
  <c r="J775" i="3"/>
  <c r="O775" i="1" s="1"/>
  <c r="J856" i="3"/>
  <c r="O856" i="1" s="1"/>
  <c r="J906" i="3"/>
  <c r="O906" i="1" s="1"/>
  <c r="J786" i="3"/>
  <c r="O786" i="1" s="1"/>
  <c r="J939" i="3"/>
  <c r="O939" i="1" s="1"/>
  <c r="J955" i="3"/>
  <c r="O955" i="1" s="1"/>
  <c r="J784" i="3"/>
  <c r="O784" i="1" s="1"/>
  <c r="J882" i="3"/>
  <c r="O882" i="1" s="1"/>
  <c r="J943" i="3"/>
  <c r="O943" i="1" s="1"/>
  <c r="J959" i="3"/>
  <c r="O959" i="1" s="1"/>
  <c r="J1161" i="3"/>
  <c r="O1161" i="1" s="1"/>
  <c r="J1184" i="3"/>
  <c r="O1184" i="1" s="1"/>
  <c r="J1193" i="3"/>
  <c r="O1193" i="1" s="1"/>
  <c r="J1296" i="3"/>
  <c r="O1296" i="1" s="1"/>
  <c r="J1309" i="3"/>
  <c r="O1309" i="1" s="1"/>
  <c r="J1317" i="3"/>
  <c r="O1317" i="1" s="1"/>
  <c r="J1333" i="3"/>
  <c r="O1333" i="1" s="1"/>
  <c r="J1349" i="3"/>
  <c r="O1349" i="1" s="1"/>
  <c r="J1658" i="3"/>
  <c r="O1658" i="1" s="1"/>
  <c r="J1674" i="3"/>
  <c r="O1674" i="1" s="1"/>
  <c r="J1694" i="3"/>
  <c r="O1694" i="1" s="1"/>
  <c r="J1710" i="3"/>
  <c r="O1710" i="1" s="1"/>
  <c r="J1726" i="3"/>
  <c r="O1726" i="1" s="1"/>
  <c r="J1205" i="3"/>
  <c r="O1205" i="1" s="1"/>
  <c r="J1092" i="3"/>
  <c r="O1092" i="1" s="1"/>
  <c r="J1101" i="3"/>
  <c r="O1101" i="1" s="1"/>
  <c r="J1124" i="3"/>
  <c r="O1124" i="1" s="1"/>
  <c r="J1133" i="3"/>
  <c r="O1133" i="1" s="1"/>
  <c r="J1156" i="3"/>
  <c r="O1156" i="1" s="1"/>
  <c r="J1165" i="3"/>
  <c r="O1165" i="1" s="1"/>
  <c r="J1188" i="3"/>
  <c r="O1188" i="1" s="1"/>
  <c r="J1197" i="3"/>
  <c r="O1197" i="1" s="1"/>
  <c r="J1226" i="3"/>
  <c r="O1226" i="1" s="1"/>
  <c r="J1280" i="3"/>
  <c r="O1280" i="1" s="1"/>
  <c r="J1307" i="3"/>
  <c r="O1307" i="1" s="1"/>
  <c r="J1324" i="3"/>
  <c r="O1324" i="1" s="1"/>
  <c r="J1340" i="3"/>
  <c r="O1340" i="1" s="1"/>
  <c r="J1356" i="3"/>
  <c r="O1356" i="1" s="1"/>
  <c r="J1565" i="3"/>
  <c r="O1565" i="1" s="1"/>
  <c r="J1569" i="3"/>
  <c r="O1569" i="1" s="1"/>
  <c r="J1573" i="3"/>
  <c r="O1573" i="1" s="1"/>
  <c r="J1577" i="3"/>
  <c r="O1577" i="1" s="1"/>
  <c r="J1581" i="3"/>
  <c r="O1581" i="1" s="1"/>
  <c r="J1585" i="3"/>
  <c r="O1585" i="1" s="1"/>
  <c r="J1589" i="3"/>
  <c r="O1589" i="1" s="1"/>
  <c r="J1593" i="3"/>
  <c r="O1593" i="1" s="1"/>
  <c r="J1597" i="3"/>
  <c r="O1597" i="1" s="1"/>
  <c r="J1601" i="3"/>
  <c r="O1601" i="1" s="1"/>
  <c r="J1605" i="3"/>
  <c r="O1605" i="1" s="1"/>
  <c r="J1609" i="3"/>
  <c r="O1609" i="1" s="1"/>
  <c r="J1613" i="3"/>
  <c r="O1613" i="1" s="1"/>
  <c r="J1617" i="3"/>
  <c r="O1617" i="1" s="1"/>
  <c r="J1621" i="3"/>
  <c r="O1621" i="1" s="1"/>
  <c r="J1736" i="3"/>
  <c r="O1736" i="1" s="1"/>
  <c r="J1752" i="3"/>
  <c r="O1752" i="1" s="1"/>
  <c r="J1768" i="3"/>
  <c r="O1768" i="1" s="1"/>
  <c r="J1784" i="3"/>
  <c r="O1784" i="1" s="1"/>
  <c r="J1800" i="3"/>
  <c r="O1800" i="1" s="1"/>
  <c r="J1816" i="3"/>
  <c r="O1816" i="1" s="1"/>
  <c r="J1832" i="3"/>
  <c r="O1832" i="1" s="1"/>
  <c r="J1848" i="3"/>
  <c r="O1848" i="1" s="1"/>
  <c r="J1864" i="3"/>
  <c r="O1864" i="1" s="1"/>
  <c r="J1880" i="3"/>
  <c r="O1880" i="1" s="1"/>
  <c r="J13" i="3"/>
  <c r="O13" i="1" s="1"/>
  <c r="J1683" i="3"/>
  <c r="O1683" i="1" s="1"/>
  <c r="J1738" i="3"/>
  <c r="O1738" i="1" s="1"/>
  <c r="J1770" i="3"/>
  <c r="O1770" i="1" s="1"/>
  <c r="J1802" i="3"/>
  <c r="O1802" i="1" s="1"/>
  <c r="J1834" i="3"/>
  <c r="O1834" i="1" s="1"/>
  <c r="J1875" i="3"/>
  <c r="O1875" i="1" s="1"/>
  <c r="J1699" i="3"/>
  <c r="O1699" i="1" s="1"/>
  <c r="J170" i="3"/>
  <c r="O170" i="1" s="1"/>
  <c r="J186" i="3"/>
  <c r="O186" i="1" s="1"/>
  <c r="J223" i="3"/>
  <c r="O223" i="1" s="1"/>
  <c r="J231" i="3"/>
  <c r="O231" i="1" s="1"/>
  <c r="J483" i="3"/>
  <c r="O483" i="1" s="1"/>
  <c r="J888" i="3"/>
  <c r="O888" i="1" s="1"/>
  <c r="J1230" i="3"/>
  <c r="O1230" i="1" s="1"/>
  <c r="J66" i="3"/>
  <c r="O66" i="1" s="1"/>
  <c r="J90" i="3"/>
  <c r="O90" i="1" s="1"/>
  <c r="J118" i="3"/>
  <c r="O118" i="1" s="1"/>
  <c r="J173" i="3"/>
  <c r="O173" i="1" s="1"/>
  <c r="J196" i="3"/>
  <c r="O196" i="1" s="1"/>
  <c r="J305" i="3"/>
  <c r="O305" i="1" s="1"/>
  <c r="J337" i="3"/>
  <c r="O337" i="1" s="1"/>
  <c r="J402" i="3"/>
  <c r="O402" i="1" s="1"/>
  <c r="J432" i="3"/>
  <c r="O432" i="1" s="1"/>
  <c r="J476" i="3"/>
  <c r="O476" i="1" s="1"/>
  <c r="J546" i="3"/>
  <c r="O546" i="1" s="1"/>
  <c r="J733" i="3"/>
  <c r="O733" i="1" s="1"/>
  <c r="J851" i="3"/>
  <c r="O851" i="1" s="1"/>
  <c r="J889" i="3"/>
  <c r="O889" i="1" s="1"/>
  <c r="J917" i="3"/>
  <c r="O917" i="1" s="1"/>
  <c r="J963" i="3"/>
  <c r="O963" i="1" s="1"/>
  <c r="J1084" i="3"/>
  <c r="O1084" i="1" s="1"/>
  <c r="J1104" i="3"/>
  <c r="O1104" i="1" s="1"/>
  <c r="J1121" i="3"/>
  <c r="O1121" i="1" s="1"/>
  <c r="J1138" i="3"/>
  <c r="O1138" i="1" s="1"/>
  <c r="J1206" i="3"/>
  <c r="O1206" i="1" s="1"/>
  <c r="J1323" i="3"/>
  <c r="O1323" i="1" s="1"/>
  <c r="J1833" i="3"/>
  <c r="O1833" i="1" s="1"/>
  <c r="J418" i="3"/>
  <c r="O418" i="1" s="1"/>
  <c r="J433" i="3"/>
  <c r="O433" i="1" s="1"/>
  <c r="J456" i="3"/>
  <c r="O456" i="1" s="1"/>
  <c r="J477" i="3"/>
  <c r="O477" i="1" s="1"/>
  <c r="J522" i="3"/>
  <c r="O522" i="1" s="1"/>
  <c r="J543" i="3"/>
  <c r="O543" i="1" s="1"/>
  <c r="J593" i="3"/>
  <c r="O593" i="1" s="1"/>
  <c r="J609" i="3"/>
  <c r="O609" i="1" s="1"/>
  <c r="J880" i="3"/>
  <c r="O880" i="1" s="1"/>
  <c r="J103" i="3"/>
  <c r="O103" i="1" s="1"/>
  <c r="J547" i="3"/>
  <c r="O547" i="1" s="1"/>
  <c r="J859" i="3"/>
  <c r="O859" i="1" s="1"/>
  <c r="J893" i="3"/>
  <c r="O893" i="1" s="1"/>
  <c r="J1096" i="3"/>
  <c r="O1096" i="1" s="1"/>
  <c r="J1113" i="3"/>
  <c r="O1113" i="1" s="1"/>
  <c r="J1130" i="3"/>
  <c r="O1130" i="1" s="1"/>
  <c r="J1212" i="3"/>
  <c r="O1212" i="1" s="1"/>
  <c r="J1247" i="3"/>
  <c r="O1247" i="1" s="1"/>
  <c r="J1263" i="3"/>
  <c r="O1263" i="1" s="1"/>
  <c r="J1670" i="3"/>
  <c r="O1670" i="1" s="1"/>
  <c r="J1713" i="3"/>
  <c r="O1713" i="1" s="1"/>
  <c r="J1753" i="3"/>
  <c r="O1753" i="1" s="1"/>
  <c r="J1817" i="3"/>
  <c r="O1817" i="1" s="1"/>
  <c r="J1881" i="3"/>
  <c r="O1881" i="1" s="1"/>
  <c r="J101" i="3"/>
  <c r="O101" i="1" s="1"/>
  <c r="J310" i="3"/>
  <c r="O310" i="1" s="1"/>
  <c r="J397" i="3"/>
  <c r="O397" i="1" s="1"/>
  <c r="J621" i="3"/>
  <c r="O621" i="1" s="1"/>
  <c r="J637" i="3"/>
  <c r="O637" i="1" s="1"/>
  <c r="J653" i="3"/>
  <c r="O653" i="1" s="1"/>
  <c r="J669" i="3"/>
  <c r="O669" i="1" s="1"/>
  <c r="J685" i="3"/>
  <c r="O685" i="1" s="1"/>
  <c r="J97" i="3"/>
  <c r="O97" i="1" s="1"/>
  <c r="J463" i="3"/>
  <c r="O463" i="1" s="1"/>
  <c r="J845" i="3"/>
  <c r="O845" i="1" s="1"/>
  <c r="J1095" i="3"/>
  <c r="O1095" i="1" s="1"/>
  <c r="J1127" i="3"/>
  <c r="O1127" i="1" s="1"/>
  <c r="J1159" i="3"/>
  <c r="O1159" i="1" s="1"/>
  <c r="J1191" i="3"/>
  <c r="O1191" i="1" s="1"/>
  <c r="J174" i="3"/>
  <c r="O174" i="1" s="1"/>
  <c r="J450" i="3"/>
  <c r="O450" i="1" s="1"/>
  <c r="J475" i="3"/>
  <c r="O475" i="1" s="1"/>
  <c r="J490" i="3"/>
  <c r="O490" i="1" s="1"/>
  <c r="J542" i="3"/>
  <c r="O542" i="1" s="1"/>
  <c r="J787" i="3"/>
  <c r="O787" i="1" s="1"/>
  <c r="J803" i="3"/>
  <c r="O803" i="1" s="1"/>
  <c r="J819" i="3"/>
  <c r="O819" i="1" s="1"/>
  <c r="J835" i="3"/>
  <c r="O835" i="1" s="1"/>
  <c r="J860" i="3"/>
  <c r="O860" i="1" s="1"/>
  <c r="J965" i="3"/>
  <c r="O965" i="1" s="1"/>
  <c r="J1647" i="3"/>
  <c r="O1647" i="1" s="1"/>
  <c r="J1711" i="3"/>
  <c r="O1711" i="1" s="1"/>
  <c r="J1841" i="3"/>
  <c r="O1841" i="1" s="1"/>
  <c r="J1671" i="3"/>
  <c r="O1671" i="1" s="1"/>
  <c r="J1769" i="3"/>
  <c r="O1769" i="1" s="1"/>
  <c r="J1836" i="3"/>
  <c r="O1836" i="1" s="1"/>
  <c r="J81" i="3"/>
  <c r="O81" i="1" s="1"/>
  <c r="J404" i="3"/>
  <c r="O404" i="1" s="1"/>
  <c r="J438" i="3"/>
  <c r="O438" i="1" s="1"/>
  <c r="J493" i="3"/>
  <c r="O493" i="1" s="1"/>
  <c r="J544" i="3"/>
  <c r="O544" i="1" s="1"/>
  <c r="J887" i="3"/>
  <c r="O887" i="1" s="1"/>
  <c r="J967" i="3"/>
  <c r="O967" i="1" s="1"/>
  <c r="J983" i="3"/>
  <c r="O983" i="1" s="1"/>
  <c r="J999" i="3"/>
  <c r="O999" i="1" s="1"/>
  <c r="J1015" i="3"/>
  <c r="O1015" i="1" s="1"/>
  <c r="J1031" i="3"/>
  <c r="O1031" i="1" s="1"/>
  <c r="J1047" i="3"/>
  <c r="O1047" i="1" s="1"/>
  <c r="J1063" i="3"/>
  <c r="O1063" i="1" s="1"/>
  <c r="J1083" i="3"/>
  <c r="O1083" i="1" s="1"/>
  <c r="J1147" i="3"/>
  <c r="O1147" i="1" s="1"/>
  <c r="J1357" i="3"/>
  <c r="O1357" i="1" s="1"/>
  <c r="J560" i="3"/>
  <c r="O560" i="1" s="1"/>
  <c r="J126" i="3"/>
  <c r="O126" i="1" s="1"/>
  <c r="J377" i="3"/>
  <c r="O377" i="1" s="1"/>
  <c r="J478" i="3"/>
  <c r="O478" i="1" s="1"/>
  <c r="J916" i="3"/>
  <c r="O916" i="1" s="1"/>
  <c r="J1115" i="3"/>
  <c r="O1115" i="1" s="1"/>
  <c r="J1179" i="3"/>
  <c r="O1179" i="1" s="1"/>
  <c r="J1350" i="3"/>
  <c r="O1350" i="1" s="1"/>
  <c r="J1371" i="3"/>
  <c r="O1371" i="1" s="1"/>
  <c r="J1387" i="3"/>
  <c r="O1387" i="1" s="1"/>
  <c r="J1403" i="3"/>
  <c r="O1403" i="1" s="1"/>
  <c r="J1419" i="3"/>
  <c r="O1419" i="1" s="1"/>
  <c r="J1435" i="3"/>
  <c r="O1435" i="1" s="1"/>
  <c r="J1451" i="3"/>
  <c r="O1451" i="1" s="1"/>
  <c r="J1761" i="3"/>
  <c r="O1761" i="1" s="1"/>
  <c r="J138" i="3"/>
  <c r="O138" i="1" s="1"/>
  <c r="J154" i="3"/>
  <c r="O154" i="1" s="1"/>
  <c r="J247" i="3"/>
  <c r="O247" i="1" s="1"/>
  <c r="J263" i="3"/>
  <c r="O263" i="1" s="1"/>
  <c r="J279" i="3"/>
  <c r="O279" i="1" s="1"/>
  <c r="J345" i="3"/>
  <c r="O345" i="1" s="1"/>
  <c r="J1311" i="3"/>
  <c r="O1311" i="1" s="1"/>
  <c r="J1737" i="3"/>
  <c r="O1737" i="1" s="1"/>
  <c r="J949" i="3"/>
  <c r="O949" i="1" s="1"/>
  <c r="J1385" i="3"/>
  <c r="O1385" i="1" s="1"/>
  <c r="J1401" i="3"/>
  <c r="O1401" i="1" s="1"/>
  <c r="J488" i="3"/>
  <c r="O488" i="1" s="1"/>
  <c r="J1691" i="3"/>
  <c r="O1691" i="1" s="1"/>
  <c r="J1756" i="3"/>
  <c r="O1756" i="1" s="1"/>
  <c r="J16" i="3"/>
  <c r="O16" i="1" s="1"/>
  <c r="J789" i="3"/>
  <c r="O789" i="1" s="1"/>
  <c r="J805" i="3"/>
  <c r="O805" i="1" s="1"/>
  <c r="J821" i="3"/>
  <c r="O821" i="1" s="1"/>
  <c r="J837" i="3"/>
  <c r="O837" i="1" s="1"/>
  <c r="J1463" i="3"/>
  <c r="O1463" i="1" s="1"/>
  <c r="J1479" i="3"/>
  <c r="O1479" i="1" s="1"/>
  <c r="J1495" i="3"/>
  <c r="O1495" i="1" s="1"/>
  <c r="J1511" i="3"/>
  <c r="O1511" i="1" s="1"/>
  <c r="J1527" i="3"/>
  <c r="O1527" i="1" s="1"/>
  <c r="J861" i="3"/>
  <c r="O861" i="1" s="1"/>
  <c r="J353" i="3"/>
  <c r="O353" i="1" s="1"/>
  <c r="J1825" i="3"/>
  <c r="O1825" i="1" s="1"/>
  <c r="G712" i="3" a="1"/>
  <c r="G712" s="1"/>
  <c r="J712" s="1"/>
  <c r="O712" i="1" s="1"/>
  <c r="G720" i="3" a="1"/>
  <c r="G720" s="1"/>
  <c r="J720" s="1"/>
  <c r="O720" i="1" s="1"/>
  <c r="G563" i="3" a="1"/>
  <c r="G563" s="1"/>
  <c r="J563" s="1"/>
  <c r="O563" i="1" s="1"/>
  <c r="G743" i="3" a="1"/>
  <c r="G743" s="1"/>
  <c r="J743" s="1"/>
  <c r="O743" i="1" s="1"/>
  <c r="G900" i="3" a="1"/>
  <c r="G900" s="1"/>
  <c r="I900" s="1"/>
  <c r="N900" i="1" s="1"/>
  <c r="G932" i="3" a="1"/>
  <c r="G932" s="1"/>
  <c r="I932" s="1"/>
  <c r="N932" i="1" s="1"/>
  <c r="G966" i="3" a="1"/>
  <c r="G966" s="1"/>
  <c r="G974" a="1"/>
  <c r="G974" s="1"/>
  <c r="H974" s="1"/>
  <c r="M974" i="1" s="1"/>
  <c r="G982" i="3" a="1"/>
  <c r="G982" s="1"/>
  <c r="G990" a="1"/>
  <c r="G990" s="1"/>
  <c r="H990" s="1"/>
  <c r="M990" i="1" s="1"/>
  <c r="G998" i="3" a="1"/>
  <c r="G998" s="1"/>
  <c r="H998" s="1"/>
  <c r="M998" i="1" s="1"/>
  <c r="G1006" i="3" a="1"/>
  <c r="G1006" s="1"/>
  <c r="H1006" s="1"/>
  <c r="M1006" i="1" s="1"/>
  <c r="G1014" i="3" a="1"/>
  <c r="G1014" s="1"/>
  <c r="H1014" s="1"/>
  <c r="M1014" i="1" s="1"/>
  <c r="G1022" i="3" a="1"/>
  <c r="G1022" s="1"/>
  <c r="H1022" s="1"/>
  <c r="M1022" i="1" s="1"/>
  <c r="G1030" i="3" a="1"/>
  <c r="G1030" s="1"/>
  <c r="I1030" s="1"/>
  <c r="N1030" i="1" s="1"/>
  <c r="G1038" i="3" a="1"/>
  <c r="G1038" s="1"/>
  <c r="H1038" s="1"/>
  <c r="M1038" i="1" s="1"/>
  <c r="G1046" i="3" a="1"/>
  <c r="G1046" s="1"/>
  <c r="I1046" s="1"/>
  <c r="N1046" i="1" s="1"/>
  <c r="G1054" i="3" a="1"/>
  <c r="G1054" s="1"/>
  <c r="H1054" s="1"/>
  <c r="M1054" i="1" s="1"/>
  <c r="G798" i="3" a="1"/>
  <c r="G798" s="1"/>
  <c r="H798" s="1"/>
  <c r="M798" i="1" s="1"/>
  <c r="G814" i="3" a="1"/>
  <c r="G814" s="1"/>
  <c r="H814" s="1"/>
  <c r="M814" i="1" s="1"/>
  <c r="L333" i="4" s="1"/>
  <c r="G830" i="3" a="1"/>
  <c r="G830" s="1"/>
  <c r="H830" s="1"/>
  <c r="M830" i="1" s="1"/>
  <c r="G854" i="3" a="1"/>
  <c r="G854" s="1"/>
  <c r="H854" s="1"/>
  <c r="M854" i="1" s="1"/>
  <c r="G892" i="3" a="1"/>
  <c r="G892" s="1"/>
  <c r="I892" s="1"/>
  <c r="N892" i="1" s="1"/>
  <c r="G1221" i="3" a="1"/>
  <c r="G1221" s="1"/>
  <c r="J1221" s="1"/>
  <c r="O1221" i="1" s="1"/>
  <c r="G1237" i="3" a="1"/>
  <c r="G1237" s="1"/>
  <c r="J1237" s="1"/>
  <c r="O1237" i="1" s="1"/>
  <c r="G969" i="3" a="1"/>
  <c r="G969" s="1"/>
  <c r="J969" s="1"/>
  <c r="O969" i="1" s="1"/>
  <c r="G985" i="3" a="1"/>
  <c r="G985" s="1"/>
  <c r="J985" s="1"/>
  <c r="O985" i="1" s="1"/>
  <c r="G1001" i="3" a="1"/>
  <c r="G1001" s="1"/>
  <c r="J1001" s="1"/>
  <c r="O1001" i="1" s="1"/>
  <c r="G1017" i="3" a="1"/>
  <c r="G1017" s="1"/>
  <c r="J1017" s="1"/>
  <c r="O1017" i="1" s="1"/>
  <c r="G1033" i="3" a="1"/>
  <c r="G1033" s="1"/>
  <c r="J1033" s="1"/>
  <c r="O1033" i="1" s="1"/>
  <c r="G1049" i="3" a="1"/>
  <c r="G1049" s="1"/>
  <c r="J1049" s="1"/>
  <c r="O1049" i="1" s="1"/>
  <c r="G1065" i="3" a="1"/>
  <c r="G1065" s="1"/>
  <c r="J1065" s="1"/>
  <c r="O1065" i="1" s="1"/>
  <c r="G796" i="3" a="1"/>
  <c r="G796" s="1"/>
  <c r="H796" s="1"/>
  <c r="M796" i="1" s="1"/>
  <c r="G812" i="3" a="1"/>
  <c r="G812" s="1"/>
  <c r="H812" s="1"/>
  <c r="M812" i="1" s="1"/>
  <c r="G828" i="3" a="1"/>
  <c r="G828" s="1"/>
  <c r="I828" s="1"/>
  <c r="N828" i="1" s="1"/>
  <c r="G852" i="3" a="1"/>
  <c r="G852" s="1"/>
  <c r="I852" s="1"/>
  <c r="N852" i="1" s="1"/>
  <c r="G908" i="3" a="1"/>
  <c r="G908" s="1"/>
  <c r="I908" s="1"/>
  <c r="N908" i="1" s="1"/>
  <c r="G1178" i="3" a="1"/>
  <c r="G1178" s="1"/>
  <c r="H1178" s="1"/>
  <c r="M1178" i="1" s="1"/>
  <c r="H283" i="4" s="1"/>
  <c r="G1076" i="3" a="1"/>
  <c r="G1076" s="1"/>
  <c r="H1076" s="1"/>
  <c r="M1076" i="1" s="1"/>
  <c r="G1312" i="3" a="1"/>
  <c r="G1312" s="1"/>
  <c r="J1312" s="1"/>
  <c r="O1312" i="1" s="1"/>
  <c r="G1337" i="3" a="1"/>
  <c r="G1337" s="1"/>
  <c r="G1118" a="1"/>
  <c r="G1118" s="1"/>
  <c r="H1118" s="1"/>
  <c r="M1118" i="1" s="1"/>
  <c r="G1150" i="3" a="1"/>
  <c r="G1150" s="1"/>
  <c r="H1150" s="1"/>
  <c r="M1150" i="1" s="1"/>
  <c r="G1182" i="3" a="1"/>
  <c r="G1182" s="1"/>
  <c r="H1182" s="1"/>
  <c r="M1182" i="1" s="1"/>
  <c r="G1564" i="3" a="1"/>
  <c r="G1564" s="1"/>
  <c r="H1564" s="1"/>
  <c r="M1564" i="1" s="1"/>
  <c r="G1568" i="3" a="1"/>
  <c r="G1568" s="1"/>
  <c r="H1568" s="1"/>
  <c r="M1568" i="1" s="1"/>
  <c r="G1572" i="3" a="1"/>
  <c r="G1572" s="1"/>
  <c r="H1572" s="1"/>
  <c r="M1572" i="1" s="1"/>
  <c r="G1576" i="3" a="1"/>
  <c r="G1576" s="1"/>
  <c r="H1576" s="1"/>
  <c r="M1576" i="1" s="1"/>
  <c r="G1580" i="3" a="1"/>
  <c r="G1580" s="1"/>
  <c r="H1580" s="1"/>
  <c r="M1580" i="1" s="1"/>
  <c r="G1584" i="3" a="1"/>
  <c r="G1584" s="1"/>
  <c r="H1584" s="1"/>
  <c r="M1584" i="1" s="1"/>
  <c r="G1588" i="3" a="1"/>
  <c r="G1588" s="1"/>
  <c r="H1588" s="1"/>
  <c r="M1588" i="1" s="1"/>
  <c r="G1592" i="3" a="1"/>
  <c r="G1592" s="1"/>
  <c r="H1592" s="1"/>
  <c r="M1592" i="1" s="1"/>
  <c r="G1596" i="3" a="1"/>
  <c r="G1596" s="1"/>
  <c r="H1596" s="1"/>
  <c r="M1596" i="1" s="1"/>
  <c r="G1600" i="3" a="1"/>
  <c r="G1600" s="1"/>
  <c r="H1600" s="1"/>
  <c r="M1600" i="1" s="1"/>
  <c r="H243" i="4" s="1"/>
  <c r="G1604" i="3" a="1"/>
  <c r="G1604" s="1"/>
  <c r="H1604" s="1"/>
  <c r="M1604" i="1" s="1"/>
  <c r="G1608" i="3" a="1"/>
  <c r="G1608" s="1"/>
  <c r="H1608" s="1"/>
  <c r="M1608" i="1" s="1"/>
  <c r="G1612" i="3" a="1"/>
  <c r="G1612" s="1"/>
  <c r="H1612" s="1"/>
  <c r="M1612" i="1" s="1"/>
  <c r="G1616" i="3" a="1"/>
  <c r="G1616" s="1"/>
  <c r="H1616" s="1"/>
  <c r="M1616" i="1" s="1"/>
  <c r="G1620" i="3" a="1"/>
  <c r="G1620" s="1"/>
  <c r="H1620" s="1"/>
  <c r="M1620" i="1" s="1"/>
  <c r="G1624" i="3" a="1"/>
  <c r="G1624" s="1"/>
  <c r="H1624" s="1"/>
  <c r="M1624" i="1" s="1"/>
  <c r="G1253" i="3" a="1"/>
  <c r="G1253" s="1"/>
  <c r="J1253" s="1"/>
  <c r="O1253" i="1" s="1"/>
  <c r="G1269" i="3" a="1"/>
  <c r="G1269" s="1"/>
  <c r="J1269" s="1"/>
  <c r="O1269" i="1" s="1"/>
  <c r="G1290" i="3" a="1"/>
  <c r="G1290" s="1"/>
  <c r="I1290" s="1"/>
  <c r="N1290" i="1" s="1"/>
  <c r="G1313" i="3" a="1"/>
  <c r="G1313" s="1"/>
  <c r="J1313" s="1"/>
  <c r="O1313" i="1" s="1"/>
  <c r="G1358" i="3" a="1"/>
  <c r="G1358" s="1"/>
  <c r="H1358" s="1"/>
  <c r="M1358" i="1" s="1"/>
  <c r="G1366" i="3" a="1"/>
  <c r="G1366" s="1"/>
  <c r="H1366" s="1"/>
  <c r="M1366" i="1" s="1"/>
  <c r="G1374" i="3" a="1"/>
  <c r="G1374" s="1"/>
  <c r="H1374" s="1"/>
  <c r="M1374" i="1" s="1"/>
  <c r="G1382" i="3" a="1"/>
  <c r="G1382" s="1"/>
  <c r="H1382" s="1"/>
  <c r="M1382" i="1" s="1"/>
  <c r="G1390" i="3" a="1"/>
  <c r="G1390" s="1"/>
  <c r="H1390" s="1"/>
  <c r="M1390" i="1" s="1"/>
  <c r="G1398" i="3" a="1"/>
  <c r="G1398" s="1"/>
  <c r="H1398" s="1"/>
  <c r="M1398" i="1" s="1"/>
  <c r="G1406" i="3" a="1"/>
  <c r="G1406" s="1"/>
  <c r="H1406" s="1"/>
  <c r="M1406" i="1" s="1"/>
  <c r="G1414" i="3" a="1"/>
  <c r="G1414" s="1"/>
  <c r="H1414" s="1"/>
  <c r="M1414" i="1" s="1"/>
  <c r="G1422" i="3" a="1"/>
  <c r="G1422" s="1"/>
  <c r="H1422" s="1"/>
  <c r="M1422" i="1" s="1"/>
  <c r="G1430" i="3" a="1"/>
  <c r="G1430" s="1"/>
  <c r="H1430" s="1"/>
  <c r="M1430" i="1" s="1"/>
  <c r="G1438" i="3" a="1"/>
  <c r="G1438" s="1"/>
  <c r="H1438" s="1"/>
  <c r="M1438" i="1" s="1"/>
  <c r="G1446" i="3" a="1"/>
  <c r="G1446" s="1"/>
  <c r="H1446" s="1"/>
  <c r="M1446" i="1" s="1"/>
  <c r="G1454" i="3" a="1"/>
  <c r="G1454" s="1"/>
  <c r="H1454" s="1"/>
  <c r="M1454" i="1" s="1"/>
  <c r="G1462" i="3" a="1"/>
  <c r="G1462" s="1"/>
  <c r="H1462" s="1"/>
  <c r="M1462" i="1" s="1"/>
  <c r="G1470" i="3" a="1"/>
  <c r="G1470" s="1"/>
  <c r="H1470" s="1"/>
  <c r="M1470" i="1" s="1"/>
  <c r="G1739" i="3" a="1"/>
  <c r="G1739" s="1"/>
  <c r="H1739" s="1"/>
  <c r="M1739" i="1" s="1"/>
  <c r="G1778" i="3" a="1"/>
  <c r="G1778" s="1"/>
  <c r="H1778" s="1"/>
  <c r="M1778" i="1" s="1"/>
  <c r="G1835" i="3" a="1"/>
  <c r="G1835" s="1"/>
  <c r="H1835" s="1"/>
  <c r="M1835" i="1" s="1"/>
  <c r="G1476" i="3" a="1"/>
  <c r="G1476" s="1"/>
  <c r="H1476" s="1"/>
  <c r="M1476" i="1" s="1"/>
  <c r="G1492" i="3" a="1"/>
  <c r="G1492" s="1"/>
  <c r="H1492" s="1"/>
  <c r="M1492" i="1" s="1"/>
  <c r="G1508" i="3" a="1"/>
  <c r="G1508" s="1"/>
  <c r="H1508" s="1"/>
  <c r="M1508" i="1" s="1"/>
  <c r="G1524" i="3" a="1"/>
  <c r="G1524" s="1"/>
  <c r="H1524" s="1"/>
  <c r="M1524" i="1" s="1"/>
  <c r="G1540" i="3" a="1"/>
  <c r="G1540" s="1"/>
  <c r="H1540" s="1"/>
  <c r="M1540" i="1" s="1"/>
  <c r="G308" i="4" s="1"/>
  <c r="G1556" i="3" a="1"/>
  <c r="G1556" s="1"/>
  <c r="H1556" s="1"/>
  <c r="M1556" i="1" s="1"/>
  <c r="G1635" i="3" a="1"/>
  <c r="G1635" s="1"/>
  <c r="H1635" s="1"/>
  <c r="M1635" i="1" s="1"/>
  <c r="E328" i="4" s="1"/>
  <c r="G1639" i="3" a="1"/>
  <c r="G1639" s="1"/>
  <c r="H1639" s="1"/>
  <c r="M1639" i="1" s="1"/>
  <c r="G1643" i="3" a="1"/>
  <c r="G1643" s="1"/>
  <c r="H1643" s="1"/>
  <c r="M1643" i="1" s="1"/>
  <c r="G1651" i="3" a="1"/>
  <c r="G1651" s="1"/>
  <c r="H1651" s="1"/>
  <c r="M1651" i="1" s="1"/>
  <c r="G1677" i="3" a="1"/>
  <c r="G1677" s="1"/>
  <c r="J1677" s="1"/>
  <c r="O1677" i="1" s="1"/>
  <c r="G1486" i="3" a="1"/>
  <c r="G1486" s="1"/>
  <c r="H1486" s="1"/>
  <c r="M1486" i="1" s="1"/>
  <c r="G1502" i="3" a="1"/>
  <c r="G1502" s="1"/>
  <c r="H1502" s="1"/>
  <c r="M1502" i="1" s="1"/>
  <c r="L336" i="4" s="1"/>
  <c r="G1518" i="3" a="1"/>
  <c r="G1518" s="1"/>
  <c r="H1518" s="1"/>
  <c r="M1518" i="1" s="1"/>
  <c r="G1534" i="3" a="1"/>
  <c r="G1534" s="1"/>
  <c r="H1534" s="1"/>
  <c r="M1534" i="1" s="1"/>
  <c r="G1550" i="3" a="1"/>
  <c r="G1550" s="1"/>
  <c r="H1550" s="1"/>
  <c r="M1550" i="1" s="1"/>
  <c r="G11" i="3" a="1"/>
  <c r="G11" s="1"/>
  <c r="J11" s="1"/>
  <c r="O11" i="1" s="1"/>
  <c r="G1771" i="3" a="1"/>
  <c r="G1771" s="1"/>
  <c r="H1771" s="1"/>
  <c r="M1771" i="1" s="1"/>
  <c r="G1842" i="3" a="1"/>
  <c r="G1842" s="1"/>
  <c r="I1842" s="1"/>
  <c r="N1842" i="1" s="1"/>
  <c r="G117" i="3" a="1"/>
  <c r="G117" s="1"/>
  <c r="J117" s="1"/>
  <c r="O117" i="1" s="1"/>
  <c r="G222" i="3" a="1"/>
  <c r="G222" s="1"/>
  <c r="J222" s="1"/>
  <c r="O222" i="1" s="1"/>
  <c r="G303" i="3" a="1"/>
  <c r="G303" s="1"/>
  <c r="H303" s="1"/>
  <c r="M303" i="1" s="1"/>
  <c r="G354" i="3" a="1"/>
  <c r="G354" s="1"/>
  <c r="I354" s="1"/>
  <c r="N354" i="1" s="1"/>
  <c r="G429" i="3" a="1"/>
  <c r="G429" s="1"/>
  <c r="H429" s="1"/>
  <c r="M429" i="1" s="1"/>
  <c r="G588" i="3" a="1"/>
  <c r="G588" s="1"/>
  <c r="J588" s="1"/>
  <c r="O588" i="1" s="1"/>
  <c r="G953" i="3" a="1"/>
  <c r="G953" s="1"/>
  <c r="J953" s="1"/>
  <c r="O953" i="1" s="1"/>
  <c r="G1078" i="3" a="1"/>
  <c r="G1078" s="1"/>
  <c r="H1078" s="1"/>
  <c r="M1078" i="1" s="1"/>
  <c r="G1090" i="3" a="1"/>
  <c r="G1090" s="1"/>
  <c r="H1090" s="1"/>
  <c r="M1090" i="1" s="1"/>
  <c r="G584" i="3" a="1"/>
  <c r="G584" s="1"/>
  <c r="J584" s="1"/>
  <c r="O584" i="1" s="1"/>
  <c r="G1275" i="3" a="1"/>
  <c r="G1275" s="1"/>
  <c r="J1275" s="1"/>
  <c r="O1275" i="1" s="1"/>
  <c r="G1669" i="3" a="1"/>
  <c r="G1669" s="1"/>
  <c r="J1669" s="1"/>
  <c r="O1669" i="1" s="1"/>
  <c r="G376" i="3" a="1"/>
  <c r="G376" s="1"/>
  <c r="I376" s="1"/>
  <c r="N376" i="1" s="1"/>
  <c r="G423" i="3" a="1"/>
  <c r="G423" s="1"/>
  <c r="I423" s="1"/>
  <c r="N423" i="1" s="1"/>
  <c r="G14" i="3" a="1"/>
  <c r="G14" s="1"/>
  <c r="J14" s="1"/>
  <c r="O14" i="1" s="1"/>
  <c r="J648" i="3"/>
  <c r="O648" i="1" s="1"/>
  <c r="J656" i="3"/>
  <c r="O656" i="1" s="1"/>
  <c r="J664" i="3"/>
  <c r="O664" i="1" s="1"/>
  <c r="J672" i="3"/>
  <c r="O672" i="1" s="1"/>
  <c r="J680" i="3"/>
  <c r="O680" i="1" s="1"/>
  <c r="J688" i="3"/>
  <c r="O688" i="1" s="1"/>
  <c r="J696" i="3"/>
  <c r="O696" i="1" s="1"/>
  <c r="J704" i="3"/>
  <c r="O704" i="1" s="1"/>
  <c r="J739" i="3"/>
  <c r="O739" i="1" s="1"/>
  <c r="J762" i="3"/>
  <c r="O762" i="1" s="1"/>
  <c r="J570" i="3"/>
  <c r="O570" i="1" s="1"/>
  <c r="J586" i="3"/>
  <c r="O586" i="1" s="1"/>
  <c r="J728" i="3"/>
  <c r="O728" i="1" s="1"/>
  <c r="J757" i="3"/>
  <c r="O757" i="1" s="1"/>
  <c r="J774" i="3"/>
  <c r="O774" i="1" s="1"/>
  <c r="J840" i="3"/>
  <c r="O840" i="1" s="1"/>
  <c r="J782" i="3"/>
  <c r="O782" i="1" s="1"/>
  <c r="J907" i="3"/>
  <c r="O907" i="1" s="1"/>
  <c r="J937" i="3"/>
  <c r="O937" i="1" s="1"/>
  <c r="J948" i="3"/>
  <c r="O948" i="1" s="1"/>
  <c r="J922" i="3"/>
  <c r="O922" i="1" s="1"/>
  <c r="J780" i="3"/>
  <c r="O780" i="1" s="1"/>
  <c r="J923" i="3"/>
  <c r="O923" i="1" s="1"/>
  <c r="J952" i="3"/>
  <c r="O952" i="1" s="1"/>
  <c r="J1160" i="3"/>
  <c r="O1160" i="1" s="1"/>
  <c r="J1169" i="3"/>
  <c r="O1169" i="1" s="1"/>
  <c r="J1192" i="3"/>
  <c r="O1192" i="1" s="1"/>
  <c r="J1201" i="3"/>
  <c r="O1201" i="1" s="1"/>
  <c r="J1218" i="3"/>
  <c r="O1218" i="1" s="1"/>
  <c r="J1295" i="3"/>
  <c r="O1295" i="1" s="1"/>
  <c r="J1300" i="3"/>
  <c r="O1300" i="1" s="1"/>
  <c r="J1316" i="3"/>
  <c r="O1316" i="1" s="1"/>
  <c r="J1332" i="3"/>
  <c r="O1332" i="1" s="1"/>
  <c r="J1348" i="3"/>
  <c r="O1348" i="1" s="1"/>
  <c r="J1657" i="3"/>
  <c r="O1657" i="1" s="1"/>
  <c r="J1673" i="3"/>
  <c r="O1673" i="1" s="1"/>
  <c r="J1693" i="3"/>
  <c r="O1693" i="1" s="1"/>
  <c r="J1709" i="3"/>
  <c r="O1709" i="1" s="1"/>
  <c r="J1725" i="3"/>
  <c r="O1725" i="1" s="1"/>
  <c r="J1238" i="3"/>
  <c r="O1238" i="1" s="1"/>
  <c r="J1246" i="3"/>
  <c r="O1246" i="1" s="1"/>
  <c r="J1254" i="3"/>
  <c r="O1254" i="1" s="1"/>
  <c r="J1262" i="3"/>
  <c r="O1262" i="1" s="1"/>
  <c r="J1270" i="3"/>
  <c r="O1270" i="1" s="1"/>
  <c r="J1100" i="3"/>
  <c r="O1100" i="1" s="1"/>
  <c r="J1109" i="3"/>
  <c r="O1109" i="1" s="1"/>
  <c r="J1132" i="3"/>
  <c r="O1132" i="1" s="1"/>
  <c r="J1141" i="3"/>
  <c r="O1141" i="1" s="1"/>
  <c r="J1164" i="3"/>
  <c r="O1164" i="1" s="1"/>
  <c r="J1173" i="3"/>
  <c r="O1173" i="1" s="1"/>
  <c r="J1196" i="3"/>
  <c r="O1196" i="1" s="1"/>
  <c r="J1208" i="3"/>
  <c r="O1208" i="1" s="1"/>
  <c r="J1279" i="3"/>
  <c r="O1279" i="1" s="1"/>
  <c r="J1284" i="3"/>
  <c r="O1284" i="1" s="1"/>
  <c r="J1302" i="3"/>
  <c r="O1302" i="1" s="1"/>
  <c r="J1322" i="3"/>
  <c r="O1322" i="1" s="1"/>
  <c r="J1338" i="3"/>
  <c r="O1338" i="1" s="1"/>
  <c r="J1354" i="3"/>
  <c r="O1354" i="1" s="1"/>
  <c r="J1690" i="3"/>
  <c r="O1690" i="1" s="1"/>
  <c r="J1627" i="3"/>
  <c r="O1627" i="1" s="1"/>
  <c r="J1702" i="3"/>
  <c r="O1702" i="1" s="1"/>
  <c r="J1735" i="3"/>
  <c r="O1735" i="1" s="1"/>
  <c r="J1751" i="3"/>
  <c r="O1751" i="1" s="1"/>
  <c r="J1767" i="3"/>
  <c r="O1767" i="1" s="1"/>
  <c r="J1783" i="3"/>
  <c r="O1783" i="1" s="1"/>
  <c r="J1799" i="3"/>
  <c r="O1799" i="1" s="1"/>
  <c r="J1815" i="3"/>
  <c r="O1815" i="1" s="1"/>
  <c r="J1831" i="3"/>
  <c r="O1831" i="1" s="1"/>
  <c r="J1847" i="3"/>
  <c r="O1847" i="1" s="1"/>
  <c r="J1863" i="3"/>
  <c r="O1863" i="1" s="1"/>
  <c r="J1879" i="3"/>
  <c r="O1879" i="1" s="1"/>
  <c r="J9" i="3"/>
  <c r="O9" i="1" s="1"/>
  <c r="J1763" i="3"/>
  <c r="O1763" i="1" s="1"/>
  <c r="J1795" i="3"/>
  <c r="O1795" i="1" s="1"/>
  <c r="J1827" i="3"/>
  <c r="O1827" i="1" s="1"/>
  <c r="J1859" i="3"/>
  <c r="O1859" i="1" s="1"/>
  <c r="J1734" i="3"/>
  <c r="O1734" i="1" s="1"/>
  <c r="J1750" i="3"/>
  <c r="O1750" i="1" s="1"/>
  <c r="J1766" i="3"/>
  <c r="O1766" i="1" s="1"/>
  <c r="J1782" i="3"/>
  <c r="O1782" i="1" s="1"/>
  <c r="J1798" i="3"/>
  <c r="O1798" i="1" s="1"/>
  <c r="J1814" i="3"/>
  <c r="O1814" i="1" s="1"/>
  <c r="J1830" i="3"/>
  <c r="O1830" i="1" s="1"/>
  <c r="J1846" i="3"/>
  <c r="O1846" i="1" s="1"/>
  <c r="J1862" i="3"/>
  <c r="O1862" i="1" s="1"/>
  <c r="J1878" i="3"/>
  <c r="O1878" i="1" s="1"/>
  <c r="J179" i="3"/>
  <c r="O179" i="1" s="1"/>
  <c r="J227" i="3"/>
  <c r="O227" i="1" s="1"/>
  <c r="J431" i="3"/>
  <c r="O431" i="1" s="1"/>
  <c r="J1224" i="3"/>
  <c r="O1224" i="1" s="1"/>
  <c r="J43" i="3"/>
  <c r="O43" i="1" s="1"/>
  <c r="J83" i="3"/>
  <c r="O83" i="1" s="1"/>
  <c r="J113" i="3"/>
  <c r="O113" i="1" s="1"/>
  <c r="J127" i="3"/>
  <c r="O127" i="1" s="1"/>
  <c r="J172" i="3"/>
  <c r="O172" i="1" s="1"/>
  <c r="J188" i="3"/>
  <c r="O188" i="1" s="1"/>
  <c r="J192" i="3"/>
  <c r="O192" i="1" s="1"/>
  <c r="J333" i="3"/>
  <c r="O333" i="1" s="1"/>
  <c r="J395" i="3"/>
  <c r="O395" i="1" s="1"/>
  <c r="J414" i="3"/>
  <c r="O414" i="1" s="1"/>
  <c r="J444" i="3"/>
  <c r="O444" i="1" s="1"/>
  <c r="J472" i="3"/>
  <c r="O472" i="1" s="1"/>
  <c r="J540" i="3"/>
  <c r="O540" i="1" s="1"/>
  <c r="J841" i="3"/>
  <c r="O841" i="1" s="1"/>
  <c r="J873" i="3"/>
  <c r="O873" i="1" s="1"/>
  <c r="J910" i="3"/>
  <c r="O910" i="1" s="1"/>
  <c r="J1120" i="3"/>
  <c r="O1120" i="1" s="1"/>
  <c r="J1137" i="3"/>
  <c r="O1137" i="1" s="1"/>
  <c r="J1154" i="3"/>
  <c r="O1154" i="1" s="1"/>
  <c r="J1232" i="3"/>
  <c r="O1232" i="1" s="1"/>
  <c r="J1812" i="3"/>
  <c r="O1812" i="1" s="1"/>
  <c r="J1876" i="3"/>
  <c r="O1876" i="1" s="1"/>
  <c r="J369" i="3"/>
  <c r="O369" i="1" s="1"/>
  <c r="J403" i="3"/>
  <c r="O403" i="1" s="1"/>
  <c r="J430" i="3"/>
  <c r="O430" i="1" s="1"/>
  <c r="J452" i="3"/>
  <c r="O452" i="1" s="1"/>
  <c r="J470" i="3"/>
  <c r="O470" i="1" s="1"/>
  <c r="J508" i="3"/>
  <c r="O508" i="1" s="1"/>
  <c r="J538" i="3"/>
  <c r="O538" i="1" s="1"/>
  <c r="J605" i="3"/>
  <c r="O605" i="1" s="1"/>
  <c r="J864" i="3"/>
  <c r="O864" i="1" s="1"/>
  <c r="J27" i="3"/>
  <c r="O27" i="1" s="1"/>
  <c r="J185" i="3"/>
  <c r="O185" i="1" s="1"/>
  <c r="J849" i="3"/>
  <c r="O849" i="1" s="1"/>
  <c r="J885" i="3"/>
  <c r="O885" i="1" s="1"/>
  <c r="J935" i="3"/>
  <c r="O935" i="1" s="1"/>
  <c r="J1071" i="3"/>
  <c r="O1071" i="1" s="1"/>
  <c r="J1086" i="3"/>
  <c r="O1086" i="1" s="1"/>
  <c r="J1112" i="3"/>
  <c r="O1112" i="1" s="1"/>
  <c r="J1129" i="3"/>
  <c r="O1129" i="1" s="1"/>
  <c r="J1146" i="3"/>
  <c r="O1146" i="1" s="1"/>
  <c r="J1243" i="3"/>
  <c r="O1243" i="1" s="1"/>
  <c r="J1259" i="3"/>
  <c r="O1259" i="1" s="1"/>
  <c r="J1339" i="3"/>
  <c r="O1339" i="1" s="1"/>
  <c r="J1708" i="3"/>
  <c r="O1708" i="1" s="1"/>
  <c r="J1732" i="3"/>
  <c r="O1732" i="1" s="1"/>
  <c r="J1796" i="3"/>
  <c r="O1796" i="1" s="1"/>
  <c r="J1860" i="3"/>
  <c r="O1860" i="1" s="1"/>
  <c r="J62" i="3"/>
  <c r="O62" i="1" s="1"/>
  <c r="J214" i="3"/>
  <c r="O214" i="1" s="1"/>
  <c r="J617" i="3"/>
  <c r="O617" i="1" s="1"/>
  <c r="J633" i="3"/>
  <c r="O633" i="1" s="1"/>
  <c r="J649" i="3"/>
  <c r="O649" i="1" s="1"/>
  <c r="J665" i="3"/>
  <c r="O665" i="1" s="1"/>
  <c r="J681" i="3"/>
  <c r="O681" i="1" s="1"/>
  <c r="J697" i="3"/>
  <c r="O697" i="1" s="1"/>
  <c r="J59" i="3"/>
  <c r="O59" i="1" s="1"/>
  <c r="J219" i="3"/>
  <c r="O219" i="1" s="1"/>
  <c r="J555" i="3"/>
  <c r="O555" i="1" s="1"/>
  <c r="J877" i="3"/>
  <c r="O877" i="1" s="1"/>
  <c r="J919" i="3"/>
  <c r="O919" i="1" s="1"/>
  <c r="J1091" i="3"/>
  <c r="O1091" i="1" s="1"/>
  <c r="J1123" i="3"/>
  <c r="O1123" i="1" s="1"/>
  <c r="J1155" i="3"/>
  <c r="O1155" i="1" s="1"/>
  <c r="J1187" i="3"/>
  <c r="O1187" i="1" s="1"/>
  <c r="J1331" i="3"/>
  <c r="O1331" i="1" s="1"/>
  <c r="J321" i="3"/>
  <c r="O321" i="1" s="1"/>
  <c r="J465" i="3"/>
  <c r="O465" i="1" s="1"/>
  <c r="J489" i="3"/>
  <c r="O489" i="1" s="1"/>
  <c r="J524" i="3"/>
  <c r="O524" i="1" s="1"/>
  <c r="J783" i="3"/>
  <c r="O783" i="1" s="1"/>
  <c r="J799" i="3"/>
  <c r="O799" i="1" s="1"/>
  <c r="J815" i="3"/>
  <c r="O815" i="1" s="1"/>
  <c r="J831" i="3"/>
  <c r="O831" i="1" s="1"/>
  <c r="J853" i="3"/>
  <c r="O853" i="1" s="1"/>
  <c r="J909" i="3"/>
  <c r="O909" i="1" s="1"/>
  <c r="J1223" i="3"/>
  <c r="O1223" i="1" s="1"/>
  <c r="J1334" i="3"/>
  <c r="O1334" i="1" s="1"/>
  <c r="J1689" i="3"/>
  <c r="O1689" i="1" s="1"/>
  <c r="J1804" i="3"/>
  <c r="O1804" i="1" s="1"/>
  <c r="J1306" i="3"/>
  <c r="O1306" i="1" s="1"/>
  <c r="J1729" i="3"/>
  <c r="O1729" i="1" s="1"/>
  <c r="J1793" i="3"/>
  <c r="O1793" i="1" s="1"/>
  <c r="J77" i="3"/>
  <c r="O77" i="1" s="1"/>
  <c r="J400" i="3"/>
  <c r="O400" i="1" s="1"/>
  <c r="J434" i="3"/>
  <c r="O434" i="1" s="1"/>
  <c r="J462" i="3"/>
  <c r="O462" i="1" s="1"/>
  <c r="J534" i="3"/>
  <c r="O534" i="1" s="1"/>
  <c r="J855" i="3"/>
  <c r="O855" i="1" s="1"/>
  <c r="J926" i="3"/>
  <c r="O926" i="1" s="1"/>
  <c r="J979" i="3"/>
  <c r="O979" i="1" s="1"/>
  <c r="J995" i="3"/>
  <c r="O995" i="1" s="1"/>
  <c r="J1011" i="3"/>
  <c r="O1011" i="1" s="1"/>
  <c r="J1027" i="3"/>
  <c r="O1027" i="1" s="1"/>
  <c r="J1043" i="3"/>
  <c r="O1043" i="1" s="1"/>
  <c r="J1059" i="3"/>
  <c r="O1059" i="1" s="1"/>
  <c r="J1079" i="3"/>
  <c r="O1079" i="1" s="1"/>
  <c r="J1143" i="3"/>
  <c r="O1143" i="1" s="1"/>
  <c r="J1326" i="3"/>
  <c r="O1326" i="1" s="1"/>
  <c r="J1369" i="3"/>
  <c r="O1369" i="1" s="1"/>
  <c r="J122" i="3"/>
  <c r="O122" i="1" s="1"/>
  <c r="J372" i="3"/>
  <c r="O372" i="1" s="1"/>
  <c r="J474" i="3"/>
  <c r="O474" i="1" s="1"/>
  <c r="J915" i="3"/>
  <c r="O915" i="1" s="1"/>
  <c r="J1111" i="3"/>
  <c r="O1111" i="1" s="1"/>
  <c r="J1175" i="3"/>
  <c r="O1175" i="1" s="1"/>
  <c r="J1347" i="3"/>
  <c r="O1347" i="1" s="1"/>
  <c r="J1367" i="3"/>
  <c r="O1367" i="1" s="1"/>
  <c r="J1383" i="3"/>
  <c r="O1383" i="1" s="1"/>
  <c r="J1399" i="3"/>
  <c r="O1399" i="1" s="1"/>
  <c r="J1415" i="3"/>
  <c r="O1415" i="1" s="1"/>
  <c r="J1431" i="3"/>
  <c r="O1431" i="1" s="1"/>
  <c r="J1447" i="3"/>
  <c r="O1447" i="1" s="1"/>
  <c r="J1740" i="3"/>
  <c r="O1740" i="1" s="1"/>
  <c r="J134" i="3"/>
  <c r="O134" i="1" s="1"/>
  <c r="J150" i="3"/>
  <c r="O150" i="1" s="1"/>
  <c r="J243" i="3"/>
  <c r="O243" i="1" s="1"/>
  <c r="J259" i="3"/>
  <c r="O259" i="1" s="1"/>
  <c r="J275" i="3"/>
  <c r="O275" i="1" s="1"/>
  <c r="J313" i="3"/>
  <c r="O313" i="1" s="1"/>
  <c r="J883" i="3"/>
  <c r="O883" i="1" s="1"/>
  <c r="J1721" i="3"/>
  <c r="O1721" i="1" s="1"/>
  <c r="J927" i="3"/>
  <c r="O927" i="1" s="1"/>
  <c r="J1381" i="3"/>
  <c r="O1381" i="1" s="1"/>
  <c r="J1397" i="3"/>
  <c r="O1397" i="1" s="1"/>
  <c r="J466" i="3"/>
  <c r="O466" i="1" s="1"/>
  <c r="J1686" i="3"/>
  <c r="O1686" i="1" s="1"/>
  <c r="J1748" i="3"/>
  <c r="O1748" i="1" s="1"/>
  <c r="J12" i="3"/>
  <c r="O12" i="1" s="1"/>
  <c r="J785" i="3"/>
  <c r="O785" i="1" s="1"/>
  <c r="J801" i="3"/>
  <c r="O801" i="1" s="1"/>
  <c r="J817" i="3"/>
  <c r="O817" i="1" s="1"/>
  <c r="J833" i="3"/>
  <c r="O833" i="1" s="1"/>
  <c r="J1459" i="3"/>
  <c r="O1459" i="1" s="1"/>
  <c r="J1475" i="3"/>
  <c r="O1475" i="1" s="1"/>
  <c r="J1491" i="3"/>
  <c r="O1491" i="1" s="1"/>
  <c r="J1507" i="3"/>
  <c r="O1507" i="1" s="1"/>
  <c r="J1523" i="3"/>
  <c r="O1523" i="1" s="1"/>
  <c r="J1692" i="3"/>
  <c r="O1692" i="1" s="1"/>
  <c r="J349" i="3"/>
  <c r="O349" i="1" s="1"/>
  <c r="J1809" i="3"/>
  <c r="O1809" i="1" s="1"/>
  <c r="J6" i="3"/>
  <c r="O6" i="1" s="1"/>
  <c r="G79" i="3" a="1"/>
  <c r="G79" s="1"/>
  <c r="J79" s="1"/>
  <c r="O79" i="1" s="1"/>
  <c r="G293" i="3" a="1"/>
  <c r="G293" s="1"/>
  <c r="J293" s="1"/>
  <c r="O293" i="1" s="1"/>
  <c r="G317" i="3" a="1"/>
  <c r="G317" s="1"/>
  <c r="J317" s="1"/>
  <c r="O317" i="1" s="1"/>
  <c r="G42" i="3" a="1"/>
  <c r="G42" s="1"/>
  <c r="J42" s="1"/>
  <c r="O42" i="1" s="1"/>
  <c r="G58" i="3" a="1"/>
  <c r="G58" s="1"/>
  <c r="J58" s="1"/>
  <c r="O58" i="1" s="1"/>
  <c r="G496" i="3" a="1"/>
  <c r="G496" s="1"/>
  <c r="H496" s="1"/>
  <c r="M496" i="1" s="1"/>
  <c r="G500" i="3" a="1"/>
  <c r="G500" s="1"/>
  <c r="J500" s="1"/>
  <c r="O500" i="1" s="1"/>
  <c r="G567" i="3" a="1"/>
  <c r="G567" s="1"/>
  <c r="J567" s="1"/>
  <c r="O567" i="1" s="1"/>
  <c r="G954" i="3" a="1"/>
  <c r="G954" s="1"/>
  <c r="I954" s="1"/>
  <c r="N954" i="1" s="1"/>
  <c r="G950" i="3" a="1"/>
  <c r="G950" s="1"/>
  <c r="I950" s="1"/>
  <c r="N950" i="1" s="1"/>
  <c r="G881" i="3" a="1"/>
  <c r="G881" s="1"/>
  <c r="J881" s="1"/>
  <c r="O881" i="1" s="1"/>
  <c r="G1235" i="3" a="1"/>
  <c r="G1235" s="1"/>
  <c r="J1235" s="1"/>
  <c r="O1235" i="1" s="1"/>
  <c r="G1278" i="3" a="1"/>
  <c r="G1278" s="1"/>
  <c r="J1278" s="1"/>
  <c r="O1278" i="1" s="1"/>
  <c r="G1328" i="3" a="1"/>
  <c r="G1328" s="1"/>
  <c r="I1328" s="1"/>
  <c r="N1328" i="1" s="1"/>
  <c r="G1344" i="3" a="1"/>
  <c r="G1344" s="1"/>
  <c r="J1344" s="1"/>
  <c r="O1344" i="1" s="1"/>
  <c r="G1676" i="3" a="1"/>
  <c r="G1676" s="1"/>
  <c r="J1676" s="1"/>
  <c r="O1676" i="1" s="1"/>
  <c r="G1664" i="3" a="1"/>
  <c r="G1664" s="1"/>
  <c r="J1664" s="1"/>
  <c r="O1664" i="1" s="1"/>
  <c r="G1716" i="3" a="1"/>
  <c r="G1716" s="1"/>
  <c r="J1716" s="1"/>
  <c r="O1716" i="1" s="1"/>
  <c r="G1648" i="3" a="1"/>
  <c r="G1648" s="1"/>
  <c r="I1648" s="1"/>
  <c r="N1648" i="1" s="1"/>
  <c r="G1684" i="3" a="1"/>
  <c r="G1684" s="1"/>
  <c r="J1684" s="1"/>
  <c r="O1684" i="1" s="1"/>
  <c r="G1744" i="3" a="1"/>
  <c r="G1744" s="1"/>
  <c r="J1744" s="1"/>
  <c r="O1744" i="1" s="1"/>
  <c r="G1760" i="3" a="1"/>
  <c r="G1760" s="1"/>
  <c r="J1760" s="1"/>
  <c r="O1760" i="1" s="1"/>
  <c r="G1776" i="3" a="1"/>
  <c r="G1776" s="1"/>
  <c r="J1776" s="1"/>
  <c r="O1776" i="1" s="1"/>
  <c r="G1792" i="3" a="1"/>
  <c r="G1792" s="1"/>
  <c r="J1792" s="1"/>
  <c r="O1792" i="1" s="1"/>
  <c r="G1808" i="3" a="1"/>
  <c r="G1808" s="1"/>
  <c r="J1808" s="1"/>
  <c r="O1808" i="1" s="1"/>
  <c r="G1824" i="3" a="1"/>
  <c r="G1824" s="1"/>
  <c r="J1824" s="1"/>
  <c r="O1824" i="1" s="1"/>
  <c r="G1840" i="3" a="1"/>
  <c r="G1840" s="1"/>
  <c r="J1840" s="1"/>
  <c r="O1840" i="1" s="1"/>
  <c r="G1856" i="3" a="1"/>
  <c r="G1856" s="1"/>
  <c r="J1856" s="1"/>
  <c r="O1856" i="1" s="1"/>
  <c r="G1872" i="3" a="1"/>
  <c r="G1872" s="1"/>
  <c r="J1872" s="1"/>
  <c r="O1872" i="1" s="1"/>
  <c r="G1888" i="3" a="1"/>
  <c r="G1888" s="1"/>
  <c r="J1888" s="1"/>
  <c r="O1888" i="1" s="1"/>
  <c r="G740" i="3" a="1"/>
  <c r="G740" s="1"/>
  <c r="I740" s="1"/>
  <c r="N740" i="1" s="1"/>
  <c r="G763" i="3" a="1"/>
  <c r="G763" s="1"/>
  <c r="H763" s="1"/>
  <c r="M763" i="1" s="1"/>
  <c r="G156" i="3" a="1"/>
  <c r="G156" s="1"/>
  <c r="J156" s="1"/>
  <c r="O156" i="1" s="1"/>
  <c r="G160" i="3" a="1"/>
  <c r="G160" s="1"/>
  <c r="J160" s="1"/>
  <c r="O160" i="1" s="1"/>
  <c r="G164" i="3" a="1"/>
  <c r="G164" s="1"/>
  <c r="J164" s="1"/>
  <c r="O164" i="1" s="1"/>
  <c r="G168" i="3" a="1"/>
  <c r="G168" s="1"/>
  <c r="J168" s="1"/>
  <c r="O168" i="1" s="1"/>
  <c r="G215" i="3" a="1"/>
  <c r="G215" s="1"/>
  <c r="J215" s="1"/>
  <c r="O215" i="1" s="1"/>
  <c r="G290" i="3" a="1"/>
  <c r="G290" s="1"/>
  <c r="H290" s="1"/>
  <c r="M290" i="1" s="1"/>
  <c r="G589" i="3" a="1"/>
  <c r="G589" s="1"/>
  <c r="H589" s="1"/>
  <c r="M589" i="1" s="1"/>
  <c r="G512" i="3" a="1"/>
  <c r="G512" s="1"/>
  <c r="J512" s="1"/>
  <c r="O512" i="1" s="1"/>
  <c r="G516" i="3" a="1"/>
  <c r="G516" s="1"/>
  <c r="J516" s="1"/>
  <c r="O516" i="1" s="1"/>
  <c r="G565" i="3" a="1"/>
  <c r="G565" s="1"/>
  <c r="H565" s="1"/>
  <c r="M565" i="1" s="1"/>
  <c r="G585" i="3" a="1"/>
  <c r="G585" s="1"/>
  <c r="I585" s="1"/>
  <c r="N585" i="1" s="1"/>
  <c r="G946" i="3" a="1"/>
  <c r="G946" s="1"/>
  <c r="I946" s="1"/>
  <c r="N946" i="1" s="1"/>
  <c r="G942" i="3" a="1"/>
  <c r="G942" s="1"/>
  <c r="I942" s="1"/>
  <c r="N942" i="1" s="1"/>
  <c r="G913" i="3" a="1"/>
  <c r="G913" s="1"/>
  <c r="I913" s="1"/>
  <c r="N913" i="1" s="1"/>
  <c r="G1320" i="3" a="1"/>
  <c r="G1320" s="1"/>
  <c r="H1320" s="1"/>
  <c r="M1320" i="1" s="1"/>
  <c r="G1227" i="3" a="1"/>
  <c r="G1227" s="1"/>
  <c r="J1227" s="1"/>
  <c r="O1227" i="1" s="1"/>
  <c r="G1294" i="3" a="1"/>
  <c r="G1294" s="1"/>
  <c r="J1294" s="1"/>
  <c r="O1294" i="1" s="1"/>
  <c r="G1652" i="3" a="1"/>
  <c r="G1652" s="1"/>
  <c r="I1652" s="1"/>
  <c r="N1652" i="1" s="1"/>
  <c r="G1678" i="3" a="1"/>
  <c r="G1678" s="1"/>
  <c r="J1678" s="1"/>
  <c r="O1678" i="1" s="1"/>
  <c r="G1705" i="3" a="1"/>
  <c r="G1705" s="1"/>
  <c r="J1705" s="1"/>
  <c r="O1705" i="1" s="1"/>
  <c r="G1662" i="3" a="1"/>
  <c r="G1662" s="1"/>
  <c r="J1662" s="1"/>
  <c r="O1662" i="1" s="1"/>
  <c r="G304" i="3" a="1"/>
  <c r="G304" s="1"/>
  <c r="I304" s="1"/>
  <c r="N304" i="1" s="1"/>
  <c r="G197" i="3" a="1"/>
  <c r="G197" s="1"/>
  <c r="I197" s="1"/>
  <c r="N197" i="1" s="1"/>
  <c r="G581" i="3" a="1"/>
  <c r="G581" s="1"/>
  <c r="I581" s="1"/>
  <c r="N581" i="1" s="1"/>
  <c r="G498" i="3" a="1"/>
  <c r="G498" s="1"/>
  <c r="J498" s="1"/>
  <c r="O498" i="1" s="1"/>
  <c r="G528" i="3" a="1"/>
  <c r="G528" s="1"/>
  <c r="J528" s="1"/>
  <c r="O528" i="1" s="1"/>
  <c r="G561" i="3" a="1"/>
  <c r="G561" s="1"/>
  <c r="H561" s="1"/>
  <c r="M561" i="1" s="1"/>
  <c r="G577" i="3" a="1"/>
  <c r="G577" s="1"/>
  <c r="H577" s="1"/>
  <c r="M577" i="1" s="1"/>
  <c r="G732" i="3" a="1"/>
  <c r="G732" s="1"/>
  <c r="I732" s="1"/>
  <c r="N732" i="1" s="1"/>
  <c r="G938" i="3" a="1"/>
  <c r="G938" s="1"/>
  <c r="I938" s="1"/>
  <c r="N938" i="1" s="1"/>
  <c r="G897" i="3" a="1"/>
  <c r="G897" s="1"/>
  <c r="J897" s="1"/>
  <c r="O897" i="1" s="1"/>
  <c r="G1336" i="3" a="1"/>
  <c r="G1336" s="1"/>
  <c r="J1336" s="1"/>
  <c r="O1336" i="1" s="1"/>
  <c r="G1631" i="3" a="1"/>
  <c r="G1631" s="1"/>
  <c r="J1631" s="1"/>
  <c r="O1631" i="1" s="1"/>
  <c r="G1728" i="3" a="1"/>
  <c r="G1728" s="1"/>
  <c r="J1728" s="1"/>
  <c r="O1728" i="1" s="1"/>
  <c r="G1696" i="3" a="1"/>
  <c r="G1696" s="1"/>
  <c r="J1696" s="1"/>
  <c r="O1696" i="1" s="1"/>
  <c r="G1286" i="3" a="1"/>
  <c r="G1286" s="1"/>
  <c r="H1286" s="1"/>
  <c r="M1286" i="1" s="1"/>
  <c r="G297" i="3" a="1"/>
  <c r="G297" s="1"/>
  <c r="J297" s="1"/>
  <c r="O297" i="1" s="1"/>
  <c r="G322" i="3" a="1"/>
  <c r="G322" s="1"/>
  <c r="H322" s="1"/>
  <c r="M322" i="1" s="1"/>
  <c r="G158" i="3" a="1"/>
  <c r="G158" s="1"/>
  <c r="J158" s="1"/>
  <c r="O158" i="1" s="1"/>
  <c r="G162" i="3" a="1"/>
  <c r="G162" s="1"/>
  <c r="I162" s="1"/>
  <c r="N162" i="1" s="1"/>
  <c r="G166" i="3" a="1"/>
  <c r="G166" s="1"/>
  <c r="J166" s="1"/>
  <c r="O166" i="1" s="1"/>
  <c r="G573" i="3" a="1"/>
  <c r="G573" s="1"/>
  <c r="H573" s="1"/>
  <c r="M573" i="1" s="1"/>
  <c r="G468" i="3" a="1"/>
  <c r="G468" s="1"/>
  <c r="J468" s="1"/>
  <c r="O468" i="1" s="1"/>
  <c r="G514" i="3" a="1"/>
  <c r="G514" s="1"/>
  <c r="J514" s="1"/>
  <c r="O514" i="1" s="1"/>
  <c r="G536" i="3" a="1"/>
  <c r="G536" s="1"/>
  <c r="J536" s="1"/>
  <c r="O536" i="1" s="1"/>
  <c r="G569" i="3" a="1"/>
  <c r="G569" s="1"/>
  <c r="I569" s="1"/>
  <c r="N569" i="1" s="1"/>
  <c r="G936" i="3" a="1"/>
  <c r="G936" s="1"/>
  <c r="J936" s="1"/>
  <c r="O936" i="1" s="1"/>
  <c r="G929" i="3" a="1"/>
  <c r="G929" s="1"/>
  <c r="J929" s="1"/>
  <c r="O929" i="1" s="1"/>
  <c r="G958" i="3" a="1"/>
  <c r="G958" s="1"/>
  <c r="I958" s="1"/>
  <c r="N958" i="1" s="1"/>
  <c r="G1219" i="3" a="1"/>
  <c r="G1219" s="1"/>
  <c r="J1219" s="1"/>
  <c r="O1219" i="1" s="1"/>
  <c r="G1352" i="3" a="1"/>
  <c r="G1352" s="1"/>
  <c r="J1352" s="1"/>
  <c r="O1352" i="1" s="1"/>
  <c r="G1646" i="3" a="1"/>
  <c r="G1646" s="1"/>
  <c r="J1646" s="1"/>
  <c r="O1646" i="1" s="1"/>
  <c r="G1701" i="3" a="1"/>
  <c r="G1701" s="1"/>
  <c r="J1701" s="1"/>
  <c r="O1701" i="1" s="1"/>
  <c r="G1660" i="3" a="1"/>
  <c r="G1660" s="1"/>
  <c r="J1660" s="1"/>
  <c r="O1660" i="1" s="1"/>
  <c r="G1668" i="3" a="1"/>
  <c r="G1668" s="1"/>
  <c r="J1668" s="1"/>
  <c r="O1668" i="1" s="1"/>
  <c r="G1733" i="3" a="1"/>
  <c r="G1733" s="1"/>
  <c r="J1733" s="1"/>
  <c r="O1733" i="1" s="1"/>
  <c r="G1749" i="3" a="1"/>
  <c r="G1749" s="1"/>
  <c r="J1749" s="1"/>
  <c r="O1749" i="1" s="1"/>
  <c r="G1765" i="3" a="1"/>
  <c r="G1765" s="1"/>
  <c r="J1765" s="1"/>
  <c r="O1765" i="1" s="1"/>
  <c r="G1781" i="3" a="1"/>
  <c r="G1781" s="1"/>
  <c r="J1781" s="1"/>
  <c r="O1781" i="1" s="1"/>
  <c r="G1797" i="3" a="1"/>
  <c r="G1797" s="1"/>
  <c r="J1797" s="1"/>
  <c r="O1797" i="1" s="1"/>
  <c r="G1813" i="3" a="1"/>
  <c r="G1813" s="1"/>
  <c r="J1813" s="1"/>
  <c r="O1813" i="1" s="1"/>
  <c r="G1829" i="3" a="1"/>
  <c r="G1829" s="1"/>
  <c r="J1829" s="1"/>
  <c r="O1829" i="1" s="1"/>
  <c r="G1845" i="3" a="1"/>
  <c r="G1845" s="1"/>
  <c r="J1845" s="1"/>
  <c r="O1845" i="1" s="1"/>
  <c r="G1861" i="3" a="1"/>
  <c r="G1861" s="1"/>
  <c r="J1861" s="1"/>
  <c r="O1861" i="1" s="1"/>
  <c r="G1877" i="3" a="1"/>
  <c r="G1877" s="1"/>
  <c r="J1877" s="1"/>
  <c r="O1877" i="1" s="1"/>
  <c r="H684" i="3"/>
  <c r="M684" i="1" s="1"/>
  <c r="I1650" i="3"/>
  <c r="N1650" i="1" s="1"/>
  <c r="I1120" i="3"/>
  <c r="N1120" i="1" s="1"/>
  <c r="H1206" i="3"/>
  <c r="M1206" i="1" s="1"/>
  <c r="H1122" i="3"/>
  <c r="M1122" i="1" s="1"/>
  <c r="I1154" i="3"/>
  <c r="N1154" i="1" s="1"/>
  <c r="H752" i="3"/>
  <c r="M752" i="1" s="1"/>
  <c r="H1100" i="3"/>
  <c r="M1100" i="1" s="1"/>
  <c r="I1200" i="3"/>
  <c r="N1200" i="1" s="1"/>
  <c r="H1254" i="3"/>
  <c r="M1254" i="1" s="1"/>
  <c r="I1347" i="3"/>
  <c r="N1347" i="1" s="1"/>
  <c r="H1339" i="3"/>
  <c r="M1339" i="1" s="1"/>
  <c r="I1104" i="3"/>
  <c r="N1104" i="1" s="1"/>
  <c r="I760" i="3"/>
  <c r="N760" i="1" s="1"/>
  <c r="H187" i="3"/>
  <c r="M187" i="1" s="1"/>
  <c r="I481" i="3"/>
  <c r="N481" i="1" s="1"/>
  <c r="H1250" i="3"/>
  <c r="M1250" i="1" s="1"/>
  <c r="I1731" i="3"/>
  <c r="N1731" i="1" s="1"/>
  <c r="I372" i="3"/>
  <c r="N372" i="1" s="1"/>
  <c r="H1196" i="3"/>
  <c r="M1196" i="1" s="1"/>
  <c r="I652" i="3"/>
  <c r="N652" i="1" s="1"/>
  <c r="I680" i="3"/>
  <c r="N680" i="1" s="1"/>
  <c r="I1218" i="3"/>
  <c r="N1218" i="1" s="1"/>
  <c r="I1222" i="3"/>
  <c r="N1222" i="1" s="1"/>
  <c r="I220" i="3"/>
  <c r="N220" i="1" s="1"/>
  <c r="I253" i="3"/>
  <c r="N253" i="1" s="1"/>
  <c r="I465" i="3"/>
  <c r="N465" i="1" s="1"/>
  <c r="I620" i="3"/>
  <c r="N620" i="1" s="1"/>
  <c r="I648" i="3"/>
  <c r="N648" i="1" s="1"/>
  <c r="I714" i="3"/>
  <c r="N714" i="1" s="1"/>
  <c r="H1132" i="3"/>
  <c r="M1132" i="1" s="1"/>
  <c r="H1152" i="3"/>
  <c r="M1152" i="1" s="1"/>
  <c r="H1168" i="3"/>
  <c r="M1168" i="1" s="1"/>
  <c r="H1184" i="3"/>
  <c r="M1184" i="1" s="1"/>
  <c r="I1232" i="3"/>
  <c r="N1232" i="1" s="1"/>
  <c r="I1795" i="3"/>
  <c r="N1795" i="1" s="1"/>
  <c r="H179" i="3"/>
  <c r="M179" i="1" s="1"/>
  <c r="H209" i="3"/>
  <c r="M209" i="1" s="1"/>
  <c r="H339" i="3"/>
  <c r="M339" i="1" s="1"/>
  <c r="H433" i="3"/>
  <c r="M433" i="1" s="1"/>
  <c r="I616" i="3"/>
  <c r="N616" i="1" s="1"/>
  <c r="H1164" i="3"/>
  <c r="M1164" i="1" s="1"/>
  <c r="E237" i="4" s="1"/>
  <c r="H551" i="3"/>
  <c r="M551" i="1" s="1"/>
  <c r="I1136" i="3"/>
  <c r="N1136" i="1" s="1"/>
  <c r="I29" i="3"/>
  <c r="N29" i="1" s="1"/>
  <c r="I126" i="3"/>
  <c r="N126" i="1" s="1"/>
  <c r="H127" i="3"/>
  <c r="M127" i="1" s="1"/>
  <c r="H163" i="3"/>
  <c r="M163" i="1" s="1"/>
  <c r="H171" i="3"/>
  <c r="M171" i="1" s="1"/>
  <c r="I248" i="3"/>
  <c r="N248" i="1" s="1"/>
  <c r="H265" i="3"/>
  <c r="M265" i="1" s="1"/>
  <c r="H359" i="3"/>
  <c r="M359" i="1" s="1"/>
  <c r="I320" i="3"/>
  <c r="N320" i="1" s="1"/>
  <c r="H555" i="3"/>
  <c r="M555" i="1" s="1"/>
  <c r="I251" i="4" s="1"/>
  <c r="H401" i="3"/>
  <c r="M401" i="1" s="1"/>
  <c r="I461" i="3"/>
  <c r="N461" i="1" s="1"/>
  <c r="I477" i="3"/>
  <c r="N477" i="1" s="1"/>
  <c r="I636" i="3"/>
  <c r="N636" i="1" s="1"/>
  <c r="I700" i="3"/>
  <c r="N700" i="1" s="1"/>
  <c r="I600" i="3"/>
  <c r="N600" i="1" s="1"/>
  <c r="I664" i="3"/>
  <c r="N664" i="1" s="1"/>
  <c r="I1106" i="3"/>
  <c r="N1106" i="1" s="1"/>
  <c r="H1116" i="3"/>
  <c r="M1116" i="1" s="1"/>
  <c r="H1138" i="3"/>
  <c r="M1138" i="1" s="1"/>
  <c r="H1180" i="3"/>
  <c r="M1180" i="1" s="1"/>
  <c r="I1234" i="3"/>
  <c r="N1234" i="1" s="1"/>
  <c r="H1266" i="3"/>
  <c r="M1266" i="1" s="1"/>
  <c r="I1285" i="3"/>
  <c r="N1285" i="1" s="1"/>
  <c r="H1088" i="3"/>
  <c r="M1088" i="1" s="1"/>
  <c r="H1216" i="3"/>
  <c r="M1216" i="1" s="1"/>
  <c r="H300" i="4" s="1"/>
  <c r="H1238" i="3"/>
  <c r="M1238" i="1" s="1"/>
  <c r="K291" i="4" s="1"/>
  <c r="I1270" i="3"/>
  <c r="N1270" i="1" s="1"/>
  <c r="I1699" i="3"/>
  <c r="N1699" i="1" s="1"/>
  <c r="I1827" i="3"/>
  <c r="N1827" i="1" s="1"/>
  <c r="H1875" i="3"/>
  <c r="M1875" i="1" s="1"/>
  <c r="I207" i="3"/>
  <c r="N207" i="1" s="1"/>
  <c r="I148" i="3"/>
  <c r="N148" i="1" s="1"/>
  <c r="H221" i="3"/>
  <c r="M221" i="1" s="1"/>
  <c r="H237" i="3"/>
  <c r="M237" i="1" s="1"/>
  <c r="H351" i="3"/>
  <c r="M351" i="1" s="1"/>
  <c r="H439" i="3"/>
  <c r="M439" i="1" s="1"/>
  <c r="H473" i="3"/>
  <c r="M473" i="1" s="1"/>
  <c r="F254" i="4" s="1"/>
  <c r="I604" i="3"/>
  <c r="N604" i="1" s="1"/>
  <c r="I668" i="3"/>
  <c r="N668" i="1" s="1"/>
  <c r="I632" i="3"/>
  <c r="N632" i="1" s="1"/>
  <c r="I696" i="3"/>
  <c r="N696" i="1" s="1"/>
  <c r="H1084" i="3"/>
  <c r="M1084" i="1" s="1"/>
  <c r="H1148" i="3"/>
  <c r="M1148" i="1" s="1"/>
  <c r="H1212" i="3"/>
  <c r="M1212" i="1" s="1"/>
  <c r="I1343" i="3"/>
  <c r="N1343" i="1" s="1"/>
  <c r="I1649" i="3"/>
  <c r="N1649" i="1" s="1"/>
  <c r="I1655" i="3"/>
  <c r="N1655" i="1" s="1"/>
  <c r="I1763" i="3"/>
  <c r="N1763" i="1" s="1"/>
  <c r="I1305" i="3"/>
  <c r="N1305" i="1" s="1"/>
  <c r="H1305" i="3"/>
  <c r="M1305" i="1" s="1"/>
  <c r="K323" i="4" s="1"/>
  <c r="I387" i="3"/>
  <c r="N387" i="1" s="1"/>
  <c r="I45" i="3"/>
  <c r="N45" i="1" s="1"/>
  <c r="I61" i="3"/>
  <c r="N61" i="1" s="1"/>
  <c r="I44" i="3"/>
  <c r="N44" i="1" s="1"/>
  <c r="I205" i="3"/>
  <c r="N205" i="1" s="1"/>
  <c r="I140" i="3"/>
  <c r="N140" i="1" s="1"/>
  <c r="I157" i="3"/>
  <c r="N157" i="1" s="1"/>
  <c r="I173" i="3"/>
  <c r="N173" i="1" s="1"/>
  <c r="I181" i="3"/>
  <c r="N181" i="1" s="1"/>
  <c r="H183" i="3"/>
  <c r="M183" i="1" s="1"/>
  <c r="I210" i="3"/>
  <c r="N210" i="1" s="1"/>
  <c r="H245" i="3"/>
  <c r="M245" i="1" s="1"/>
  <c r="I307" i="3"/>
  <c r="N307" i="1" s="1"/>
  <c r="H443" i="3"/>
  <c r="M443" i="1" s="1"/>
  <c r="I562" i="3"/>
  <c r="N562" i="1" s="1"/>
  <c r="H409" i="3"/>
  <c r="M409" i="1" s="1"/>
  <c r="E259" i="4" s="1"/>
  <c r="I445" i="3"/>
  <c r="N445" i="1" s="1"/>
  <c r="I612" i="3"/>
  <c r="N612" i="1" s="1"/>
  <c r="I644" i="3"/>
  <c r="N644" i="1" s="1"/>
  <c r="I676" i="3"/>
  <c r="N676" i="1" s="1"/>
  <c r="I708" i="3"/>
  <c r="N708" i="1" s="1"/>
  <c r="I608" i="3"/>
  <c r="N608" i="1" s="1"/>
  <c r="I640" i="3"/>
  <c r="N640" i="1" s="1"/>
  <c r="I672" i="3"/>
  <c r="N672" i="1" s="1"/>
  <c r="I704" i="3"/>
  <c r="N704" i="1" s="1"/>
  <c r="I786" i="3"/>
  <c r="N786" i="1" s="1"/>
  <c r="I842" i="3"/>
  <c r="N842" i="1" s="1"/>
  <c r="I850" i="3"/>
  <c r="N850" i="1" s="1"/>
  <c r="I858" i="3"/>
  <c r="N858" i="1" s="1"/>
  <c r="I866" i="3"/>
  <c r="N866" i="1" s="1"/>
  <c r="I874" i="3"/>
  <c r="N874" i="1" s="1"/>
  <c r="I882" i="3"/>
  <c r="N882" i="1" s="1"/>
  <c r="I890" i="3"/>
  <c r="N890" i="1" s="1"/>
  <c r="I898" i="3"/>
  <c r="N898" i="1" s="1"/>
  <c r="I906" i="3"/>
  <c r="N906" i="1" s="1"/>
  <c r="I914" i="3"/>
  <c r="N914" i="1" s="1"/>
  <c r="I922" i="3"/>
  <c r="N922" i="1" s="1"/>
  <c r="I930" i="3"/>
  <c r="N930" i="1" s="1"/>
  <c r="H840" i="3"/>
  <c r="M840" i="1" s="1"/>
  <c r="H848" i="3"/>
  <c r="M848" i="1" s="1"/>
  <c r="H856" i="3"/>
  <c r="M856" i="1" s="1"/>
  <c r="H864" i="3"/>
  <c r="M864" i="1" s="1"/>
  <c r="H872" i="3"/>
  <c r="M872" i="1" s="1"/>
  <c r="H880" i="3"/>
  <c r="M880" i="1" s="1"/>
  <c r="H888" i="3"/>
  <c r="M888" i="1" s="1"/>
  <c r="H896" i="3"/>
  <c r="M896" i="1" s="1"/>
  <c r="F318" i="4" s="1"/>
  <c r="H904" i="3"/>
  <c r="M904" i="1" s="1"/>
  <c r="H912" i="3"/>
  <c r="M912" i="1" s="1"/>
  <c r="H920" i="3"/>
  <c r="M920" i="1" s="1"/>
  <c r="H928" i="3"/>
  <c r="M928" i="1" s="1"/>
  <c r="I1295" i="3"/>
  <c r="N1295" i="1" s="1"/>
  <c r="H1650" i="3"/>
  <c r="M1650" i="1" s="1"/>
  <c r="I1315" i="3"/>
  <c r="N1315" i="1" s="1"/>
  <c r="I1647" i="3"/>
  <c r="N1647" i="1" s="1"/>
  <c r="I1723" i="3"/>
  <c r="N1723" i="1" s="1"/>
  <c r="I1715" i="3"/>
  <c r="N1715" i="1" s="1"/>
  <c r="I1779" i="3"/>
  <c r="N1779" i="1" s="1"/>
  <c r="I1843" i="3"/>
  <c r="N1843" i="1" s="1"/>
  <c r="H1850" i="3"/>
  <c r="M1850" i="1" s="1"/>
  <c r="H217" i="3"/>
  <c r="M217" i="1" s="1"/>
  <c r="H407" i="3"/>
  <c r="M407" i="1" s="1"/>
  <c r="H535" i="3"/>
  <c r="M535" i="1" s="1"/>
  <c r="I49" i="3"/>
  <c r="N49" i="1" s="1"/>
  <c r="I57" i="3"/>
  <c r="N57" i="1" s="1"/>
  <c r="I73" i="3"/>
  <c r="N73" i="1" s="1"/>
  <c r="H104" i="3"/>
  <c r="M104" i="1" s="1"/>
  <c r="I103" i="3"/>
  <c r="N103" i="1" s="1"/>
  <c r="I169" i="3"/>
  <c r="N169" i="1" s="1"/>
  <c r="I177" i="3"/>
  <c r="N177" i="1" s="1"/>
  <c r="I185" i="3"/>
  <c r="N185" i="1" s="1"/>
  <c r="H175" i="3"/>
  <c r="M175" i="1" s="1"/>
  <c r="H224" i="3"/>
  <c r="M224" i="1" s="1"/>
  <c r="H225" i="3"/>
  <c r="M225" i="1" s="1"/>
  <c r="H229" i="3"/>
  <c r="M229" i="1" s="1"/>
  <c r="H281" i="3"/>
  <c r="M281" i="1" s="1"/>
  <c r="I295" i="3"/>
  <c r="N295" i="1" s="1"/>
  <c r="H315" i="3"/>
  <c r="M315" i="1" s="1"/>
  <c r="H411" i="3"/>
  <c r="M411" i="1" s="1"/>
  <c r="H475" i="3"/>
  <c r="M475" i="1" s="1"/>
  <c r="E297" i="4" s="1"/>
  <c r="H539" i="3"/>
  <c r="M539" i="1" s="1"/>
  <c r="I413" i="3"/>
  <c r="N413" i="1" s="1"/>
  <c r="H441" i="3"/>
  <c r="M441" i="1" s="1"/>
  <c r="H449" i="3"/>
  <c r="M449" i="1" s="1"/>
  <c r="I596" i="3"/>
  <c r="N596" i="1" s="1"/>
  <c r="I628" i="3"/>
  <c r="N628" i="1" s="1"/>
  <c r="I660" i="3"/>
  <c r="N660" i="1" s="1"/>
  <c r="I592" i="3"/>
  <c r="N592" i="1" s="1"/>
  <c r="I624" i="3"/>
  <c r="N624" i="1" s="1"/>
  <c r="I656" i="3"/>
  <c r="N656" i="1" s="1"/>
  <c r="I688" i="3"/>
  <c r="N688" i="1" s="1"/>
  <c r="I782" i="3"/>
  <c r="N782" i="1" s="1"/>
  <c r="I790" i="3"/>
  <c r="N790" i="1" s="1"/>
  <c r="I910" i="3"/>
  <c r="N910" i="1" s="1"/>
  <c r="I926" i="3"/>
  <c r="N926" i="1" s="1"/>
  <c r="H844" i="3"/>
  <c r="M844" i="1" s="1"/>
  <c r="H860" i="3"/>
  <c r="M860" i="1" s="1"/>
  <c r="H876" i="3"/>
  <c r="M876" i="1" s="1"/>
  <c r="H884" i="3"/>
  <c r="M884" i="1" s="1"/>
  <c r="H916" i="3"/>
  <c r="M916" i="1" s="1"/>
  <c r="I1276" i="3"/>
  <c r="N1276" i="1" s="1"/>
  <c r="I1691" i="3"/>
  <c r="N1691" i="1" s="1"/>
  <c r="I1683" i="3"/>
  <c r="N1683" i="1" s="1"/>
  <c r="I1747" i="3"/>
  <c r="N1747" i="1" s="1"/>
  <c r="I1811" i="3"/>
  <c r="N1811" i="1" s="1"/>
  <c r="H1866" i="3"/>
  <c r="M1866" i="1" s="1"/>
  <c r="I575" i="3"/>
  <c r="N575" i="1" s="1"/>
  <c r="H575" i="3"/>
  <c r="M575" i="1" s="1"/>
  <c r="I583" i="3"/>
  <c r="N583" i="1" s="1"/>
  <c r="H583" i="3"/>
  <c r="M583" i="1" s="1"/>
  <c r="H34" i="3"/>
  <c r="M34" i="1" s="1"/>
  <c r="H105" i="3"/>
  <c r="M105" i="1" s="1"/>
  <c r="H113" i="3"/>
  <c r="M113" i="1" s="1"/>
  <c r="I119" i="3"/>
  <c r="N119" i="1" s="1"/>
  <c r="H51" i="3"/>
  <c r="M51" i="1" s="1"/>
  <c r="I59" i="3"/>
  <c r="N59" i="1" s="1"/>
  <c r="H186" i="3"/>
  <c r="M186" i="1" s="1"/>
  <c r="I134" i="3"/>
  <c r="N134" i="1" s="1"/>
  <c r="I289" i="3"/>
  <c r="N289" i="1" s="1"/>
  <c r="I285" i="3"/>
  <c r="N285" i="1" s="1"/>
  <c r="H341" i="3"/>
  <c r="M341" i="1" s="1"/>
  <c r="I35" i="3"/>
  <c r="N35" i="1" s="1"/>
  <c r="I120" i="3"/>
  <c r="N120" i="1" s="1"/>
  <c r="H25" i="3"/>
  <c r="M25" i="1" s="1"/>
  <c r="H80" i="3"/>
  <c r="M80" i="1" s="1"/>
  <c r="H116" i="3"/>
  <c r="M116" i="1" s="1"/>
  <c r="H24" i="3"/>
  <c r="M24" i="1" s="1"/>
  <c r="H50" i="3"/>
  <c r="M50" i="1" s="1"/>
  <c r="I66" i="3"/>
  <c r="N66" i="1" s="1"/>
  <c r="H74" i="3"/>
  <c r="M74" i="1" s="1"/>
  <c r="I77" i="3"/>
  <c r="N77" i="1" s="1"/>
  <c r="H82" i="3"/>
  <c r="M82" i="1" s="1"/>
  <c r="I85" i="3"/>
  <c r="N85" i="1" s="1"/>
  <c r="H90" i="3"/>
  <c r="M90" i="1" s="1"/>
  <c r="I93" i="3"/>
  <c r="N93" i="1" s="1"/>
  <c r="H98" i="3"/>
  <c r="M98" i="1" s="1"/>
  <c r="I101" i="3"/>
  <c r="N101" i="1" s="1"/>
  <c r="I118" i="3"/>
  <c r="N118" i="1" s="1"/>
  <c r="H202" i="3"/>
  <c r="M202" i="1" s="1"/>
  <c r="H152" i="3"/>
  <c r="M152" i="1" s="1"/>
  <c r="H172" i="3"/>
  <c r="M172" i="1" s="1"/>
  <c r="H180" i="3"/>
  <c r="M180" i="1" s="1"/>
  <c r="H188" i="3"/>
  <c r="M188" i="1" s="1"/>
  <c r="H196" i="3"/>
  <c r="M196" i="1" s="1"/>
  <c r="H146" i="3"/>
  <c r="M146" i="1" s="1"/>
  <c r="H280" i="3"/>
  <c r="M280" i="1" s="1"/>
  <c r="H296" i="3"/>
  <c r="M296" i="1" s="1"/>
  <c r="H216" i="3"/>
  <c r="M216" i="1" s="1"/>
  <c r="H235" i="3"/>
  <c r="M235" i="1" s="1"/>
  <c r="H251" i="3"/>
  <c r="M251" i="1" s="1"/>
  <c r="H271" i="3"/>
  <c r="M271" i="1" s="1"/>
  <c r="H241" i="3"/>
  <c r="M241" i="1" s="1"/>
  <c r="I301" i="3"/>
  <c r="N301" i="1" s="1"/>
  <c r="H227" i="3"/>
  <c r="M227" i="1" s="1"/>
  <c r="H239" i="3"/>
  <c r="M239" i="1" s="1"/>
  <c r="O311" i="4" s="1"/>
  <c r="H255" i="3"/>
  <c r="M255" i="1" s="1"/>
  <c r="H268" i="3"/>
  <c r="M268" i="1" s="1"/>
  <c r="H223" i="3"/>
  <c r="M223" i="1" s="1"/>
  <c r="K327" i="4" s="1"/>
  <c r="H275" i="3"/>
  <c r="M275" i="1" s="1"/>
  <c r="I294" i="3"/>
  <c r="N294" i="1" s="1"/>
  <c r="I309" i="3"/>
  <c r="N309" i="1" s="1"/>
  <c r="I325" i="3"/>
  <c r="N325" i="1" s="1"/>
  <c r="I353" i="3"/>
  <c r="N353" i="1" s="1"/>
  <c r="H369" i="3"/>
  <c r="M369" i="1" s="1"/>
  <c r="H367" i="3"/>
  <c r="M367" i="1" s="1"/>
  <c r="H306" i="3"/>
  <c r="M306" i="1" s="1"/>
  <c r="H349" i="3"/>
  <c r="M349" i="1" s="1"/>
  <c r="H365" i="3"/>
  <c r="M365" i="1" s="1"/>
  <c r="H381" i="3"/>
  <c r="M381" i="1" s="1"/>
  <c r="H323" i="3"/>
  <c r="M323" i="1" s="1"/>
  <c r="H363" i="3"/>
  <c r="M363" i="1" s="1"/>
  <c r="H390" i="3"/>
  <c r="M390" i="1" s="1"/>
  <c r="I576" i="3"/>
  <c r="N576" i="1" s="1"/>
  <c r="H404" i="3"/>
  <c r="M404" i="1" s="1"/>
  <c r="H412" i="3"/>
  <c r="M412" i="1" s="1"/>
  <c r="I420" i="3"/>
  <c r="N420" i="1" s="1"/>
  <c r="I428" i="3"/>
  <c r="N428" i="1" s="1"/>
  <c r="H436" i="3"/>
  <c r="M436" i="1" s="1"/>
  <c r="H444" i="3"/>
  <c r="M444" i="1" s="1"/>
  <c r="I452" i="3"/>
  <c r="N452" i="1" s="1"/>
  <c r="I460" i="3"/>
  <c r="N460" i="1" s="1"/>
  <c r="H476" i="3"/>
  <c r="M476" i="1" s="1"/>
  <c r="I484" i="3"/>
  <c r="N484" i="1" s="1"/>
  <c r="I492" i="3"/>
  <c r="N492" i="1" s="1"/>
  <c r="H508" i="3"/>
  <c r="M508" i="1" s="1"/>
  <c r="H524" i="3"/>
  <c r="M524" i="1" s="1"/>
  <c r="I532" i="3"/>
  <c r="N532" i="1" s="1"/>
  <c r="I540" i="3"/>
  <c r="N540" i="1" s="1"/>
  <c r="I548" i="3"/>
  <c r="N548" i="1" s="1"/>
  <c r="I556" i="3"/>
  <c r="N556" i="1" s="1"/>
  <c r="I391" i="3"/>
  <c r="N391" i="1" s="1"/>
  <c r="H406" i="3"/>
  <c r="M406" i="1" s="1"/>
  <c r="H414" i="3"/>
  <c r="M414" i="1" s="1"/>
  <c r="H422" i="3"/>
  <c r="M422" i="1" s="1"/>
  <c r="H430" i="3"/>
  <c r="M430" i="1" s="1"/>
  <c r="H438" i="3"/>
  <c r="M438" i="1" s="1"/>
  <c r="H446" i="3"/>
  <c r="M446" i="1" s="1"/>
  <c r="H454" i="3"/>
  <c r="M454" i="1" s="1"/>
  <c r="H462" i="3"/>
  <c r="M462" i="1" s="1"/>
  <c r="H470" i="3"/>
  <c r="M470" i="1" s="1"/>
  <c r="H478" i="3"/>
  <c r="M478" i="1" s="1"/>
  <c r="H486" i="3"/>
  <c r="M486" i="1" s="1"/>
  <c r="H494" i="3"/>
  <c r="M494" i="1" s="1"/>
  <c r="H502" i="3"/>
  <c r="M502" i="1" s="1"/>
  <c r="H510" i="3"/>
  <c r="M510" i="1" s="1"/>
  <c r="H518" i="3"/>
  <c r="M518" i="1" s="1"/>
  <c r="H526" i="3"/>
  <c r="M526" i="1" s="1"/>
  <c r="H534" i="3"/>
  <c r="M534" i="1" s="1"/>
  <c r="G317" i="4" s="1"/>
  <c r="H542" i="3"/>
  <c r="M542" i="1" s="1"/>
  <c r="H550" i="3"/>
  <c r="M550" i="1" s="1"/>
  <c r="H558" i="3"/>
  <c r="M558" i="1" s="1"/>
  <c r="I599" i="3"/>
  <c r="N599" i="1" s="1"/>
  <c r="I695" i="3"/>
  <c r="N695" i="1" s="1"/>
  <c r="I709" i="3"/>
  <c r="N709" i="1" s="1"/>
  <c r="H940" i="3"/>
  <c r="M940" i="1" s="1"/>
  <c r="I940" i="3"/>
  <c r="N940" i="1" s="1"/>
  <c r="H944" i="3"/>
  <c r="M944" i="1" s="1"/>
  <c r="I944" i="3"/>
  <c r="N944" i="1" s="1"/>
  <c r="I948" i="3"/>
  <c r="N948" i="1" s="1"/>
  <c r="H948" i="3"/>
  <c r="M948" i="1" s="1"/>
  <c r="H952" i="3"/>
  <c r="M952" i="1" s="1"/>
  <c r="I952" i="3"/>
  <c r="N952" i="1" s="1"/>
  <c r="H956" i="3"/>
  <c r="M956" i="1" s="1"/>
  <c r="I956" i="3"/>
  <c r="N956" i="1" s="1"/>
  <c r="H960" i="3"/>
  <c r="M960" i="1" s="1"/>
  <c r="I960" i="3"/>
  <c r="N960" i="1" s="1"/>
  <c r="I1656" i="3"/>
  <c r="N1656" i="1" s="1"/>
  <c r="H1656" i="3"/>
  <c r="M1656" i="1" s="1"/>
  <c r="I1672" i="3"/>
  <c r="N1672" i="1" s="1"/>
  <c r="H1672" i="3"/>
  <c r="M1672" i="1" s="1"/>
  <c r="I201" i="3"/>
  <c r="N201" i="1" s="1"/>
  <c r="I218" i="3"/>
  <c r="N218" i="1" s="1"/>
  <c r="I299" i="3"/>
  <c r="N299" i="1" s="1"/>
  <c r="H386" i="3"/>
  <c r="M386" i="1" s="1"/>
  <c r="H399" i="3"/>
  <c r="M399" i="1" s="1"/>
  <c r="H431" i="3"/>
  <c r="M431" i="1" s="1"/>
  <c r="H463" i="3"/>
  <c r="M463" i="1" s="1"/>
  <c r="H479" i="3"/>
  <c r="M479" i="1" s="1"/>
  <c r="F303" i="4" s="1"/>
  <c r="H495" i="3"/>
  <c r="M495" i="1" s="1"/>
  <c r="H511" i="3"/>
  <c r="M511" i="1" s="1"/>
  <c r="H527" i="3"/>
  <c r="M527" i="1" s="1"/>
  <c r="H543" i="3"/>
  <c r="M543" i="1" s="1"/>
  <c r="H559" i="3"/>
  <c r="M559" i="1" s="1"/>
  <c r="H571" i="3"/>
  <c r="M571" i="1" s="1"/>
  <c r="H587" i="3"/>
  <c r="M587" i="1" s="1"/>
  <c r="H315" i="4" s="1"/>
  <c r="I489" i="3"/>
  <c r="N489" i="1" s="1"/>
  <c r="I497" i="3"/>
  <c r="N497" i="1" s="1"/>
  <c r="I505" i="3"/>
  <c r="N505" i="1" s="1"/>
  <c r="I513" i="3"/>
  <c r="N513" i="1" s="1"/>
  <c r="I529" i="3"/>
  <c r="N529" i="1" s="1"/>
  <c r="I537" i="3"/>
  <c r="N537" i="1" s="1"/>
  <c r="I545" i="3"/>
  <c r="N545" i="1" s="1"/>
  <c r="I553" i="3"/>
  <c r="N553" i="1" s="1"/>
  <c r="I598" i="3"/>
  <c r="N598" i="1" s="1"/>
  <c r="I662" i="3"/>
  <c r="N662" i="1" s="1"/>
  <c r="I694" i="3"/>
  <c r="N694" i="1" s="1"/>
  <c r="I710" i="3"/>
  <c r="N710" i="1" s="1"/>
  <c r="I690" i="3"/>
  <c r="N690" i="1" s="1"/>
  <c r="I43" i="3"/>
  <c r="N43" i="1" s="1"/>
  <c r="I67" i="3"/>
  <c r="N67" i="1" s="1"/>
  <c r="H32" i="3"/>
  <c r="M32" i="1" s="1"/>
  <c r="H100" i="3"/>
  <c r="M100" i="1" s="1"/>
  <c r="I31" i="3"/>
  <c r="N31" i="1" s="1"/>
  <c r="I106" i="3"/>
  <c r="N106" i="1" s="1"/>
  <c r="H110" i="3"/>
  <c r="M110" i="1" s="1"/>
  <c r="H108" i="3"/>
  <c r="M108" i="1" s="1"/>
  <c r="H38" i="3"/>
  <c r="M38" i="1" s="1"/>
  <c r="I47" i="3"/>
  <c r="N47" i="1" s="1"/>
  <c r="I55" i="3"/>
  <c r="N55" i="1" s="1"/>
  <c r="I75" i="3"/>
  <c r="N75" i="1" s="1"/>
  <c r="I83" i="3"/>
  <c r="N83" i="1" s="1"/>
  <c r="I91" i="3"/>
  <c r="N91" i="1" s="1"/>
  <c r="I99" i="3"/>
  <c r="N99" i="1" s="1"/>
  <c r="H144" i="3"/>
  <c r="M144" i="1" s="1"/>
  <c r="I125" i="3"/>
  <c r="N125" i="1" s="1"/>
  <c r="I174" i="3"/>
  <c r="N174" i="1" s="1"/>
  <c r="I182" i="3"/>
  <c r="N182" i="1" s="1"/>
  <c r="I190" i="3"/>
  <c r="N190" i="1" s="1"/>
  <c r="I206" i="3"/>
  <c r="N206" i="1" s="1"/>
  <c r="I212" i="3"/>
  <c r="N212" i="1" s="1"/>
  <c r="I214" i="3"/>
  <c r="N214" i="1" s="1"/>
  <c r="I273" i="3"/>
  <c r="N273" i="1" s="1"/>
  <c r="I233" i="3"/>
  <c r="N233" i="1" s="1"/>
  <c r="I269" i="3"/>
  <c r="N269" i="1" s="1"/>
  <c r="H267" i="3"/>
  <c r="M267" i="1" s="1"/>
  <c r="H291" i="3"/>
  <c r="M291" i="1" s="1"/>
  <c r="I393" i="3"/>
  <c r="N393" i="1" s="1"/>
  <c r="H321" i="3"/>
  <c r="M321" i="1" s="1"/>
  <c r="L276" i="4" s="1"/>
  <c r="H355" i="3"/>
  <c r="M355" i="1" s="1"/>
  <c r="I395" i="3"/>
  <c r="N395" i="1" s="1"/>
  <c r="H388" i="3"/>
  <c r="M388" i="1" s="1"/>
  <c r="H746" i="3"/>
  <c r="M746" i="1" s="1"/>
  <c r="H761" i="3"/>
  <c r="M761" i="1" s="1"/>
  <c r="H777" i="3"/>
  <c r="M777" i="1" s="1"/>
  <c r="I593" i="3"/>
  <c r="N593" i="1" s="1"/>
  <c r="I609" i="3"/>
  <c r="N609" i="1" s="1"/>
  <c r="H625" i="3"/>
  <c r="M625" i="1" s="1"/>
  <c r="H641" i="3"/>
  <c r="M641" i="1" s="1"/>
  <c r="I657" i="3"/>
  <c r="N657" i="1" s="1"/>
  <c r="I673" i="3"/>
  <c r="N673" i="1" s="1"/>
  <c r="H689" i="3"/>
  <c r="M689" i="1" s="1"/>
  <c r="H705" i="3"/>
  <c r="M705" i="1" s="1"/>
  <c r="I739" i="3"/>
  <c r="N739" i="1" s="1"/>
  <c r="H773" i="3"/>
  <c r="M773" i="1" s="1"/>
  <c r="N305" i="4" s="1"/>
  <c r="I605" i="3"/>
  <c r="N605" i="1" s="1"/>
  <c r="I621" i="3"/>
  <c r="N621" i="1" s="1"/>
  <c r="I637" i="3"/>
  <c r="N637" i="1" s="1"/>
  <c r="I653" i="3"/>
  <c r="N653" i="1" s="1"/>
  <c r="I669" i="3"/>
  <c r="N669" i="1" s="1"/>
  <c r="I685" i="3"/>
  <c r="N685" i="1" s="1"/>
  <c r="I701" i="3"/>
  <c r="N701" i="1" s="1"/>
  <c r="H706" i="3"/>
  <c r="M706" i="1" s="1"/>
  <c r="I706" i="3"/>
  <c r="N706" i="1" s="1"/>
  <c r="H722" i="3"/>
  <c r="M722" i="1" s="1"/>
  <c r="I722" i="3"/>
  <c r="N722" i="1" s="1"/>
  <c r="H1654" i="3"/>
  <c r="M1654" i="1" s="1"/>
  <c r="I1654" i="3"/>
  <c r="N1654" i="1" s="1"/>
  <c r="I1670" i="3"/>
  <c r="N1670" i="1" s="1"/>
  <c r="H1670" i="3"/>
  <c r="M1670" i="1" s="1"/>
  <c r="I48" i="3"/>
  <c r="N48" i="1" s="1"/>
  <c r="I139" i="3"/>
  <c r="N139" i="1" s="1"/>
  <c r="I131" i="3"/>
  <c r="N131" i="1" s="1"/>
  <c r="I132" i="3"/>
  <c r="N132" i="1" s="1"/>
  <c r="I319" i="3"/>
  <c r="N319" i="1" s="1"/>
  <c r="I343" i="3"/>
  <c r="N343" i="1" s="1"/>
  <c r="I324" i="3"/>
  <c r="N324" i="1" s="1"/>
  <c r="I311" i="3"/>
  <c r="N311" i="1" s="1"/>
  <c r="I327" i="3"/>
  <c r="N327" i="1" s="1"/>
  <c r="I331" i="3"/>
  <c r="N331" i="1" s="1"/>
  <c r="I335" i="3"/>
  <c r="N335" i="1" s="1"/>
  <c r="H392" i="3"/>
  <c r="M392" i="1" s="1"/>
  <c r="H403" i="3"/>
  <c r="M403" i="1" s="1"/>
  <c r="H435" i="3"/>
  <c r="M435" i="1" s="1"/>
  <c r="H467" i="3"/>
  <c r="M467" i="1" s="1"/>
  <c r="H483" i="3"/>
  <c r="M483" i="1" s="1"/>
  <c r="H499" i="3"/>
  <c r="M499" i="1" s="1"/>
  <c r="H515" i="3"/>
  <c r="M515" i="1" s="1"/>
  <c r="H547" i="3"/>
  <c r="M547" i="1" s="1"/>
  <c r="I405" i="3"/>
  <c r="N405" i="1" s="1"/>
  <c r="I437" i="3"/>
  <c r="N437" i="1" s="1"/>
  <c r="I469" i="3"/>
  <c r="N469" i="1" s="1"/>
  <c r="I579" i="3"/>
  <c r="N579" i="1" s="1"/>
  <c r="H27" i="3"/>
  <c r="M27" i="1" s="1"/>
  <c r="H87" i="3"/>
  <c r="M87" i="1" s="1"/>
  <c r="H95" i="3"/>
  <c r="M95" i="1" s="1"/>
  <c r="I142" i="3"/>
  <c r="N142" i="1" s="1"/>
  <c r="H178" i="3"/>
  <c r="M178" i="1" s="1"/>
  <c r="H194" i="3"/>
  <c r="M194" i="1" s="1"/>
  <c r="H138" i="3"/>
  <c r="M138" i="1" s="1"/>
  <c r="I198" i="3"/>
  <c r="N198" i="1" s="1"/>
  <c r="I114" i="3"/>
  <c r="N114" i="1" s="1"/>
  <c r="H63" i="3"/>
  <c r="M63" i="1" s="1"/>
  <c r="H71" i="3"/>
  <c r="M71" i="1" s="1"/>
  <c r="I92" i="3"/>
  <c r="N92" i="1" s="1"/>
  <c r="H111" i="3"/>
  <c r="M111" i="1" s="1"/>
  <c r="H154" i="3"/>
  <c r="M154" i="1" s="1"/>
  <c r="H136" i="3"/>
  <c r="M136" i="1" s="1"/>
  <c r="H150" i="3"/>
  <c r="M150" i="1" s="1"/>
  <c r="I40" i="3"/>
  <c r="N40" i="1" s="1"/>
  <c r="I122" i="3"/>
  <c r="N122" i="1" s="1"/>
  <c r="H39" i="3"/>
  <c r="M39" i="1" s="1"/>
  <c r="H26" i="3"/>
  <c r="M26" i="1" s="1"/>
  <c r="I41" i="3"/>
  <c r="N41" i="1" s="1"/>
  <c r="H107" i="3"/>
  <c r="M107" i="1" s="1"/>
  <c r="H30" i="3"/>
  <c r="M30" i="1" s="1"/>
  <c r="H46" i="3"/>
  <c r="M46" i="1" s="1"/>
  <c r="H54" i="3"/>
  <c r="M54" i="1" s="1"/>
  <c r="H62" i="3"/>
  <c r="M62" i="1" s="1"/>
  <c r="H70" i="3"/>
  <c r="M70" i="1" s="1"/>
  <c r="H78" i="3"/>
  <c r="M78" i="1" s="1"/>
  <c r="I81" i="3"/>
  <c r="N81" i="1" s="1"/>
  <c r="H86" i="3"/>
  <c r="M86" i="1" s="1"/>
  <c r="I89" i="3"/>
  <c r="N89" i="1" s="1"/>
  <c r="H94" i="3"/>
  <c r="M94" i="1" s="1"/>
  <c r="I97" i="3"/>
  <c r="N97" i="1" s="1"/>
  <c r="H102" i="3"/>
  <c r="M102" i="1" s="1"/>
  <c r="I128" i="3"/>
  <c r="N128" i="1" s="1"/>
  <c r="H200" i="3"/>
  <c r="M200" i="1" s="1"/>
  <c r="I211" i="3"/>
  <c r="N211" i="1" s="1"/>
  <c r="I199" i="3"/>
  <c r="N199" i="1" s="1"/>
  <c r="I176" i="3"/>
  <c r="N176" i="1" s="1"/>
  <c r="I184" i="3"/>
  <c r="N184" i="1" s="1"/>
  <c r="H192" i="3"/>
  <c r="M192" i="1" s="1"/>
  <c r="H130" i="3"/>
  <c r="M130" i="1" s="1"/>
  <c r="H261" i="3"/>
  <c r="M261" i="1" s="1"/>
  <c r="H292" i="3"/>
  <c r="M292" i="1" s="1"/>
  <c r="I219" i="3"/>
  <c r="N219" i="1" s="1"/>
  <c r="H243" i="3"/>
  <c r="M243" i="1" s="1"/>
  <c r="H259" i="3"/>
  <c r="M259" i="1" s="1"/>
  <c r="H287" i="3"/>
  <c r="M287" i="1" s="1"/>
  <c r="I257" i="3"/>
  <c r="N257" i="1" s="1"/>
  <c r="I308" i="3"/>
  <c r="N308" i="1" s="1"/>
  <c r="H231" i="3"/>
  <c r="M231" i="1" s="1"/>
  <c r="H247" i="3"/>
  <c r="M247" i="1" s="1"/>
  <c r="H279" i="3"/>
  <c r="M279" i="1" s="1"/>
  <c r="H263" i="3"/>
  <c r="M263" i="1" s="1"/>
  <c r="I298" i="3"/>
  <c r="N298" i="1" s="1"/>
  <c r="H345" i="3"/>
  <c r="M345" i="1" s="1"/>
  <c r="H361" i="3"/>
  <c r="M361" i="1" s="1"/>
  <c r="H377" i="3"/>
  <c r="M377" i="1" s="1"/>
  <c r="H383" i="3"/>
  <c r="M383" i="1" s="1"/>
  <c r="H305" i="3"/>
  <c r="M305" i="1" s="1"/>
  <c r="H314" i="3"/>
  <c r="M314" i="1" s="1"/>
  <c r="H337" i="3"/>
  <c r="M337" i="1" s="1"/>
  <c r="H357" i="3"/>
  <c r="M357" i="1" s="1"/>
  <c r="H373" i="3"/>
  <c r="M373" i="1" s="1"/>
  <c r="H347" i="3"/>
  <c r="M347" i="1" s="1"/>
  <c r="H379" i="3"/>
  <c r="M379" i="1" s="1"/>
  <c r="H402" i="3"/>
  <c r="M402" i="1" s="1"/>
  <c r="H410" i="3"/>
  <c r="M410" i="1" s="1"/>
  <c r="H418" i="3"/>
  <c r="M418" i="1" s="1"/>
  <c r="H426" i="3"/>
  <c r="M426" i="1" s="1"/>
  <c r="N314" i="4" s="1"/>
  <c r="H434" i="3"/>
  <c r="M434" i="1" s="1"/>
  <c r="H442" i="3"/>
  <c r="M442" i="1" s="1"/>
  <c r="H450" i="3"/>
  <c r="M450" i="1" s="1"/>
  <c r="L321" i="4" s="1"/>
  <c r="H458" i="3"/>
  <c r="M458" i="1" s="1"/>
  <c r="H466" i="3"/>
  <c r="M466" i="1" s="1"/>
  <c r="I474" i="3"/>
  <c r="N474" i="1" s="1"/>
  <c r="H482" i="3"/>
  <c r="M482" i="1" s="1"/>
  <c r="H490" i="3"/>
  <c r="M490" i="1" s="1"/>
  <c r="H506" i="3"/>
  <c r="M506" i="1" s="1"/>
  <c r="H522" i="3"/>
  <c r="M522" i="1" s="1"/>
  <c r="H530" i="3"/>
  <c r="M530" i="1" s="1"/>
  <c r="H538" i="3"/>
  <c r="M538" i="1" s="1"/>
  <c r="H546" i="3"/>
  <c r="M546" i="1" s="1"/>
  <c r="H554" i="3"/>
  <c r="M554" i="1" s="1"/>
  <c r="I711" i="3"/>
  <c r="N711" i="1" s="1"/>
  <c r="I735" i="3"/>
  <c r="N735" i="1" s="1"/>
  <c r="I734" i="3"/>
  <c r="N734" i="1" s="1"/>
  <c r="H734" i="3"/>
  <c r="M734" i="1" s="1"/>
  <c r="I64" i="3"/>
  <c r="N64" i="1" s="1"/>
  <c r="I72" i="3"/>
  <c r="N72" i="1" s="1"/>
  <c r="I135" i="3"/>
  <c r="N135" i="1" s="1"/>
  <c r="I485" i="3"/>
  <c r="N485" i="1" s="1"/>
  <c r="I493" i="3"/>
  <c r="N493" i="1" s="1"/>
  <c r="I501" i="3"/>
  <c r="N501" i="1" s="1"/>
  <c r="I517" i="3"/>
  <c r="N517" i="1" s="1"/>
  <c r="I541" i="3"/>
  <c r="N541" i="1" s="1"/>
  <c r="I622" i="3"/>
  <c r="N622" i="1" s="1"/>
  <c r="I702" i="3"/>
  <c r="N702" i="1" s="1"/>
  <c r="I718" i="3"/>
  <c r="N718" i="1" s="1"/>
  <c r="I618" i="3"/>
  <c r="N618" i="1" s="1"/>
  <c r="I634" i="3"/>
  <c r="N634" i="1" s="1"/>
  <c r="I698" i="3"/>
  <c r="N698" i="1" s="1"/>
  <c r="H109" i="3"/>
  <c r="M109" i="1" s="1"/>
  <c r="I170" i="3"/>
  <c r="N170" i="1" s="1"/>
  <c r="H204" i="3"/>
  <c r="M204" i="1" s="1"/>
  <c r="H208" i="3"/>
  <c r="M208" i="1" s="1"/>
  <c r="I249" i="3"/>
  <c r="N249" i="1" s="1"/>
  <c r="H283" i="3"/>
  <c r="M283" i="1" s="1"/>
  <c r="I277" i="3"/>
  <c r="N277" i="1" s="1"/>
  <c r="H375" i="3"/>
  <c r="M375" i="1" s="1"/>
  <c r="H318" i="3"/>
  <c r="M318" i="1" s="1"/>
  <c r="H371" i="3"/>
  <c r="M371" i="1" s="1"/>
  <c r="H397" i="3"/>
  <c r="M397" i="1" s="1"/>
  <c r="H313" i="3"/>
  <c r="M313" i="1" s="1"/>
  <c r="H329" i="3"/>
  <c r="M329" i="1" s="1"/>
  <c r="H724" i="3"/>
  <c r="M724" i="1" s="1"/>
  <c r="I724" i="3"/>
  <c r="N724" i="1" s="1"/>
  <c r="H591" i="3"/>
  <c r="M591" i="1" s="1"/>
  <c r="H601" i="3"/>
  <c r="M601" i="1" s="1"/>
  <c r="H617" i="3"/>
  <c r="M617" i="1" s="1"/>
  <c r="H633" i="3"/>
  <c r="M633" i="1" s="1"/>
  <c r="H649" i="3"/>
  <c r="M649" i="1" s="1"/>
  <c r="H665" i="3"/>
  <c r="M665" i="1" s="1"/>
  <c r="H681" i="3"/>
  <c r="M681" i="1" s="1"/>
  <c r="H697" i="3"/>
  <c r="M697" i="1" s="1"/>
  <c r="H713" i="3"/>
  <c r="M713" i="1" s="1"/>
  <c r="I723" i="3"/>
  <c r="N723" i="1" s="1"/>
  <c r="H597" i="3"/>
  <c r="M597" i="1" s="1"/>
  <c r="H613" i="3"/>
  <c r="M613" i="1" s="1"/>
  <c r="I629" i="3"/>
  <c r="N629" i="1" s="1"/>
  <c r="H645" i="3"/>
  <c r="M645" i="1" s="1"/>
  <c r="H661" i="3"/>
  <c r="M661" i="1" s="1"/>
  <c r="I677" i="3"/>
  <c r="N677" i="1" s="1"/>
  <c r="I693" i="3"/>
  <c r="N693" i="1" s="1"/>
  <c r="H733" i="3"/>
  <c r="M733" i="1" s="1"/>
  <c r="I733" i="3"/>
  <c r="N733" i="1" s="1"/>
  <c r="H715" i="3"/>
  <c r="M715" i="1" s="1"/>
  <c r="H1658" i="3"/>
  <c r="M1658" i="1" s="1"/>
  <c r="I1658" i="3"/>
  <c r="N1658" i="1" s="1"/>
  <c r="H1666" i="3"/>
  <c r="M1666" i="1" s="1"/>
  <c r="I1666" i="3"/>
  <c r="N1666" i="1" s="1"/>
  <c r="I1674" i="3"/>
  <c r="N1674" i="1" s="1"/>
  <c r="H1674" i="3"/>
  <c r="M1674" i="1" s="1"/>
  <c r="H310" i="3"/>
  <c r="M310" i="1" s="1"/>
  <c r="H326" i="3"/>
  <c r="M326" i="1" s="1"/>
  <c r="I333" i="3"/>
  <c r="N333" i="1" s="1"/>
  <c r="H570" i="3"/>
  <c r="M570" i="1" s="1"/>
  <c r="L274" i="4" s="1"/>
  <c r="H574" i="3"/>
  <c r="M574" i="1" s="1"/>
  <c r="H578" i="3"/>
  <c r="M578" i="1" s="1"/>
  <c r="H582" i="3"/>
  <c r="M582" i="1" s="1"/>
  <c r="H586" i="3"/>
  <c r="M586" i="1" s="1"/>
  <c r="F257" i="4" s="1"/>
  <c r="I590" i="3"/>
  <c r="N590" i="1" s="1"/>
  <c r="H400" i="3"/>
  <c r="M400" i="1" s="1"/>
  <c r="H408" i="3"/>
  <c r="M408" i="1" s="1"/>
  <c r="I416" i="3"/>
  <c r="N416" i="1" s="1"/>
  <c r="H424" i="3"/>
  <c r="M424" i="1" s="1"/>
  <c r="H432" i="3"/>
  <c r="M432" i="1" s="1"/>
  <c r="H440" i="3"/>
  <c r="M440" i="1" s="1"/>
  <c r="I448" i="3"/>
  <c r="N448" i="1" s="1"/>
  <c r="H456" i="3"/>
  <c r="M456" i="1" s="1"/>
  <c r="H464" i="3"/>
  <c r="M464" i="1" s="1"/>
  <c r="O313" i="4" s="1"/>
  <c r="H472" i="3"/>
  <c r="M472" i="1" s="1"/>
  <c r="E266" i="4" s="1"/>
  <c r="I480" i="3"/>
  <c r="N480" i="1" s="1"/>
  <c r="H488" i="3"/>
  <c r="M488" i="1" s="1"/>
  <c r="H504" i="3"/>
  <c r="M504" i="1" s="1"/>
  <c r="H520" i="3"/>
  <c r="M520" i="1" s="1"/>
  <c r="H544" i="3"/>
  <c r="M544" i="1" s="1"/>
  <c r="H552" i="3"/>
  <c r="M552" i="1" s="1"/>
  <c r="H560" i="3"/>
  <c r="M560" i="1" s="1"/>
  <c r="H750" i="3"/>
  <c r="M750" i="1" s="1"/>
  <c r="H762" i="3"/>
  <c r="M762" i="1" s="1"/>
  <c r="F309" i="4" s="1"/>
  <c r="H778" i="3"/>
  <c r="M778" i="1" s="1"/>
  <c r="I607" i="3"/>
  <c r="N607" i="1" s="1"/>
  <c r="I703" i="3"/>
  <c r="N703" i="1" s="1"/>
  <c r="H758" i="3"/>
  <c r="M758" i="1" s="1"/>
  <c r="H774" i="3"/>
  <c r="M774" i="1" s="1"/>
  <c r="I707" i="3"/>
  <c r="N707" i="1" s="1"/>
  <c r="I742" i="3"/>
  <c r="N742" i="1" s="1"/>
  <c r="I755" i="3"/>
  <c r="N755" i="1" s="1"/>
  <c r="H939" i="3"/>
  <c r="M939" i="1" s="1"/>
  <c r="H943" i="3"/>
  <c r="M943" i="1" s="1"/>
  <c r="H947" i="3"/>
  <c r="M947" i="1" s="1"/>
  <c r="H951" i="3"/>
  <c r="M951" i="1" s="1"/>
  <c r="H955" i="3"/>
  <c r="M955" i="1" s="1"/>
  <c r="H959" i="3"/>
  <c r="M959" i="1" s="1"/>
  <c r="H779" i="3"/>
  <c r="M779" i="1" s="1"/>
  <c r="H787" i="3"/>
  <c r="M787" i="1" s="1"/>
  <c r="H795" i="3"/>
  <c r="M795" i="1" s="1"/>
  <c r="H803" i="3"/>
  <c r="M803" i="1" s="1"/>
  <c r="H811" i="3"/>
  <c r="M811" i="1" s="1"/>
  <c r="H819" i="3"/>
  <c r="M819" i="1" s="1"/>
  <c r="H827" i="3"/>
  <c r="M827" i="1" s="1"/>
  <c r="H835" i="3"/>
  <c r="M835" i="1" s="1"/>
  <c r="H843" i="3"/>
  <c r="M843" i="1" s="1"/>
  <c r="H851" i="3"/>
  <c r="M851" i="1" s="1"/>
  <c r="E239" i="4" s="1"/>
  <c r="H859" i="3"/>
  <c r="M859" i="1" s="1"/>
  <c r="H867" i="3"/>
  <c r="M867" i="1" s="1"/>
  <c r="L312" i="4" s="1"/>
  <c r="H875" i="3"/>
  <c r="M875" i="1" s="1"/>
  <c r="H883" i="3"/>
  <c r="M883" i="1" s="1"/>
  <c r="H891" i="3"/>
  <c r="M891" i="1" s="1"/>
  <c r="H899" i="3"/>
  <c r="M899" i="1" s="1"/>
  <c r="H907" i="3"/>
  <c r="M907" i="1" s="1"/>
  <c r="H915" i="3"/>
  <c r="M915" i="1" s="1"/>
  <c r="H923" i="3"/>
  <c r="M923" i="1" s="1"/>
  <c r="J235" i="4" s="1"/>
  <c r="H931" i="3"/>
  <c r="M931" i="1" s="1"/>
  <c r="H775" i="3"/>
  <c r="M775" i="1" s="1"/>
  <c r="H785" i="3"/>
  <c r="M785" i="1" s="1"/>
  <c r="H793" i="3"/>
  <c r="M793" i="1" s="1"/>
  <c r="I801" i="3"/>
  <c r="N801" i="1" s="1"/>
  <c r="H809" i="3"/>
  <c r="M809" i="1" s="1"/>
  <c r="H817" i="3"/>
  <c r="M817" i="1" s="1"/>
  <c r="H825" i="3"/>
  <c r="M825" i="1" s="1"/>
  <c r="I833" i="3"/>
  <c r="N833" i="1" s="1"/>
  <c r="I841" i="3"/>
  <c r="N841" i="1" s="1"/>
  <c r="I849" i="3"/>
  <c r="N849" i="1" s="1"/>
  <c r="I857" i="3"/>
  <c r="N857" i="1" s="1"/>
  <c r="I865" i="3"/>
  <c r="N865" i="1" s="1"/>
  <c r="I873" i="3"/>
  <c r="N873" i="1" s="1"/>
  <c r="I889" i="3"/>
  <c r="N889" i="1" s="1"/>
  <c r="I905" i="3"/>
  <c r="N905" i="1" s="1"/>
  <c r="I921" i="3"/>
  <c r="N921" i="1" s="1"/>
  <c r="I1113" i="3"/>
  <c r="N1113" i="1" s="1"/>
  <c r="I1145" i="3"/>
  <c r="N1145" i="1" s="1"/>
  <c r="I1177" i="3"/>
  <c r="N1177" i="1" s="1"/>
  <c r="I1209" i="3"/>
  <c r="N1209" i="1" s="1"/>
  <c r="I1281" i="3"/>
  <c r="N1281" i="1" s="1"/>
  <c r="I1291" i="3"/>
  <c r="N1291" i="1" s="1"/>
  <c r="I1311" i="3"/>
  <c r="N1311" i="1" s="1"/>
  <c r="I1284" i="3"/>
  <c r="N1284" i="1" s="1"/>
  <c r="H975" i="3"/>
  <c r="M975" i="1" s="1"/>
  <c r="H991" i="3"/>
  <c r="M991" i="1" s="1"/>
  <c r="H1007" i="3"/>
  <c r="M1007" i="1" s="1"/>
  <c r="H1023" i="3"/>
  <c r="M1023" i="1" s="1"/>
  <c r="H269" i="4" s="1"/>
  <c r="H1039" i="3"/>
  <c r="M1039" i="1" s="1"/>
  <c r="F322" i="4" s="1"/>
  <c r="H1055" i="3"/>
  <c r="M1055" i="1" s="1"/>
  <c r="H1071" i="3"/>
  <c r="M1071" i="1" s="1"/>
  <c r="H1087" i="3"/>
  <c r="M1087" i="1" s="1"/>
  <c r="H1103" i="3"/>
  <c r="M1103" i="1" s="1"/>
  <c r="H1119" i="3"/>
  <c r="M1119" i="1" s="1"/>
  <c r="H1135" i="3"/>
  <c r="M1135" i="1" s="1"/>
  <c r="H1151" i="3"/>
  <c r="M1151" i="1" s="1"/>
  <c r="H1167" i="3"/>
  <c r="M1167" i="1" s="1"/>
  <c r="H1183" i="3"/>
  <c r="M1183" i="1" s="1"/>
  <c r="H1199" i="3"/>
  <c r="M1199" i="1" s="1"/>
  <c r="H1215" i="3"/>
  <c r="M1215" i="1" s="1"/>
  <c r="H1231" i="3"/>
  <c r="M1231" i="1" s="1"/>
  <c r="H1247" i="3"/>
  <c r="M1247" i="1" s="1"/>
  <c r="H1263" i="3"/>
  <c r="M1263" i="1" s="1"/>
  <c r="I1045" i="3"/>
  <c r="N1045" i="1" s="1"/>
  <c r="I1109" i="3"/>
  <c r="N1109" i="1" s="1"/>
  <c r="I1141" i="3"/>
  <c r="N1141" i="1" s="1"/>
  <c r="I1173" i="3"/>
  <c r="N1173" i="1" s="1"/>
  <c r="I1205" i="3"/>
  <c r="N1205" i="1" s="1"/>
  <c r="I1300" i="3"/>
  <c r="N1300" i="1" s="1"/>
  <c r="H979" i="3"/>
  <c r="M979" i="1" s="1"/>
  <c r="H995" i="3"/>
  <c r="M995" i="1" s="1"/>
  <c r="H1011" i="3"/>
  <c r="M1011" i="1" s="1"/>
  <c r="H1027" i="3"/>
  <c r="M1027" i="1" s="1"/>
  <c r="H1043" i="3"/>
  <c r="M1043" i="1" s="1"/>
  <c r="H1059" i="3"/>
  <c r="M1059" i="1" s="1"/>
  <c r="H1075" i="3"/>
  <c r="M1075" i="1" s="1"/>
  <c r="H1091" i="3"/>
  <c r="M1091" i="1" s="1"/>
  <c r="H1107" i="3"/>
  <c r="M1107" i="1" s="1"/>
  <c r="K311" i="4" s="1"/>
  <c r="H1123" i="3"/>
  <c r="M1123" i="1" s="1"/>
  <c r="H1139" i="3"/>
  <c r="M1139" i="1" s="1"/>
  <c r="H1155" i="3"/>
  <c r="M1155" i="1" s="1"/>
  <c r="H1171" i="3"/>
  <c r="M1171" i="1" s="1"/>
  <c r="H1187" i="3"/>
  <c r="M1187" i="1" s="1"/>
  <c r="H1203" i="3"/>
  <c r="M1203" i="1" s="1"/>
  <c r="H1251" i="3"/>
  <c r="M1251" i="1" s="1"/>
  <c r="H1267" i="3"/>
  <c r="M1267" i="1" s="1"/>
  <c r="I1318" i="3"/>
  <c r="N1318" i="1" s="1"/>
  <c r="I1350" i="3"/>
  <c r="N1350" i="1" s="1"/>
  <c r="H1361" i="3"/>
  <c r="M1361" i="1" s="1"/>
  <c r="H1369" i="3"/>
  <c r="M1369" i="1" s="1"/>
  <c r="H1377" i="3"/>
  <c r="M1377" i="1" s="1"/>
  <c r="H1385" i="3"/>
  <c r="M1385" i="1" s="1"/>
  <c r="H1393" i="3"/>
  <c r="M1393" i="1" s="1"/>
  <c r="H1401" i="3"/>
  <c r="M1401" i="1" s="1"/>
  <c r="I1409" i="3"/>
  <c r="N1409" i="1" s="1"/>
  <c r="I1417" i="3"/>
  <c r="N1417" i="1" s="1"/>
  <c r="I1425" i="3"/>
  <c r="N1425" i="1" s="1"/>
  <c r="I1433" i="3"/>
  <c r="N1433" i="1" s="1"/>
  <c r="I1441" i="3"/>
  <c r="N1441" i="1" s="1"/>
  <c r="I1449" i="3"/>
  <c r="N1449" i="1" s="1"/>
  <c r="I1457" i="3"/>
  <c r="N1457" i="1" s="1"/>
  <c r="I1465" i="3"/>
  <c r="N1465" i="1" s="1"/>
  <c r="I1473" i="3"/>
  <c r="N1473" i="1" s="1"/>
  <c r="I1481" i="3"/>
  <c r="N1481" i="1" s="1"/>
  <c r="I1489" i="3"/>
  <c r="N1489" i="1" s="1"/>
  <c r="I1497" i="3"/>
  <c r="N1497" i="1" s="1"/>
  <c r="I1505" i="3"/>
  <c r="N1505" i="1" s="1"/>
  <c r="I1513" i="3"/>
  <c r="N1513" i="1" s="1"/>
  <c r="I1521" i="3"/>
  <c r="N1521" i="1" s="1"/>
  <c r="I1529" i="3"/>
  <c r="N1529" i="1" s="1"/>
  <c r="I1537" i="3"/>
  <c r="N1537" i="1" s="1"/>
  <c r="I1545" i="3"/>
  <c r="N1545" i="1" s="1"/>
  <c r="I1553" i="3"/>
  <c r="N1553" i="1" s="1"/>
  <c r="I1561" i="3"/>
  <c r="N1561" i="1" s="1"/>
  <c r="I1569" i="3"/>
  <c r="N1569" i="1" s="1"/>
  <c r="I1577" i="3"/>
  <c r="N1577" i="1" s="1"/>
  <c r="I1585" i="3"/>
  <c r="N1585" i="1" s="1"/>
  <c r="I1593" i="3"/>
  <c r="N1593" i="1" s="1"/>
  <c r="I1601" i="3"/>
  <c r="N1601" i="1" s="1"/>
  <c r="I1609" i="3"/>
  <c r="N1609" i="1" s="1"/>
  <c r="I1617" i="3"/>
  <c r="N1617" i="1" s="1"/>
  <c r="I1625" i="3"/>
  <c r="N1625" i="1" s="1"/>
  <c r="I1322" i="3"/>
  <c r="N1322" i="1" s="1"/>
  <c r="I1354" i="3"/>
  <c r="N1354" i="1" s="1"/>
  <c r="H1663" i="3"/>
  <c r="M1663" i="1" s="1"/>
  <c r="H1671" i="3"/>
  <c r="M1671" i="1" s="1"/>
  <c r="H1679" i="3"/>
  <c r="M1679" i="1" s="1"/>
  <c r="H1326" i="3"/>
  <c r="M1326" i="1" s="1"/>
  <c r="I1702" i="3"/>
  <c r="N1702" i="1" s="1"/>
  <c r="I1734" i="3"/>
  <c r="N1734" i="1" s="1"/>
  <c r="I1766" i="3"/>
  <c r="N1766" i="1" s="1"/>
  <c r="I1798" i="3"/>
  <c r="N1798" i="1" s="1"/>
  <c r="I1830" i="3"/>
  <c r="N1830" i="1" s="1"/>
  <c r="I1862" i="3"/>
  <c r="N1862" i="1" s="1"/>
  <c r="I1689" i="3"/>
  <c r="N1689" i="1" s="1"/>
  <c r="I1721" i="3"/>
  <c r="N1721" i="1" s="1"/>
  <c r="I1737" i="3"/>
  <c r="N1737" i="1" s="1"/>
  <c r="I1753" i="3"/>
  <c r="N1753" i="1" s="1"/>
  <c r="I1769" i="3"/>
  <c r="N1769" i="1" s="1"/>
  <c r="I1785" i="3"/>
  <c r="N1785" i="1" s="1"/>
  <c r="I1801" i="3"/>
  <c r="N1801" i="1" s="1"/>
  <c r="I1817" i="3"/>
  <c r="N1817" i="1" s="1"/>
  <c r="I1833" i="3"/>
  <c r="N1833" i="1" s="1"/>
  <c r="I1849" i="3"/>
  <c r="N1849" i="1" s="1"/>
  <c r="I1865" i="3"/>
  <c r="N1865" i="1" s="1"/>
  <c r="I1881" i="3"/>
  <c r="N1881" i="1" s="1"/>
  <c r="H1687" i="3"/>
  <c r="M1687" i="1" s="1"/>
  <c r="H1719" i="3"/>
  <c r="M1719" i="1" s="1"/>
  <c r="H1751" i="3"/>
  <c r="M1751" i="1" s="1"/>
  <c r="H1783" i="3"/>
  <c r="M1783" i="1" s="1"/>
  <c r="H1815" i="3"/>
  <c r="M1815" i="1" s="1"/>
  <c r="H1847" i="3"/>
  <c r="M1847" i="1" s="1"/>
  <c r="H1879" i="3"/>
  <c r="M1879" i="1" s="1"/>
  <c r="H1700" i="3"/>
  <c r="M1700" i="1" s="1"/>
  <c r="H1732" i="3"/>
  <c r="M1732" i="1" s="1"/>
  <c r="H1748" i="3"/>
  <c r="M1748" i="1" s="1"/>
  <c r="H1764" i="3"/>
  <c r="M1764" i="1" s="1"/>
  <c r="H1796" i="3"/>
  <c r="M1796" i="1" s="1"/>
  <c r="H1812" i="3"/>
  <c r="M1812" i="1" s="1"/>
  <c r="H1828" i="3"/>
  <c r="M1828" i="1" s="1"/>
  <c r="I1876" i="3"/>
  <c r="N1876" i="1" s="1"/>
  <c r="H756" i="3"/>
  <c r="M756" i="1" s="1"/>
  <c r="H776" i="3"/>
  <c r="M776" i="1" s="1"/>
  <c r="H748" i="3"/>
  <c r="M748" i="1" s="1"/>
  <c r="I980" i="3"/>
  <c r="N980" i="1" s="1"/>
  <c r="I1012" i="3"/>
  <c r="N1012" i="1" s="1"/>
  <c r="I1034" i="3"/>
  <c r="N1034" i="1" s="1"/>
  <c r="I1044" i="3"/>
  <c r="N1044" i="1" s="1"/>
  <c r="I1092" i="3"/>
  <c r="N1092" i="1" s="1"/>
  <c r="I1098" i="3"/>
  <c r="N1098" i="1" s="1"/>
  <c r="I1108" i="3"/>
  <c r="N1108" i="1" s="1"/>
  <c r="I1114" i="3"/>
  <c r="N1114" i="1" s="1"/>
  <c r="I1124" i="3"/>
  <c r="N1124" i="1" s="1"/>
  <c r="I1130" i="3"/>
  <c r="N1130" i="1" s="1"/>
  <c r="I1140" i="3"/>
  <c r="N1140" i="1" s="1"/>
  <c r="I1146" i="3"/>
  <c r="N1146" i="1" s="1"/>
  <c r="I1156" i="3"/>
  <c r="N1156" i="1" s="1"/>
  <c r="I1172" i="3"/>
  <c r="N1172" i="1" s="1"/>
  <c r="I1188" i="3"/>
  <c r="N1188" i="1" s="1"/>
  <c r="I1204" i="3"/>
  <c r="N1204" i="1" s="1"/>
  <c r="I1226" i="3"/>
  <c r="N1226" i="1" s="1"/>
  <c r="I1242" i="3"/>
  <c r="N1242" i="1" s="1"/>
  <c r="I1252" i="3"/>
  <c r="N1252" i="1" s="1"/>
  <c r="I1258" i="3"/>
  <c r="N1258" i="1" s="1"/>
  <c r="I1274" i="3"/>
  <c r="N1274" i="1" s="1"/>
  <c r="H1279" i="3"/>
  <c r="M1279" i="1" s="1"/>
  <c r="I968" i="3"/>
  <c r="N968" i="1" s="1"/>
  <c r="I1070" i="3"/>
  <c r="N1070" i="1" s="1"/>
  <c r="I1086" i="3"/>
  <c r="N1086" i="1" s="1"/>
  <c r="I1096" i="3"/>
  <c r="N1096" i="1" s="1"/>
  <c r="I1112" i="3"/>
  <c r="N1112" i="1" s="1"/>
  <c r="I1128" i="3"/>
  <c r="N1128" i="1" s="1"/>
  <c r="I1144" i="3"/>
  <c r="N1144" i="1" s="1"/>
  <c r="I1160" i="3"/>
  <c r="N1160" i="1" s="1"/>
  <c r="I1176" i="3"/>
  <c r="N1176" i="1" s="1"/>
  <c r="I1192" i="3"/>
  <c r="N1192" i="1" s="1"/>
  <c r="I1208" i="3"/>
  <c r="N1208" i="1" s="1"/>
  <c r="I1214" i="3"/>
  <c r="N1214" i="1" s="1"/>
  <c r="I1224" i="3"/>
  <c r="N1224" i="1" s="1"/>
  <c r="I1230" i="3"/>
  <c r="N1230" i="1" s="1"/>
  <c r="I1246" i="3"/>
  <c r="N1246" i="1" s="1"/>
  <c r="I1262" i="3"/>
  <c r="N1262" i="1" s="1"/>
  <c r="I1323" i="3"/>
  <c r="N1323" i="1" s="1"/>
  <c r="I1355" i="3"/>
  <c r="N1355" i="1" s="1"/>
  <c r="I1380" i="3"/>
  <c r="N1380" i="1" s="1"/>
  <c r="I1412" i="3"/>
  <c r="N1412" i="1" s="1"/>
  <c r="I1444" i="3"/>
  <c r="N1444" i="1" s="1"/>
  <c r="I1327" i="3"/>
  <c r="N1327" i="1" s="1"/>
  <c r="I1331" i="3"/>
  <c r="N1331" i="1" s="1"/>
  <c r="I1434" i="3"/>
  <c r="N1434" i="1" s="1"/>
  <c r="I1626" i="3"/>
  <c r="N1626" i="1" s="1"/>
  <c r="H1657" i="3"/>
  <c r="M1657" i="1" s="1"/>
  <c r="G303" i="4" s="1"/>
  <c r="I1882" i="3"/>
  <c r="N1882" i="1" s="1"/>
  <c r="H717" i="3"/>
  <c r="M717" i="1" s="1"/>
  <c r="I603" i="3"/>
  <c r="N603" i="1" s="1"/>
  <c r="I667" i="3"/>
  <c r="N667" i="1" s="1"/>
  <c r="I699" i="3"/>
  <c r="N699" i="1" s="1"/>
  <c r="H751" i="3"/>
  <c r="M751" i="1" s="1"/>
  <c r="H771" i="3"/>
  <c r="M771" i="1" s="1"/>
  <c r="H964" i="3"/>
  <c r="M964" i="1" s="1"/>
  <c r="I767" i="3"/>
  <c r="N767" i="1" s="1"/>
  <c r="I1105" i="3"/>
  <c r="N1105" i="1" s="1"/>
  <c r="I1137" i="3"/>
  <c r="N1137" i="1" s="1"/>
  <c r="I1169" i="3"/>
  <c r="N1169" i="1" s="1"/>
  <c r="I1201" i="3"/>
  <c r="N1201" i="1" s="1"/>
  <c r="I1280" i="3"/>
  <c r="N1280" i="1" s="1"/>
  <c r="H1297" i="3"/>
  <c r="M1297" i="1" s="1"/>
  <c r="H322" i="4" s="1"/>
  <c r="I1307" i="3"/>
  <c r="N1307" i="1" s="1"/>
  <c r="I1101" i="3"/>
  <c r="N1101" i="1" s="1"/>
  <c r="I1133" i="3"/>
  <c r="N1133" i="1" s="1"/>
  <c r="I1165" i="3"/>
  <c r="N1165" i="1" s="1"/>
  <c r="I1197" i="3"/>
  <c r="N1197" i="1" s="1"/>
  <c r="H1334" i="3"/>
  <c r="M1334" i="1" s="1"/>
  <c r="H1359" i="3"/>
  <c r="M1359" i="1" s="1"/>
  <c r="H1367" i="3"/>
  <c r="M1367" i="1" s="1"/>
  <c r="H1375" i="3"/>
  <c r="M1375" i="1" s="1"/>
  <c r="H1383" i="3"/>
  <c r="M1383" i="1" s="1"/>
  <c r="H1391" i="3"/>
  <c r="M1391" i="1" s="1"/>
  <c r="H1399" i="3"/>
  <c r="M1399" i="1" s="1"/>
  <c r="H1407" i="3"/>
  <c r="M1407" i="1" s="1"/>
  <c r="H1415" i="3"/>
  <c r="M1415" i="1" s="1"/>
  <c r="H1423" i="3"/>
  <c r="M1423" i="1" s="1"/>
  <c r="H1431" i="3"/>
  <c r="M1431" i="1" s="1"/>
  <c r="H1439" i="3"/>
  <c r="M1439" i="1" s="1"/>
  <c r="H1447" i="3"/>
  <c r="M1447" i="1" s="1"/>
  <c r="H1455" i="3"/>
  <c r="M1455" i="1" s="1"/>
  <c r="H1463" i="3"/>
  <c r="M1463" i="1" s="1"/>
  <c r="H1471" i="3"/>
  <c r="M1471" i="1" s="1"/>
  <c r="H1479" i="3"/>
  <c r="M1479" i="1" s="1"/>
  <c r="F283" i="4" s="1"/>
  <c r="H1487" i="3"/>
  <c r="M1487" i="1" s="1"/>
  <c r="H1495" i="3"/>
  <c r="M1495" i="1" s="1"/>
  <c r="H1503" i="3"/>
  <c r="M1503" i="1" s="1"/>
  <c r="H1511" i="3"/>
  <c r="M1511" i="1" s="1"/>
  <c r="H1519" i="3"/>
  <c r="M1519" i="1" s="1"/>
  <c r="H1527" i="3"/>
  <c r="M1527" i="1" s="1"/>
  <c r="H1535" i="3"/>
  <c r="M1535" i="1" s="1"/>
  <c r="H1543" i="3"/>
  <c r="M1543" i="1" s="1"/>
  <c r="H1551" i="3"/>
  <c r="M1551" i="1" s="1"/>
  <c r="H1559" i="3"/>
  <c r="M1559" i="1" s="1"/>
  <c r="H1567" i="3"/>
  <c r="M1567" i="1" s="1"/>
  <c r="H1575" i="3"/>
  <c r="M1575" i="1" s="1"/>
  <c r="I276" i="4" s="1"/>
  <c r="H1583" i="3"/>
  <c r="M1583" i="1" s="1"/>
  <c r="H1591" i="3"/>
  <c r="M1591" i="1" s="1"/>
  <c r="H1599" i="3"/>
  <c r="M1599" i="1" s="1"/>
  <c r="H1607" i="3"/>
  <c r="M1607" i="1" s="1"/>
  <c r="H1615" i="3"/>
  <c r="M1615" i="1" s="1"/>
  <c r="H1623" i="3"/>
  <c r="M1623" i="1" s="1"/>
  <c r="H1695" i="3"/>
  <c r="M1695" i="1" s="1"/>
  <c r="H1692" i="3"/>
  <c r="M1692" i="1" s="1"/>
  <c r="H1708" i="3"/>
  <c r="M1708" i="1" s="1"/>
  <c r="I1724" i="3"/>
  <c r="N1724" i="1" s="1"/>
  <c r="I1740" i="3"/>
  <c r="N1740" i="1" s="1"/>
  <c r="I1756" i="3"/>
  <c r="N1756" i="1" s="1"/>
  <c r="I1772" i="3"/>
  <c r="N1772" i="1" s="1"/>
  <c r="I1788" i="3"/>
  <c r="N1788" i="1" s="1"/>
  <c r="I1804" i="3"/>
  <c r="N1804" i="1" s="1"/>
  <c r="I1820" i="3"/>
  <c r="N1820" i="1" s="1"/>
  <c r="I1836" i="3"/>
  <c r="N1836" i="1" s="1"/>
  <c r="I1852" i="3"/>
  <c r="N1852" i="1" s="1"/>
  <c r="I1868" i="3"/>
  <c r="N1868" i="1" s="1"/>
  <c r="I1685" i="3"/>
  <c r="N1685" i="1" s="1"/>
  <c r="I1717" i="3"/>
  <c r="N1717" i="1" s="1"/>
  <c r="H1710" i="3"/>
  <c r="M1710" i="1" s="1"/>
  <c r="H1742" i="3"/>
  <c r="M1742" i="1" s="1"/>
  <c r="G291" i="4" s="1"/>
  <c r="H1774" i="3"/>
  <c r="M1774" i="1" s="1"/>
  <c r="H1806" i="3"/>
  <c r="M1806" i="1" s="1"/>
  <c r="H1838" i="3"/>
  <c r="M1838" i="1" s="1"/>
  <c r="H1870" i="3"/>
  <c r="M1870" i="1" s="1"/>
  <c r="I1860" i="3"/>
  <c r="N1860" i="1" s="1"/>
  <c r="I1693" i="3"/>
  <c r="N1693" i="1" s="1"/>
  <c r="I1709" i="3"/>
  <c r="N1709" i="1" s="1"/>
  <c r="I1725" i="3"/>
  <c r="N1725" i="1" s="1"/>
  <c r="I1757" i="3"/>
  <c r="N1757" i="1" s="1"/>
  <c r="I1789" i="3"/>
  <c r="N1789" i="1" s="1"/>
  <c r="I1805" i="3"/>
  <c r="N1805" i="1" s="1"/>
  <c r="I1821" i="3"/>
  <c r="N1821" i="1" s="1"/>
  <c r="I1837" i="3"/>
  <c r="N1837" i="1" s="1"/>
  <c r="I780" i="3"/>
  <c r="N780" i="1" s="1"/>
  <c r="I784" i="3"/>
  <c r="N784" i="1" s="1"/>
  <c r="I788" i="3"/>
  <c r="N788" i="1" s="1"/>
  <c r="I792" i="3"/>
  <c r="N792" i="1" s="1"/>
  <c r="H961" i="3"/>
  <c r="M961" i="1" s="1"/>
  <c r="I1682" i="3"/>
  <c r="N1682" i="1" s="1"/>
  <c r="I1714" i="3"/>
  <c r="N1714" i="1" s="1"/>
  <c r="I1762" i="3"/>
  <c r="N1762" i="1" s="1"/>
  <c r="I1690" i="3"/>
  <c r="N1690" i="1" s="1"/>
  <c r="I1706" i="3"/>
  <c r="N1706" i="1" s="1"/>
  <c r="I1722" i="3"/>
  <c r="N1722" i="1" s="1"/>
  <c r="I1738" i="3"/>
  <c r="N1738" i="1" s="1"/>
  <c r="I1754" i="3"/>
  <c r="N1754" i="1" s="1"/>
  <c r="I1770" i="3"/>
  <c r="N1770" i="1" s="1"/>
  <c r="I1786" i="3"/>
  <c r="N1786" i="1" s="1"/>
  <c r="I1802" i="3"/>
  <c r="N1802" i="1" s="1"/>
  <c r="I1818" i="3"/>
  <c r="N1818" i="1" s="1"/>
  <c r="I1834" i="3"/>
  <c r="N1834" i="1" s="1"/>
  <c r="H1859" i="3"/>
  <c r="M1859" i="1" s="1"/>
  <c r="H770" i="3"/>
  <c r="M770" i="1" s="1"/>
  <c r="H719" i="3"/>
  <c r="M719" i="1" s="1"/>
  <c r="H738" i="3"/>
  <c r="M738" i="1" s="1"/>
  <c r="H766" i="3"/>
  <c r="M766" i="1" s="1"/>
  <c r="I691" i="3"/>
  <c r="N691" i="1" s="1"/>
  <c r="I721" i="3"/>
  <c r="N721" i="1" s="1"/>
  <c r="I737" i="3"/>
  <c r="N737" i="1" s="1"/>
  <c r="H937" i="3"/>
  <c r="M937" i="1" s="1"/>
  <c r="H949" i="3"/>
  <c r="M949" i="1" s="1"/>
  <c r="H783" i="3"/>
  <c r="M783" i="1" s="1"/>
  <c r="J254" i="4" s="1"/>
  <c r="H791" i="3"/>
  <c r="M791" i="1" s="1"/>
  <c r="H799" i="3"/>
  <c r="M799" i="1" s="1"/>
  <c r="H807" i="3"/>
  <c r="M807" i="1" s="1"/>
  <c r="I823" i="3"/>
  <c r="N823" i="1" s="1"/>
  <c r="I831" i="3"/>
  <c r="N831" i="1" s="1"/>
  <c r="I839" i="3"/>
  <c r="N839" i="1" s="1"/>
  <c r="I855" i="3"/>
  <c r="N855" i="1" s="1"/>
  <c r="I863" i="3"/>
  <c r="N863" i="1" s="1"/>
  <c r="I871" i="3"/>
  <c r="N871" i="1" s="1"/>
  <c r="I887" i="3"/>
  <c r="N887" i="1" s="1"/>
  <c r="I895" i="3"/>
  <c r="N895" i="1" s="1"/>
  <c r="I903" i="3"/>
  <c r="N903" i="1" s="1"/>
  <c r="I919" i="3"/>
  <c r="N919" i="1" s="1"/>
  <c r="I927" i="3"/>
  <c r="N927" i="1" s="1"/>
  <c r="I935" i="3"/>
  <c r="N935" i="1" s="1"/>
  <c r="H781" i="3"/>
  <c r="M781" i="1" s="1"/>
  <c r="H797" i="3"/>
  <c r="M797" i="1" s="1"/>
  <c r="H805" i="3"/>
  <c r="M805" i="1" s="1"/>
  <c r="I813" i="3"/>
  <c r="N813" i="1" s="1"/>
  <c r="H829" i="3"/>
  <c r="M829" i="1" s="1"/>
  <c r="H837" i="3"/>
  <c r="M837" i="1" s="1"/>
  <c r="H845" i="3"/>
  <c r="M845" i="1" s="1"/>
  <c r="H861" i="3"/>
  <c r="M861" i="1" s="1"/>
  <c r="H869" i="3"/>
  <c r="M869" i="1" s="1"/>
  <c r="I877" i="3"/>
  <c r="N877" i="1" s="1"/>
  <c r="H893" i="3"/>
  <c r="M893" i="1" s="1"/>
  <c r="I901" i="3"/>
  <c r="N901" i="1" s="1"/>
  <c r="I909" i="3"/>
  <c r="N909" i="1" s="1"/>
  <c r="I917" i="3"/>
  <c r="N917" i="1" s="1"/>
  <c r="I925" i="3"/>
  <c r="N925" i="1" s="1"/>
  <c r="I1097" i="3"/>
  <c r="N1097" i="1" s="1"/>
  <c r="I1129" i="3"/>
  <c r="N1129" i="1" s="1"/>
  <c r="I1161" i="3"/>
  <c r="N1161" i="1" s="1"/>
  <c r="I1193" i="3"/>
  <c r="N1193" i="1" s="1"/>
  <c r="I1296" i="3"/>
  <c r="N1296" i="1" s="1"/>
  <c r="I1303" i="3"/>
  <c r="N1303" i="1" s="1"/>
  <c r="H1317" i="3"/>
  <c r="M1317" i="1" s="1"/>
  <c r="H1325" i="3"/>
  <c r="M1325" i="1" s="1"/>
  <c r="G276" i="4" s="1"/>
  <c r="H1333" i="3"/>
  <c r="M1333" i="1" s="1"/>
  <c r="H1341" i="3"/>
  <c r="M1341" i="1" s="1"/>
  <c r="H1349" i="3"/>
  <c r="M1349" i="1" s="1"/>
  <c r="H967" i="3"/>
  <c r="M967" i="1" s="1"/>
  <c r="H983" i="3"/>
  <c r="M983" i="1" s="1"/>
  <c r="H999" i="3"/>
  <c r="M999" i="1" s="1"/>
  <c r="H1015" i="3"/>
  <c r="M1015" i="1" s="1"/>
  <c r="H1031" i="3"/>
  <c r="M1031" i="1" s="1"/>
  <c r="H1047" i="3"/>
  <c r="M1047" i="1" s="1"/>
  <c r="H1063" i="3"/>
  <c r="M1063" i="1" s="1"/>
  <c r="H1079" i="3"/>
  <c r="M1079" i="1" s="1"/>
  <c r="H1095" i="3"/>
  <c r="M1095" i="1" s="1"/>
  <c r="H1111" i="3"/>
  <c r="M1111" i="1" s="1"/>
  <c r="N332" i="4" s="1"/>
  <c r="H1127" i="3"/>
  <c r="M1127" i="1" s="1"/>
  <c r="H1143" i="3"/>
  <c r="M1143" i="1" s="1"/>
  <c r="G263" i="4" s="1"/>
  <c r="I1159" i="3"/>
  <c r="N1159" i="1" s="1"/>
  <c r="I1175" i="3"/>
  <c r="N1175" i="1" s="1"/>
  <c r="I1191" i="3"/>
  <c r="N1191" i="1" s="1"/>
  <c r="I1223" i="3"/>
  <c r="N1223" i="1" s="1"/>
  <c r="I1239" i="3"/>
  <c r="N1239" i="1" s="1"/>
  <c r="I1255" i="3"/>
  <c r="N1255" i="1" s="1"/>
  <c r="H1093" i="3"/>
  <c r="M1093" i="1" s="1"/>
  <c r="I1125" i="3"/>
  <c r="N1125" i="1" s="1"/>
  <c r="H1157" i="3"/>
  <c r="M1157" i="1" s="1"/>
  <c r="I1189" i="3"/>
  <c r="N1189" i="1" s="1"/>
  <c r="I1308" i="3"/>
  <c r="N1308" i="1" s="1"/>
  <c r="H971" i="3"/>
  <c r="M971" i="1" s="1"/>
  <c r="H987" i="3"/>
  <c r="M987" i="1" s="1"/>
  <c r="H1003" i="3"/>
  <c r="M1003" i="1" s="1"/>
  <c r="I1019" i="3"/>
  <c r="N1019" i="1" s="1"/>
  <c r="I1051" i="3"/>
  <c r="N1051" i="1" s="1"/>
  <c r="I1067" i="3"/>
  <c r="N1067" i="1" s="1"/>
  <c r="I1083" i="3"/>
  <c r="N1083" i="1" s="1"/>
  <c r="H1115" i="3"/>
  <c r="M1115" i="1" s="1"/>
  <c r="J323" i="4" s="1"/>
  <c r="H1131" i="3"/>
  <c r="M1131" i="1" s="1"/>
  <c r="H1147" i="3"/>
  <c r="M1147" i="1" s="1"/>
  <c r="H1163" i="3"/>
  <c r="M1163" i="1" s="1"/>
  <c r="I312" i="4" s="1"/>
  <c r="H1179" i="3"/>
  <c r="M1179" i="1" s="1"/>
  <c r="H1195" i="3"/>
  <c r="M1195" i="1" s="1"/>
  <c r="H1211" i="3"/>
  <c r="M1211" i="1" s="1"/>
  <c r="H1243" i="3"/>
  <c r="M1243" i="1" s="1"/>
  <c r="H1259" i="3"/>
  <c r="M1259" i="1" s="1"/>
  <c r="I1306" i="3"/>
  <c r="N1306" i="1" s="1"/>
  <c r="I1330" i="3"/>
  <c r="N1330" i="1" s="1"/>
  <c r="H1357" i="3"/>
  <c r="M1357" i="1" s="1"/>
  <c r="H1373" i="3"/>
  <c r="M1373" i="1" s="1"/>
  <c r="H1381" i="3"/>
  <c r="M1381" i="1" s="1"/>
  <c r="H1389" i="3"/>
  <c r="M1389" i="1" s="1"/>
  <c r="H1405" i="3"/>
  <c r="M1405" i="1" s="1"/>
  <c r="H1413" i="3"/>
  <c r="M1413" i="1" s="1"/>
  <c r="H1421" i="3"/>
  <c r="M1421" i="1" s="1"/>
  <c r="H1437" i="3"/>
  <c r="M1437" i="1" s="1"/>
  <c r="H1445" i="3"/>
  <c r="M1445" i="1" s="1"/>
  <c r="I1461" i="3"/>
  <c r="N1461" i="1" s="1"/>
  <c r="I1477" i="3"/>
  <c r="N1477" i="1" s="1"/>
  <c r="I1493" i="3"/>
  <c r="N1493" i="1" s="1"/>
  <c r="I1509" i="3"/>
  <c r="N1509" i="1" s="1"/>
  <c r="I1525" i="3"/>
  <c r="N1525" i="1" s="1"/>
  <c r="I1541" i="3"/>
  <c r="N1541" i="1" s="1"/>
  <c r="I1557" i="3"/>
  <c r="N1557" i="1" s="1"/>
  <c r="I1573" i="3"/>
  <c r="N1573" i="1" s="1"/>
  <c r="I1589" i="3"/>
  <c r="N1589" i="1" s="1"/>
  <c r="I1605" i="3"/>
  <c r="N1605" i="1" s="1"/>
  <c r="I1621" i="3"/>
  <c r="N1621" i="1" s="1"/>
  <c r="I1302" i="3"/>
  <c r="N1302" i="1" s="1"/>
  <c r="I1629" i="3"/>
  <c r="N1629" i="1" s="1"/>
  <c r="H1665" i="3"/>
  <c r="M1665" i="1" s="1"/>
  <c r="H1673" i="3"/>
  <c r="M1673" i="1" s="1"/>
  <c r="I1310" i="3"/>
  <c r="N1310" i="1" s="1"/>
  <c r="I1338" i="3"/>
  <c r="N1338" i="1" s="1"/>
  <c r="I1686" i="3"/>
  <c r="N1686" i="1" s="1"/>
  <c r="I1718" i="3"/>
  <c r="N1718" i="1" s="1"/>
  <c r="I1750" i="3"/>
  <c r="N1750" i="1" s="1"/>
  <c r="I1782" i="3"/>
  <c r="N1782" i="1" s="1"/>
  <c r="I1814" i="3"/>
  <c r="N1814" i="1" s="1"/>
  <c r="I1846" i="3"/>
  <c r="N1846" i="1" s="1"/>
  <c r="I1878" i="3"/>
  <c r="N1878" i="1" s="1"/>
  <c r="I1884" i="3"/>
  <c r="N1884" i="1" s="1"/>
  <c r="H1704" i="3"/>
  <c r="M1704" i="1" s="1"/>
  <c r="H1720" i="3"/>
  <c r="M1720" i="1" s="1"/>
  <c r="I1736" i="3"/>
  <c r="N1736" i="1" s="1"/>
  <c r="I1768" i="3"/>
  <c r="N1768" i="1" s="1"/>
  <c r="H1784" i="3"/>
  <c r="M1784" i="1" s="1"/>
  <c r="I1800" i="3"/>
  <c r="N1800" i="1" s="1"/>
  <c r="I1832" i="3"/>
  <c r="N1832" i="1" s="1"/>
  <c r="H1848" i="3"/>
  <c r="M1848" i="1" s="1"/>
  <c r="I1864" i="3"/>
  <c r="N1864" i="1" s="1"/>
  <c r="I1880" i="3"/>
  <c r="N1880" i="1" s="1"/>
  <c r="H1863" i="3"/>
  <c r="M1863" i="1" s="1"/>
  <c r="N267" i="4" s="1"/>
  <c r="I1712" i="3"/>
  <c r="N1712" i="1" s="1"/>
  <c r="I759" i="3"/>
  <c r="N759" i="1" s="1"/>
  <c r="I1089" i="3"/>
  <c r="N1089" i="1" s="1"/>
  <c r="I1121" i="3"/>
  <c r="N1121" i="1" s="1"/>
  <c r="I1153" i="3"/>
  <c r="N1153" i="1" s="1"/>
  <c r="I1185" i="3"/>
  <c r="N1185" i="1" s="1"/>
  <c r="I1299" i="3"/>
  <c r="N1299" i="1" s="1"/>
  <c r="I965" i="3"/>
  <c r="N965" i="1" s="1"/>
  <c r="I1316" i="3"/>
  <c r="N1316" i="1" s="1"/>
  <c r="I1324" i="3"/>
  <c r="N1324" i="1" s="1"/>
  <c r="H1340" i="3"/>
  <c r="M1340" i="1" s="1"/>
  <c r="H1348" i="3"/>
  <c r="M1348" i="1" s="1"/>
  <c r="I1356" i="3"/>
  <c r="N1356" i="1" s="1"/>
  <c r="I1053" i="3"/>
  <c r="N1053" i="1" s="1"/>
  <c r="I1085" i="3"/>
  <c r="N1085" i="1" s="1"/>
  <c r="I1117" i="3"/>
  <c r="N1117" i="1" s="1"/>
  <c r="I1149" i="3"/>
  <c r="N1149" i="1" s="1"/>
  <c r="I1181" i="3"/>
  <c r="N1181" i="1" s="1"/>
  <c r="I1213" i="3"/>
  <c r="N1213" i="1" s="1"/>
  <c r="H1283" i="3"/>
  <c r="M1283" i="1" s="1"/>
  <c r="G286" i="4" s="1"/>
  <c r="I1304" i="3"/>
  <c r="N1304" i="1" s="1"/>
  <c r="H1314" i="3"/>
  <c r="M1314" i="1" s="1"/>
  <c r="I1363" i="3"/>
  <c r="N1363" i="1" s="1"/>
  <c r="I1371" i="3"/>
  <c r="N1371" i="1" s="1"/>
  <c r="I1379" i="3"/>
  <c r="N1379" i="1" s="1"/>
  <c r="I1387" i="3"/>
  <c r="N1387" i="1" s="1"/>
  <c r="I1395" i="3"/>
  <c r="N1395" i="1" s="1"/>
  <c r="I1403" i="3"/>
  <c r="N1403" i="1" s="1"/>
  <c r="I1411" i="3"/>
  <c r="N1411" i="1" s="1"/>
  <c r="I1419" i="3"/>
  <c r="N1419" i="1" s="1"/>
  <c r="I1427" i="3"/>
  <c r="N1427" i="1" s="1"/>
  <c r="H1435" i="3"/>
  <c r="M1435" i="1" s="1"/>
  <c r="I1443" i="3"/>
  <c r="N1443" i="1" s="1"/>
  <c r="H1451" i="3"/>
  <c r="M1451" i="1" s="1"/>
  <c r="I1459" i="3"/>
  <c r="N1459" i="1" s="1"/>
  <c r="H1467" i="3"/>
  <c r="M1467" i="1" s="1"/>
  <c r="I1475" i="3"/>
  <c r="N1475" i="1" s="1"/>
  <c r="H1483" i="3"/>
  <c r="M1483" i="1" s="1"/>
  <c r="I1491" i="3"/>
  <c r="N1491" i="1" s="1"/>
  <c r="H1499" i="3"/>
  <c r="M1499" i="1" s="1"/>
  <c r="I1507" i="3"/>
  <c r="N1507" i="1" s="1"/>
  <c r="H1523" i="3"/>
  <c r="M1523" i="1" s="1"/>
  <c r="H1539" i="3"/>
  <c r="M1539" i="1" s="1"/>
  <c r="H1555" i="3"/>
  <c r="M1555" i="1" s="1"/>
  <c r="H1571" i="3"/>
  <c r="M1571" i="1" s="1"/>
  <c r="H1579" i="3"/>
  <c r="M1579" i="1" s="1"/>
  <c r="H1587" i="3"/>
  <c r="M1587" i="1" s="1"/>
  <c r="H1595" i="3"/>
  <c r="M1595" i="1" s="1"/>
  <c r="H1603" i="3"/>
  <c r="M1603" i="1" s="1"/>
  <c r="I262" i="4" s="1"/>
  <c r="H1611" i="3"/>
  <c r="M1611" i="1" s="1"/>
  <c r="H1619" i="3"/>
  <c r="M1619" i="1" s="1"/>
  <c r="H1627" i="3"/>
  <c r="M1627" i="1" s="1"/>
  <c r="H1711" i="3"/>
  <c r="M1711" i="1" s="1"/>
  <c r="H1839" i="3"/>
  <c r="M1839" i="1" s="1"/>
  <c r="I1694" i="3"/>
  <c r="N1694" i="1" s="1"/>
  <c r="I1726" i="3"/>
  <c r="N1726" i="1" s="1"/>
  <c r="I1758" i="3"/>
  <c r="N1758" i="1" s="1"/>
  <c r="I1790" i="3"/>
  <c r="N1790" i="1" s="1"/>
  <c r="I1822" i="3"/>
  <c r="N1822" i="1" s="1"/>
  <c r="I1854" i="3"/>
  <c r="N1854" i="1" s="1"/>
  <c r="I1886" i="3"/>
  <c r="N1886" i="1" s="1"/>
  <c r="H1681" i="3"/>
  <c r="M1681" i="1" s="1"/>
  <c r="I1697" i="3"/>
  <c r="N1697" i="1" s="1"/>
  <c r="H1713" i="3"/>
  <c r="M1713" i="1" s="1"/>
  <c r="H1729" i="3"/>
  <c r="M1729" i="1" s="1"/>
  <c r="I1761" i="3"/>
  <c r="N1761" i="1" s="1"/>
  <c r="H1777" i="3"/>
  <c r="M1777" i="1" s="1"/>
  <c r="H1793" i="3"/>
  <c r="M1793" i="1" s="1"/>
  <c r="H1809" i="3"/>
  <c r="M1809" i="1" s="1"/>
  <c r="I1825" i="3"/>
  <c r="N1825" i="1" s="1"/>
  <c r="H1841" i="3"/>
  <c r="M1841" i="1" s="1"/>
  <c r="H1857" i="3"/>
  <c r="M1857" i="1" s="1"/>
  <c r="I19" i="3"/>
  <c r="N19" i="1" s="1"/>
  <c r="H10" i="3"/>
  <c r="M10" i="1" s="1"/>
  <c r="H13" i="3"/>
  <c r="M13" i="1" s="1"/>
  <c r="G333" i="4" s="1"/>
  <c r="H12" i="3"/>
  <c r="M12" i="1" s="1"/>
  <c r="H9" i="3"/>
  <c r="M9" i="1" s="1"/>
  <c r="I305" i="4" s="1"/>
  <c r="H8" i="3"/>
  <c r="M8" i="1" s="1"/>
  <c r="H21" i="3"/>
  <c r="M21" i="1" s="1"/>
  <c r="H20" i="3"/>
  <c r="M20" i="1" s="1"/>
  <c r="H17" i="3"/>
  <c r="M17" i="1" s="1"/>
  <c r="K276" i="4" s="1"/>
  <c r="H16" i="3"/>
  <c r="M16" i="1" s="1"/>
  <c r="H6" i="3"/>
  <c r="M6" i="1" s="1"/>
  <c r="C6" i="2"/>
  <c r="G713" i="1" s="1"/>
  <c r="C7" i="2"/>
  <c r="G162" i="1" s="1"/>
  <c r="C8" i="2"/>
  <c r="G37" i="1" s="1"/>
  <c r="C9" i="2"/>
  <c r="G946" i="1" s="1"/>
  <c r="C10" i="2"/>
  <c r="G46" i="1" s="1"/>
  <c r="C11" i="2"/>
  <c r="G327" i="1" s="1"/>
  <c r="C12" i="2"/>
  <c r="G286" i="1" s="1"/>
  <c r="C13" i="2"/>
  <c r="G315" i="1" s="1"/>
  <c r="C14" i="2"/>
  <c r="G361" i="1" s="1"/>
  <c r="C15" i="2"/>
  <c r="G395" i="1" s="1"/>
  <c r="C16" i="2"/>
  <c r="G409" i="1" s="1"/>
  <c r="E45" i="4" s="1"/>
  <c r="C17" i="2"/>
  <c r="G794" i="1" s="1"/>
  <c r="C18" i="2"/>
  <c r="G983" i="1" s="1"/>
  <c r="C19" i="2"/>
  <c r="G586" i="1" s="1"/>
  <c r="C20" i="2"/>
  <c r="G730" i="1" s="1"/>
  <c r="E51" i="4" s="1"/>
  <c r="C21" i="2"/>
  <c r="G749" i="1" s="1"/>
  <c r="C22" i="2"/>
  <c r="C23"/>
  <c r="G811" i="1" s="1"/>
  <c r="C24" i="2"/>
  <c r="G822" i="1" s="1"/>
  <c r="O100" i="4" s="1"/>
  <c r="C26" i="2"/>
  <c r="G1417" i="1" s="1"/>
  <c r="C27" i="2"/>
  <c r="G995" i="1" s="1"/>
  <c r="C28" i="2"/>
  <c r="G1002" i="1" s="1"/>
  <c r="C29" i="2"/>
  <c r="C30"/>
  <c r="G1143" i="1" s="1"/>
  <c r="G49" i="4" s="1"/>
  <c r="C31" i="2"/>
  <c r="G1169" i="1" s="1"/>
  <c r="C32" i="2"/>
  <c r="G1173" i="1" s="1"/>
  <c r="L71" i="4" s="1"/>
  <c r="C33" i="2"/>
  <c r="G1224" i="1" s="1"/>
  <c r="J48" i="4" s="1"/>
  <c r="C34" i="2"/>
  <c r="G1222" i="1" s="1"/>
  <c r="C35" i="2"/>
  <c r="G1237" i="1" s="1"/>
  <c r="G80" i="4" s="1"/>
  <c r="C36" i="2"/>
  <c r="G1340" i="1" s="1"/>
  <c r="C37" i="2"/>
  <c r="G1387" i="1" s="1"/>
  <c r="K102" i="4" s="1"/>
  <c r="C38" i="2"/>
  <c r="G1547" i="1" s="1"/>
  <c r="E82" i="4" s="1"/>
  <c r="C39" i="2"/>
  <c r="G1598" i="1" s="1"/>
  <c r="C40" i="2"/>
  <c r="G1657" i="1" s="1"/>
  <c r="G89" i="4" s="1"/>
  <c r="C41" i="2"/>
  <c r="G1725" i="1" s="1"/>
  <c r="C42" i="2"/>
  <c r="G1863" i="1" s="1"/>
  <c r="E53" i="4" s="1"/>
  <c r="C5" i="2"/>
  <c r="G12" i="1" s="1"/>
  <c r="G6"/>
  <c r="G7"/>
  <c r="G8"/>
  <c r="G9"/>
  <c r="G10"/>
  <c r="G11"/>
  <c r="G63" i="4" s="1"/>
  <c r="G13" i="1"/>
  <c r="G119" i="4" s="1"/>
  <c r="G14" i="1"/>
  <c r="G17"/>
  <c r="G19"/>
  <c r="G20"/>
  <c r="G21"/>
  <c r="G22"/>
  <c r="G23"/>
  <c r="G25"/>
  <c r="G26"/>
  <c r="G27"/>
  <c r="G29"/>
  <c r="G30"/>
  <c r="G31"/>
  <c r="G32"/>
  <c r="L32" i="4" s="1"/>
  <c r="G34" i="1"/>
  <c r="G35"/>
  <c r="G36"/>
  <c r="G38"/>
  <c r="G39"/>
  <c r="G40"/>
  <c r="G41"/>
  <c r="G42"/>
  <c r="G43"/>
  <c r="G45"/>
  <c r="G47"/>
  <c r="G48"/>
  <c r="G50"/>
  <c r="G51"/>
  <c r="G52"/>
  <c r="G53"/>
  <c r="G54"/>
  <c r="G57"/>
  <c r="G58"/>
  <c r="G59"/>
  <c r="G62"/>
  <c r="G63"/>
  <c r="G64"/>
  <c r="G66"/>
  <c r="G68"/>
  <c r="G71"/>
  <c r="G72"/>
  <c r="G73"/>
  <c r="G74"/>
  <c r="G75"/>
  <c r="G77"/>
  <c r="G79"/>
  <c r="G80"/>
  <c r="G82"/>
  <c r="G102" i="4" s="1"/>
  <c r="G83" i="1"/>
  <c r="G84"/>
  <c r="G92" i="4" s="1"/>
  <c r="G86" i="1"/>
  <c r="G87"/>
  <c r="G89"/>
  <c r="G90"/>
  <c r="G91"/>
  <c r="G92"/>
  <c r="G94"/>
  <c r="G95"/>
  <c r="G97"/>
  <c r="G98"/>
  <c r="G99"/>
  <c r="G100"/>
  <c r="G101"/>
  <c r="G102"/>
  <c r="G103"/>
  <c r="G104"/>
  <c r="G105"/>
  <c r="G106"/>
  <c r="G22" i="4" s="1"/>
  <c r="G107" i="1"/>
  <c r="G108"/>
  <c r="G109"/>
  <c r="G110"/>
  <c r="G111"/>
  <c r="G112"/>
  <c r="G113"/>
  <c r="G114"/>
  <c r="G115"/>
  <c r="G116"/>
  <c r="G117"/>
  <c r="G118"/>
  <c r="G119"/>
  <c r="G120"/>
  <c r="G121"/>
  <c r="G122"/>
  <c r="G124"/>
  <c r="G125"/>
  <c r="G127"/>
  <c r="G128"/>
  <c r="G129"/>
  <c r="G130"/>
  <c r="G131"/>
  <c r="F115" i="4" s="1"/>
  <c r="G132" i="1"/>
  <c r="G134"/>
  <c r="G135"/>
  <c r="G137"/>
  <c r="G140"/>
  <c r="G141"/>
  <c r="G144"/>
  <c r="G145"/>
  <c r="G146"/>
  <c r="G147"/>
  <c r="G148"/>
  <c r="G149"/>
  <c r="G150"/>
  <c r="G151"/>
  <c r="G152"/>
  <c r="G153"/>
  <c r="G154"/>
  <c r="G155"/>
  <c r="G156"/>
  <c r="G157"/>
  <c r="F79" i="4" s="1"/>
  <c r="G158" i="1"/>
  <c r="G159"/>
  <c r="G160"/>
  <c r="G163"/>
  <c r="G164"/>
  <c r="G165"/>
  <c r="G166"/>
  <c r="G168"/>
  <c r="G169"/>
  <c r="I112" i="4" s="1"/>
  <c r="G170" i="1"/>
  <c r="G171"/>
  <c r="G173"/>
  <c r="G175"/>
  <c r="G176"/>
  <c r="G178"/>
  <c r="G179"/>
  <c r="G182"/>
  <c r="G183"/>
  <c r="G184"/>
  <c r="G185"/>
  <c r="G186"/>
  <c r="G187"/>
  <c r="G188"/>
  <c r="G189"/>
  <c r="G190"/>
  <c r="G191"/>
  <c r="G193"/>
  <c r="G194"/>
  <c r="G195"/>
  <c r="G196"/>
  <c r="G197"/>
  <c r="G199"/>
  <c r="G200"/>
  <c r="G202"/>
  <c r="G203"/>
  <c r="G204"/>
  <c r="G208"/>
  <c r="G209"/>
  <c r="G210"/>
  <c r="G211"/>
  <c r="G212"/>
  <c r="G213"/>
  <c r="G214"/>
  <c r="G215"/>
  <c r="G216"/>
  <c r="G217"/>
  <c r="G218"/>
  <c r="G219"/>
  <c r="E33" i="4" s="1"/>
  <c r="G221" i="1"/>
  <c r="G222"/>
  <c r="G223"/>
  <c r="G225"/>
  <c r="G226"/>
  <c r="G227"/>
  <c r="G230"/>
  <c r="G231"/>
  <c r="G232"/>
  <c r="G233"/>
  <c r="G235"/>
  <c r="G236"/>
  <c r="G239"/>
  <c r="O97" i="4" s="1"/>
  <c r="G240" i="1"/>
  <c r="G241"/>
  <c r="G242"/>
  <c r="G243"/>
  <c r="G244"/>
  <c r="G246"/>
  <c r="G247"/>
  <c r="G248"/>
  <c r="H96" i="4" s="1"/>
  <c r="G249" i="1"/>
  <c r="G250"/>
  <c r="G251"/>
  <c r="G252"/>
  <c r="G253"/>
  <c r="G254"/>
  <c r="G256"/>
  <c r="G258"/>
  <c r="G262"/>
  <c r="G263"/>
  <c r="G264"/>
  <c r="G265"/>
  <c r="G267"/>
  <c r="G268"/>
  <c r="G269"/>
  <c r="G270"/>
  <c r="O119" i="4" s="1"/>
  <c r="G271" i="1"/>
  <c r="G272"/>
  <c r="G273"/>
  <c r="G274"/>
  <c r="G276"/>
  <c r="G277"/>
  <c r="G278"/>
  <c r="G279"/>
  <c r="G280"/>
  <c r="G281"/>
  <c r="G282"/>
  <c r="G283"/>
  <c r="G284"/>
  <c r="G287"/>
  <c r="G288"/>
  <c r="G289"/>
  <c r="G291"/>
  <c r="G292"/>
  <c r="G294"/>
  <c r="G295"/>
  <c r="G297"/>
  <c r="G298"/>
  <c r="G299"/>
  <c r="G300"/>
  <c r="G301"/>
  <c r="G303"/>
  <c r="G305"/>
  <c r="G306"/>
  <c r="G307"/>
  <c r="G309"/>
  <c r="G310"/>
  <c r="G311"/>
  <c r="G313"/>
  <c r="G316"/>
  <c r="G317"/>
  <c r="G318"/>
  <c r="G319"/>
  <c r="G321"/>
  <c r="G322"/>
  <c r="G323"/>
  <c r="G325"/>
  <c r="G326"/>
  <c r="G328"/>
  <c r="G329"/>
  <c r="G330"/>
  <c r="G331"/>
  <c r="G332"/>
  <c r="G333"/>
  <c r="G334"/>
  <c r="G336"/>
  <c r="G337"/>
  <c r="G338"/>
  <c r="G340"/>
  <c r="G341"/>
  <c r="G342"/>
  <c r="G343"/>
  <c r="G344"/>
  <c r="G345"/>
  <c r="G346"/>
  <c r="G348"/>
  <c r="G349"/>
  <c r="G350"/>
  <c r="G352"/>
  <c r="G353"/>
  <c r="G354"/>
  <c r="G356"/>
  <c r="G357"/>
  <c r="G358"/>
  <c r="G359"/>
  <c r="G360"/>
  <c r="G362"/>
  <c r="G364"/>
  <c r="G365"/>
  <c r="G366"/>
  <c r="G367"/>
  <c r="G368"/>
  <c r="G369"/>
  <c r="G370"/>
  <c r="G371"/>
  <c r="G372"/>
  <c r="G373"/>
  <c r="G376"/>
  <c r="G378"/>
  <c r="G380"/>
  <c r="G381"/>
  <c r="G382"/>
  <c r="N119" i="4" s="1"/>
  <c r="G385" i="1"/>
  <c r="G386"/>
  <c r="G387"/>
  <c r="G388"/>
  <c r="G389"/>
  <c r="G391"/>
  <c r="G392"/>
  <c r="G393"/>
  <c r="G394"/>
  <c r="G396"/>
  <c r="G397"/>
  <c r="G398"/>
  <c r="G399"/>
  <c r="G401"/>
  <c r="G402"/>
  <c r="G405"/>
  <c r="G406"/>
  <c r="G407"/>
  <c r="G408"/>
  <c r="G410"/>
  <c r="G411"/>
  <c r="G412"/>
  <c r="G413"/>
  <c r="G414"/>
  <c r="G415"/>
  <c r="G418"/>
  <c r="G419"/>
  <c r="G420"/>
  <c r="F100" i="4" s="1"/>
  <c r="G421" i="1"/>
  <c r="G66" i="4" s="1"/>
  <c r="G422" i="1"/>
  <c r="G423"/>
  <c r="G55" i="4" s="1"/>
  <c r="G425" i="1"/>
  <c r="G426"/>
  <c r="N100" i="4" s="1"/>
  <c r="G427" i="1"/>
  <c r="G428"/>
  <c r="G429"/>
  <c r="G431"/>
  <c r="K49" i="4" s="1"/>
  <c r="G432" i="1"/>
  <c r="G433"/>
  <c r="G434"/>
  <c r="G435"/>
  <c r="G436"/>
  <c r="G437"/>
  <c r="G441"/>
  <c r="G444"/>
  <c r="G445"/>
  <c r="G446"/>
  <c r="G448"/>
  <c r="G450"/>
  <c r="E107" i="4" s="1"/>
  <c r="G452" i="1"/>
  <c r="G100" i="4" s="1"/>
  <c r="G453" i="1"/>
  <c r="G455"/>
  <c r="G458"/>
  <c r="G459"/>
  <c r="G460"/>
  <c r="G462"/>
  <c r="G463"/>
  <c r="G464"/>
  <c r="E99" i="4" s="1"/>
  <c r="G467" i="1"/>
  <c r="G468"/>
  <c r="G469"/>
  <c r="G471"/>
  <c r="G472"/>
  <c r="G52" i="4" s="1"/>
  <c r="G473" i="1"/>
  <c r="G474"/>
  <c r="G475"/>
  <c r="K83" i="4" s="1"/>
  <c r="G476" i="1"/>
  <c r="G477"/>
  <c r="G478"/>
  <c r="G479"/>
  <c r="G482"/>
  <c r="G483"/>
  <c r="G485"/>
  <c r="G486"/>
  <c r="G487"/>
  <c r="G490"/>
  <c r="G491"/>
  <c r="G493"/>
  <c r="G496"/>
  <c r="G497"/>
  <c r="G499"/>
  <c r="G500"/>
  <c r="G501"/>
  <c r="G504"/>
  <c r="G506"/>
  <c r="G507"/>
  <c r="G509"/>
  <c r="G510"/>
  <c r="G511"/>
  <c r="G512"/>
  <c r="G513"/>
  <c r="G514"/>
  <c r="G515"/>
  <c r="G516"/>
  <c r="G518"/>
  <c r="G519"/>
  <c r="G520"/>
  <c r="G522"/>
  <c r="G525"/>
  <c r="G526"/>
  <c r="G527"/>
  <c r="G528"/>
  <c r="G530"/>
  <c r="G531"/>
  <c r="E42" i="4" s="1"/>
  <c r="G532" i="1"/>
  <c r="G534"/>
  <c r="G103" i="4" s="1"/>
  <c r="G535" i="1"/>
  <c r="G536"/>
  <c r="G538"/>
  <c r="G539"/>
  <c r="G540"/>
  <c r="G541"/>
  <c r="G542"/>
  <c r="G543"/>
  <c r="G544"/>
  <c r="G545"/>
  <c r="G546"/>
  <c r="G547"/>
  <c r="G548"/>
  <c r="G551"/>
  <c r="G552"/>
  <c r="G554"/>
  <c r="G555"/>
  <c r="G556"/>
  <c r="G557"/>
  <c r="G558"/>
  <c r="G559"/>
  <c r="G561"/>
  <c r="G562"/>
  <c r="G564"/>
  <c r="G565"/>
  <c r="G566"/>
  <c r="G569"/>
  <c r="G570"/>
  <c r="E60" i="4" s="1"/>
  <c r="G572" i="1"/>
  <c r="G573"/>
  <c r="G575"/>
  <c r="G576"/>
  <c r="G577"/>
  <c r="G579"/>
  <c r="G580"/>
  <c r="G582"/>
  <c r="G583"/>
  <c r="G584"/>
  <c r="G585"/>
  <c r="G587"/>
  <c r="H101" i="4" s="1"/>
  <c r="G589" i="1"/>
  <c r="G590"/>
  <c r="G592"/>
  <c r="G593"/>
  <c r="G594"/>
  <c r="G595"/>
  <c r="G597"/>
  <c r="G598"/>
  <c r="G599"/>
  <c r="G600"/>
  <c r="G603"/>
  <c r="G605"/>
  <c r="G606"/>
  <c r="I110" i="4" s="1"/>
  <c r="G609" i="1"/>
  <c r="G610"/>
  <c r="G613"/>
  <c r="G615"/>
  <c r="G616"/>
  <c r="G618"/>
  <c r="G619"/>
  <c r="G620"/>
  <c r="G622"/>
  <c r="G623"/>
  <c r="G625"/>
  <c r="G628"/>
  <c r="G633"/>
  <c r="G634"/>
  <c r="G637"/>
  <c r="G638"/>
  <c r="G639"/>
  <c r="L113" i="4" s="1"/>
  <c r="G644" i="1"/>
  <c r="G645"/>
  <c r="G647"/>
  <c r="G648"/>
  <c r="G652"/>
  <c r="G653"/>
  <c r="G657"/>
  <c r="G660"/>
  <c r="G661"/>
  <c r="G662"/>
  <c r="G663"/>
  <c r="G664"/>
  <c r="G665"/>
  <c r="G667"/>
  <c r="G672"/>
  <c r="G673"/>
  <c r="G674"/>
  <c r="G676"/>
  <c r="G678"/>
  <c r="G679"/>
  <c r="G680"/>
  <c r="G683"/>
  <c r="G685"/>
  <c r="H39" i="4" s="1"/>
  <c r="G692" i="1"/>
  <c r="G694"/>
  <c r="G696"/>
  <c r="G697"/>
  <c r="G698"/>
  <c r="G704"/>
  <c r="F76" i="4" s="1"/>
  <c r="G705" i="1"/>
  <c r="G708"/>
  <c r="G712"/>
  <c r="G715"/>
  <c r="G717"/>
  <c r="G720"/>
  <c r="G721"/>
  <c r="G722"/>
  <c r="G724"/>
  <c r="G726"/>
  <c r="G727"/>
  <c r="G728"/>
  <c r="G732"/>
  <c r="G34" i="4" s="1"/>
  <c r="G734" i="1"/>
  <c r="G735"/>
  <c r="G738"/>
  <c r="G739"/>
  <c r="G740"/>
  <c r="G742"/>
  <c r="K116" i="4" s="1"/>
  <c r="G743" i="1"/>
  <c r="G746"/>
  <c r="G747"/>
  <c r="G750"/>
  <c r="G752"/>
  <c r="G753"/>
  <c r="H48" i="4" s="1"/>
  <c r="G754" i="1"/>
  <c r="G755"/>
  <c r="G757"/>
  <c r="G758"/>
  <c r="G762"/>
  <c r="F95" i="4" s="1"/>
  <c r="G764" i="1"/>
  <c r="G766"/>
  <c r="G767"/>
  <c r="G773"/>
  <c r="N91" i="4" s="1"/>
  <c r="G774" i="1"/>
  <c r="G776"/>
  <c r="G779"/>
  <c r="G780"/>
  <c r="G781"/>
  <c r="G785"/>
  <c r="G787"/>
  <c r="G790"/>
  <c r="G791"/>
  <c r="G792"/>
  <c r="G793"/>
  <c r="G796"/>
  <c r="G798"/>
  <c r="G800"/>
  <c r="G801"/>
  <c r="G802"/>
  <c r="G805"/>
  <c r="G810"/>
  <c r="G813"/>
  <c r="G814"/>
  <c r="L119" i="4" s="1"/>
  <c r="G815" i="1"/>
  <c r="G816"/>
  <c r="I65" i="4" s="1"/>
  <c r="G817" i="1"/>
  <c r="G818"/>
  <c r="G820"/>
  <c r="G821"/>
  <c r="G827"/>
  <c r="G829"/>
  <c r="G830"/>
  <c r="G831"/>
  <c r="G835"/>
  <c r="G840"/>
  <c r="G841"/>
  <c r="G843"/>
  <c r="G844"/>
  <c r="G845"/>
  <c r="G846"/>
  <c r="G847"/>
  <c r="G849"/>
  <c r="E120" i="4" s="1"/>
  <c r="G850" i="1"/>
  <c r="H109" i="4" s="1"/>
  <c r="G851" i="1"/>
  <c r="E25" i="4" s="1"/>
  <c r="G853" i="1"/>
  <c r="G854"/>
  <c r="G855"/>
  <c r="G856"/>
  <c r="G857"/>
  <c r="G858"/>
  <c r="G859"/>
  <c r="G860"/>
  <c r="G861"/>
  <c r="G862"/>
  <c r="G863"/>
  <c r="G864"/>
  <c r="G865"/>
  <c r="G867"/>
  <c r="G869"/>
  <c r="G870"/>
  <c r="G871"/>
  <c r="G874"/>
  <c r="G875"/>
  <c r="G877"/>
  <c r="G879"/>
  <c r="G880"/>
  <c r="G887"/>
  <c r="G889"/>
  <c r="G891"/>
  <c r="G892"/>
  <c r="G894"/>
  <c r="G896"/>
  <c r="F104" i="4" s="1"/>
  <c r="G900" i="1"/>
  <c r="E47" i="4" s="1"/>
  <c r="G902" i="1"/>
  <c r="G903"/>
  <c r="E124" i="4" s="1"/>
  <c r="G912" i="1"/>
  <c r="G914"/>
  <c r="E106" i="4" s="1"/>
  <c r="G915" i="1"/>
  <c r="G916"/>
  <c r="G918"/>
  <c r="G919"/>
  <c r="G920"/>
  <c r="G921"/>
  <c r="G923"/>
  <c r="J21" i="4" s="1"/>
  <c r="G924" i="1"/>
  <c r="G925"/>
  <c r="G926"/>
  <c r="F66" i="4" s="1"/>
  <c r="G927" i="1"/>
  <c r="G928"/>
  <c r="G929"/>
  <c r="G933"/>
  <c r="G935"/>
  <c r="G936"/>
  <c r="G937"/>
  <c r="G939"/>
  <c r="G941"/>
  <c r="G942"/>
  <c r="G943"/>
  <c r="G944"/>
  <c r="G945"/>
  <c r="G112" i="4" s="1"/>
  <c r="G949" i="1"/>
  <c r="G952"/>
  <c r="G954"/>
  <c r="G957"/>
  <c r="G963"/>
  <c r="G966"/>
  <c r="N27" i="4" s="1"/>
  <c r="G969" i="1"/>
  <c r="G972"/>
  <c r="G973"/>
  <c r="G43" i="4" s="1"/>
  <c r="G977" i="1"/>
  <c r="G978"/>
  <c r="E26" i="4" s="1"/>
  <c r="G979" i="1"/>
  <c r="G987"/>
  <c r="G991"/>
  <c r="G992"/>
  <c r="G996"/>
  <c r="G997"/>
  <c r="G999"/>
  <c r="G1000"/>
  <c r="E93" i="4" s="1"/>
  <c r="G1001" i="1"/>
  <c r="G1004"/>
  <c r="G1005"/>
  <c r="G1008"/>
  <c r="G1010"/>
  <c r="G1013"/>
  <c r="G1015"/>
  <c r="G1017"/>
  <c r="L72" i="4" s="1"/>
  <c r="G1018" i="1"/>
  <c r="G1019"/>
  <c r="G1023"/>
  <c r="H55" i="4" s="1"/>
  <c r="G1025" i="1"/>
  <c r="G1028"/>
  <c r="G1030"/>
  <c r="G1031"/>
  <c r="G1032"/>
  <c r="I66" i="4" s="1"/>
  <c r="G1035" i="1"/>
  <c r="G1037"/>
  <c r="G1038"/>
  <c r="G1041"/>
  <c r="G1042"/>
  <c r="G1043"/>
  <c r="G1044"/>
  <c r="G1045"/>
  <c r="G1047"/>
  <c r="G1049"/>
  <c r="G1050"/>
  <c r="G1051"/>
  <c r="G1052"/>
  <c r="G1053"/>
  <c r="G1056"/>
  <c r="G1059"/>
  <c r="G1062"/>
  <c r="G1067"/>
  <c r="G1070"/>
  <c r="G1072"/>
  <c r="G1073"/>
  <c r="G1075"/>
  <c r="G1076"/>
  <c r="G1078"/>
  <c r="G1084"/>
  <c r="G1085"/>
  <c r="G1096"/>
  <c r="G1097"/>
  <c r="G88" i="4" s="1"/>
  <c r="G1099" i="1"/>
  <c r="G1101"/>
  <c r="G1104"/>
  <c r="L55" i="4" s="1"/>
  <c r="G1106" i="1"/>
  <c r="G1109"/>
  <c r="G1112"/>
  <c r="G1116"/>
  <c r="G1117"/>
  <c r="G1118"/>
  <c r="G1122"/>
  <c r="G1123"/>
  <c r="G1125"/>
  <c r="G1127"/>
  <c r="G1129"/>
  <c r="G1130"/>
  <c r="G1131"/>
  <c r="G1133"/>
  <c r="L81" i="4" s="1"/>
  <c r="G1137" i="1"/>
  <c r="G1138"/>
  <c r="G1139"/>
  <c r="G1140"/>
  <c r="G1141"/>
  <c r="G1142"/>
  <c r="G1145"/>
  <c r="G1146"/>
  <c r="G1147"/>
  <c r="G1149"/>
  <c r="L37" i="4" s="1"/>
  <c r="G1151" i="1"/>
  <c r="G1154"/>
  <c r="G1157"/>
  <c r="G1160"/>
  <c r="G1162"/>
  <c r="G1163"/>
  <c r="I98" i="4" s="1"/>
  <c r="G1164" i="1"/>
  <c r="L23" i="4" s="1"/>
  <c r="G1165" i="1"/>
  <c r="G1168"/>
  <c r="G1170"/>
  <c r="G1171"/>
  <c r="G1172"/>
  <c r="G1174"/>
  <c r="G1175"/>
  <c r="G1176"/>
  <c r="G1177"/>
  <c r="G1178"/>
  <c r="H69" i="4" s="1"/>
  <c r="G1181" i="1"/>
  <c r="G1186"/>
  <c r="G1188"/>
  <c r="G1189"/>
  <c r="G1190"/>
  <c r="L48" i="4" s="1"/>
  <c r="G1192" i="1"/>
  <c r="G1194"/>
  <c r="G1195"/>
  <c r="G1196"/>
  <c r="G1197"/>
  <c r="G1198"/>
  <c r="L73" i="4" s="1"/>
  <c r="G1199" i="1"/>
  <c r="G1200"/>
  <c r="G1203"/>
  <c r="G1204"/>
  <c r="G1205"/>
  <c r="F98" i="4" s="1"/>
  <c r="G1206" i="1"/>
  <c r="G1208"/>
  <c r="G1212"/>
  <c r="G1219"/>
  <c r="G1221"/>
  <c r="G1225"/>
  <c r="G1226"/>
  <c r="H87" i="4" s="1"/>
  <c r="G1227" i="1"/>
  <c r="G1230"/>
  <c r="G1231"/>
  <c r="G1233"/>
  <c r="G1235"/>
  <c r="G1239"/>
  <c r="G1242"/>
  <c r="G1243"/>
  <c r="G1244"/>
  <c r="G1246"/>
  <c r="G1247"/>
  <c r="G1248"/>
  <c r="G1250"/>
  <c r="G1251"/>
  <c r="G1252"/>
  <c r="J77" i="4" s="1"/>
  <c r="G1255" i="1"/>
  <c r="G1257"/>
  <c r="G1258"/>
  <c r="G1260"/>
  <c r="G1261"/>
  <c r="G1262"/>
  <c r="G1263"/>
  <c r="G1264"/>
  <c r="G1266"/>
  <c r="G1267"/>
  <c r="G1268"/>
  <c r="G1269"/>
  <c r="G1270"/>
  <c r="G1271"/>
  <c r="G1273"/>
  <c r="G1275"/>
  <c r="G1276"/>
  <c r="G1278"/>
  <c r="G117" i="4" s="1"/>
  <c r="G1283" i="1"/>
  <c r="G1285"/>
  <c r="G1289"/>
  <c r="G1290"/>
  <c r="F110" i="4" s="1"/>
  <c r="G1293" i="1"/>
  <c r="G1297"/>
  <c r="H108" i="4" s="1"/>
  <c r="G1298" i="1"/>
  <c r="G1299"/>
  <c r="G1300"/>
  <c r="G1304"/>
  <c r="G1308"/>
  <c r="G1309"/>
  <c r="G1311"/>
  <c r="G1315"/>
  <c r="E58" i="4" s="1"/>
  <c r="G1316" i="1"/>
  <c r="G1317"/>
  <c r="G1318"/>
  <c r="G1319"/>
  <c r="G1322"/>
  <c r="G1323"/>
  <c r="G1324"/>
  <c r="G1327"/>
  <c r="G1329"/>
  <c r="G1331"/>
  <c r="G1333"/>
  <c r="G1336"/>
  <c r="G1337"/>
  <c r="G1341"/>
  <c r="G1342"/>
  <c r="G1343"/>
  <c r="G1345"/>
  <c r="G1346"/>
  <c r="G1347"/>
  <c r="G1348"/>
  <c r="G1349"/>
  <c r="G1350"/>
  <c r="G1351"/>
  <c r="G1352"/>
  <c r="G1353"/>
  <c r="G1354"/>
  <c r="J111" i="4" s="1"/>
  <c r="G1355" i="1"/>
  <c r="G1356"/>
  <c r="G1357"/>
  <c r="G1358"/>
  <c r="G1359"/>
  <c r="G1361"/>
  <c r="G1363"/>
  <c r="G1364"/>
  <c r="G1365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4"/>
  <c r="G1385"/>
  <c r="G1386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9"/>
  <c r="G1410"/>
  <c r="G1411"/>
  <c r="G1414"/>
  <c r="G1415"/>
  <c r="G1416"/>
  <c r="G1418"/>
  <c r="G1420"/>
  <c r="G1424"/>
  <c r="G1426"/>
  <c r="G1428"/>
  <c r="G1429"/>
  <c r="G1430"/>
  <c r="G1434"/>
  <c r="G1438"/>
  <c r="G1442"/>
  <c r="G1450"/>
  <c r="G1451"/>
  <c r="G1452"/>
  <c r="G1453"/>
  <c r="G115" i="4" s="1"/>
  <c r="G1454" i="1"/>
  <c r="G1455"/>
  <c r="G1457"/>
  <c r="G1458"/>
  <c r="G1459"/>
  <c r="G1461"/>
  <c r="G1464"/>
  <c r="G1465"/>
  <c r="I44" i="4" s="1"/>
  <c r="G1467" i="1"/>
  <c r="G1468"/>
  <c r="G1470"/>
  <c r="G1472"/>
  <c r="G1473"/>
  <c r="G1474"/>
  <c r="G1475"/>
  <c r="G1476"/>
  <c r="G1477"/>
  <c r="G1478"/>
  <c r="G1480"/>
  <c r="G1481"/>
  <c r="G1482"/>
  <c r="G1485"/>
  <c r="G1486"/>
  <c r="G1487"/>
  <c r="G1488"/>
  <c r="G1489"/>
  <c r="G1490"/>
  <c r="G1491"/>
  <c r="G1492"/>
  <c r="G1493"/>
  <c r="E35" i="4" s="1"/>
  <c r="G1494" i="1"/>
  <c r="G1495"/>
  <c r="G1496"/>
  <c r="G1497"/>
  <c r="G1498"/>
  <c r="G1499"/>
  <c r="G1500"/>
  <c r="G1502"/>
  <c r="L122" i="4" s="1"/>
  <c r="G1503" i="1"/>
  <c r="G1504"/>
  <c r="E85" i="4" s="1"/>
  <c r="G1507" i="1"/>
  <c r="G1512"/>
  <c r="G1513"/>
  <c r="G1514"/>
  <c r="G1515"/>
  <c r="G1516"/>
  <c r="G1517"/>
  <c r="L75" i="4" s="1"/>
  <c r="G1521" i="1"/>
  <c r="G1522"/>
  <c r="G1524"/>
  <c r="G1525"/>
  <c r="G38" i="4" s="1"/>
  <c r="G1526" i="1"/>
  <c r="G1528"/>
  <c r="G1529"/>
  <c r="G1532"/>
  <c r="G1534"/>
  <c r="G1535"/>
  <c r="G1536"/>
  <c r="G1537"/>
  <c r="G1538"/>
  <c r="G1540"/>
  <c r="G94" i="4" s="1"/>
  <c r="G1541" i="1"/>
  <c r="G1542"/>
  <c r="G1543"/>
  <c r="G1545"/>
  <c r="G1546"/>
  <c r="G1548"/>
  <c r="G1550"/>
  <c r="G1556"/>
  <c r="G1558"/>
  <c r="G1560"/>
  <c r="G1561"/>
  <c r="G1563"/>
  <c r="E74" i="4" s="1"/>
  <c r="G1567" i="1"/>
  <c r="G1568"/>
  <c r="G1569"/>
  <c r="G1570"/>
  <c r="G1571"/>
  <c r="G1572"/>
  <c r="G1576"/>
  <c r="G1577"/>
  <c r="G1579"/>
  <c r="G1580"/>
  <c r="G1582"/>
  <c r="G1583"/>
  <c r="G1584"/>
  <c r="G1585"/>
  <c r="G1586"/>
  <c r="G1587"/>
  <c r="G1588"/>
  <c r="G1589"/>
  <c r="G1590"/>
  <c r="G1591"/>
  <c r="G1592"/>
  <c r="G1595"/>
  <c r="G1596"/>
  <c r="G1597"/>
  <c r="G1600"/>
  <c r="E29" i="4" s="1"/>
  <c r="G1602" i="1"/>
  <c r="G48" i="4" s="1"/>
  <c r="G1604" i="1"/>
  <c r="G1605"/>
  <c r="G1607"/>
  <c r="G1608"/>
  <c r="G1609"/>
  <c r="G1610"/>
  <c r="G1611"/>
  <c r="G1613"/>
  <c r="G1615"/>
  <c r="G1617"/>
  <c r="G1618"/>
  <c r="G1619"/>
  <c r="G1620"/>
  <c r="G1621"/>
  <c r="G1622"/>
  <c r="G1623"/>
  <c r="G1626"/>
  <c r="G1630"/>
  <c r="G1632"/>
  <c r="G105" i="4" s="1"/>
  <c r="G1633" i="1"/>
  <c r="G1634"/>
  <c r="G1635"/>
  <c r="E114" i="4" s="1"/>
  <c r="G1637" i="1"/>
  <c r="G1638"/>
  <c r="G1639"/>
  <c r="G1640"/>
  <c r="G1641"/>
  <c r="G1642"/>
  <c r="G1643"/>
  <c r="G1644"/>
  <c r="G1645"/>
  <c r="G1647"/>
  <c r="G1651"/>
  <c r="G1652"/>
  <c r="G1656"/>
  <c r="G1658"/>
  <c r="G1660"/>
  <c r="G1661"/>
  <c r="G1662"/>
  <c r="G1665"/>
  <c r="G1666"/>
  <c r="G1667"/>
  <c r="G1668"/>
  <c r="G1669"/>
  <c r="G1670"/>
  <c r="G1671"/>
  <c r="G1672"/>
  <c r="G1673"/>
  <c r="G1674"/>
  <c r="G1675"/>
  <c r="G1679"/>
  <c r="G1680"/>
  <c r="G1681"/>
  <c r="G1682"/>
  <c r="G1683"/>
  <c r="G1684"/>
  <c r="G1685"/>
  <c r="G1688"/>
  <c r="G1689"/>
  <c r="G1692"/>
  <c r="G1693"/>
  <c r="E24" i="4" s="1"/>
  <c r="G1695" i="1"/>
  <c r="G1696"/>
  <c r="G1697"/>
  <c r="G1701"/>
  <c r="G1702"/>
  <c r="G1703"/>
  <c r="G1704"/>
  <c r="G1705"/>
  <c r="G1706"/>
  <c r="G1707"/>
  <c r="G1708"/>
  <c r="G1709"/>
  <c r="G1710"/>
  <c r="G1711"/>
  <c r="G1712"/>
  <c r="G1714"/>
  <c r="G1715"/>
  <c r="G1716"/>
  <c r="G1718"/>
  <c r="G1719"/>
  <c r="G1720"/>
  <c r="G1722"/>
  <c r="G1723"/>
  <c r="G1724"/>
  <c r="G1726"/>
  <c r="G1727"/>
  <c r="G1728"/>
  <c r="G1729"/>
  <c r="G1730"/>
  <c r="G1731"/>
  <c r="G1732"/>
  <c r="G1733"/>
  <c r="G1736"/>
  <c r="G1737"/>
  <c r="G1739"/>
  <c r="G1741"/>
  <c r="G1742"/>
  <c r="G77" i="4" s="1"/>
  <c r="G1743" i="1"/>
  <c r="G1746"/>
  <c r="G1748"/>
  <c r="G1749"/>
  <c r="G1752"/>
  <c r="G1753"/>
  <c r="E31" i="4" s="1"/>
  <c r="G1754" i="1"/>
  <c r="G1755"/>
  <c r="G1756"/>
  <c r="G1757"/>
  <c r="G1758"/>
  <c r="G1759"/>
  <c r="G1760"/>
  <c r="G1762"/>
  <c r="G1763"/>
  <c r="G1764"/>
  <c r="G1765"/>
  <c r="G1767"/>
  <c r="G1768"/>
  <c r="G1769"/>
  <c r="G1770"/>
  <c r="G1773"/>
  <c r="G1776"/>
  <c r="G1778"/>
  <c r="G1779"/>
  <c r="G1780"/>
  <c r="G1781"/>
  <c r="G1783"/>
  <c r="G1784"/>
  <c r="G1785"/>
  <c r="G1786"/>
  <c r="G1787"/>
  <c r="G1788"/>
  <c r="G1789"/>
  <c r="G1790"/>
  <c r="G1791"/>
  <c r="E61" i="4" s="1"/>
  <c r="G1792" i="1"/>
  <c r="G1794"/>
  <c r="G1797"/>
  <c r="G1798"/>
  <c r="G1799"/>
  <c r="G1800"/>
  <c r="G1801"/>
  <c r="G1802"/>
  <c r="G1803"/>
  <c r="G1804"/>
  <c r="G1805"/>
  <c r="G1806"/>
  <c r="G1807"/>
  <c r="G1808"/>
  <c r="I101" i="4" s="1"/>
  <c r="G1809" i="1"/>
  <c r="G1810"/>
  <c r="G1811"/>
  <c r="G1812"/>
  <c r="G1813"/>
  <c r="G1814"/>
  <c r="G1815"/>
  <c r="G1816"/>
  <c r="G1817"/>
  <c r="G1818"/>
  <c r="G30" i="4" s="1"/>
  <c r="G1819" i="1"/>
  <c r="G1821"/>
  <c r="G1823"/>
  <c r="G1824"/>
  <c r="G1825"/>
  <c r="G1826"/>
  <c r="G1827"/>
  <c r="G1828"/>
  <c r="G1829"/>
  <c r="G1830"/>
  <c r="G1831"/>
  <c r="G1832"/>
  <c r="O108" i="4" s="1"/>
  <c r="G1833" i="1"/>
  <c r="G1834"/>
  <c r="G1835"/>
  <c r="G1837"/>
  <c r="G1839"/>
  <c r="G1842"/>
  <c r="G1843"/>
  <c r="G1845"/>
  <c r="G1846"/>
  <c r="G1850"/>
  <c r="G1851"/>
  <c r="G1853"/>
  <c r="G1855"/>
  <c r="G1856"/>
  <c r="G1857"/>
  <c r="G1858"/>
  <c r="I109" i="4" s="1"/>
  <c r="G1859" i="1"/>
  <c r="G1861"/>
  <c r="G1866"/>
  <c r="G1867"/>
  <c r="G1868"/>
  <c r="G1869"/>
  <c r="G1870"/>
  <c r="G1871"/>
  <c r="G1872"/>
  <c r="G1873"/>
  <c r="G1874"/>
  <c r="G1875"/>
  <c r="G1876"/>
  <c r="G1877"/>
  <c r="G1878"/>
  <c r="G1879"/>
  <c r="G1880"/>
  <c r="G1883"/>
  <c r="G1884"/>
  <c r="E90" i="4" s="1"/>
  <c r="G1885" i="1"/>
  <c r="G1886"/>
  <c r="G1887"/>
  <c r="G1888"/>
  <c r="I1073" i="3" l="1"/>
  <c r="N1073" i="1" s="1"/>
  <c r="I1514" i="3"/>
  <c r="N1514" i="1" s="1"/>
  <c r="E78" i="4"/>
  <c r="H111"/>
  <c r="G1782" i="1"/>
  <c r="G1761"/>
  <c r="G1677"/>
  <c r="G1663"/>
  <c r="G1574"/>
  <c r="G1531"/>
  <c r="G1510"/>
  <c r="G1479"/>
  <c r="G1471"/>
  <c r="G1466"/>
  <c r="G1366"/>
  <c r="G1330"/>
  <c r="G1305"/>
  <c r="G1294"/>
  <c r="G1288"/>
  <c r="G1236"/>
  <c r="G1213"/>
  <c r="G1121"/>
  <c r="G1115"/>
  <c r="G955"/>
  <c r="G823"/>
  <c r="G711"/>
  <c r="G649"/>
  <c r="G611"/>
  <c r="G588"/>
  <c r="G560"/>
  <c r="G517"/>
  <c r="G502"/>
  <c r="G484"/>
  <c r="G355"/>
  <c r="G351"/>
  <c r="G347"/>
  <c r="G308"/>
  <c r="G304"/>
  <c r="G67"/>
  <c r="H1745" i="3"/>
  <c r="M1745" i="1" s="1"/>
  <c r="I1217" i="3"/>
  <c r="N1217" i="1" s="1"/>
  <c r="I659" i="3"/>
  <c r="N659" i="1" s="1"/>
  <c r="I635" i="3"/>
  <c r="N635" i="1" s="1"/>
  <c r="I509" i="3"/>
  <c r="N509" i="1" s="1"/>
  <c r="I246" i="3"/>
  <c r="N246" i="1" s="1"/>
  <c r="H507" i="3"/>
  <c r="M507" i="1" s="1"/>
  <c r="I69" i="3"/>
  <c r="N69" i="1" s="1"/>
  <c r="G1848"/>
  <c r="G1882"/>
  <c r="G1844"/>
  <c r="G1766"/>
  <c r="G1735"/>
  <c r="G1653"/>
  <c r="G1648"/>
  <c r="G1631"/>
  <c r="G1575"/>
  <c r="G1565"/>
  <c r="G1527"/>
  <c r="G1523"/>
  <c r="G1456"/>
  <c r="G1383"/>
  <c r="G1339"/>
  <c r="G1325"/>
  <c r="G1307"/>
  <c r="G1295"/>
  <c r="G1272"/>
  <c r="G1215"/>
  <c r="G1185"/>
  <c r="G1144"/>
  <c r="G1132"/>
  <c r="G1128"/>
  <c r="G1107"/>
  <c r="G1086"/>
  <c r="G1033"/>
  <c r="G1014"/>
  <c r="G1006"/>
  <c r="G907"/>
  <c r="G819"/>
  <c r="G783"/>
  <c r="G733"/>
  <c r="G553"/>
  <c r="G523"/>
  <c r="G465"/>
  <c r="G443"/>
  <c r="G400"/>
  <c r="G314"/>
  <c r="G245"/>
  <c r="G207"/>
  <c r="G142"/>
  <c r="G93"/>
  <c r="G78"/>
  <c r="G15"/>
  <c r="H745" i="3"/>
  <c r="M745" i="1" s="1"/>
  <c r="K241" i="4"/>
  <c r="H934" i="3"/>
  <c r="M934" i="1" s="1"/>
  <c r="H1844" i="3"/>
  <c r="M1844" i="1" s="1"/>
  <c r="H213" i="3"/>
  <c r="M213" i="1" s="1"/>
  <c r="I252" i="3"/>
  <c r="N252" i="1" s="1"/>
  <c r="G1691"/>
  <c r="G1655"/>
  <c r="G1649"/>
  <c r="G1636"/>
  <c r="G1549"/>
  <c r="G1444"/>
  <c r="G1432"/>
  <c r="G1303"/>
  <c r="G1216"/>
  <c r="G1167"/>
  <c r="G1087"/>
  <c r="G1079"/>
  <c r="G1020"/>
  <c r="G938"/>
  <c r="G934"/>
  <c r="G873"/>
  <c r="G837"/>
  <c r="G768"/>
  <c r="G457"/>
  <c r="G375"/>
  <c r="G302"/>
  <c r="G238"/>
  <c r="G192"/>
  <c r="G139"/>
  <c r="G123"/>
  <c r="G69"/>
  <c r="G65"/>
  <c r="G61"/>
  <c r="G56"/>
  <c r="G16"/>
  <c r="I1562" i="3"/>
  <c r="N1562" i="1" s="1"/>
  <c r="I336" i="3"/>
  <c r="N336" i="1" s="1"/>
  <c r="H302" i="3"/>
  <c r="M302" i="1" s="1"/>
  <c r="I141" i="3"/>
  <c r="N141" i="1" s="1"/>
  <c r="H159" i="3"/>
  <c r="M159" i="1" s="1"/>
  <c r="H264" i="3"/>
  <c r="M264" i="1" s="1"/>
  <c r="X9" i="4"/>
  <c r="X8"/>
  <c r="Y12" s="1"/>
  <c r="E281"/>
  <c r="I1528" i="3"/>
  <c r="N1528" i="1" s="1"/>
  <c r="I639" i="3"/>
  <c r="N639" i="1" s="1"/>
  <c r="I602" i="3"/>
  <c r="N602" i="1" s="1"/>
  <c r="H284" i="3"/>
  <c r="M284" i="1" s="1"/>
  <c r="I316" i="3"/>
  <c r="N316" i="1" s="1"/>
  <c r="I794" i="3"/>
  <c r="N794" i="1" s="1"/>
  <c r="I155" i="3"/>
  <c r="N155" i="1" s="1"/>
  <c r="I226" i="3"/>
  <c r="N226" i="1" s="1"/>
  <c r="L298" i="4"/>
  <c r="I741" i="3"/>
  <c r="N741" i="1" s="1"/>
  <c r="I595" i="3"/>
  <c r="N595" i="1" s="1"/>
  <c r="I933" i="3"/>
  <c r="N933" i="1" s="1"/>
  <c r="I1026" i="3"/>
  <c r="N1026" i="1" s="1"/>
  <c r="I1058" i="3"/>
  <c r="N1058" i="1" s="1"/>
  <c r="J1780" i="3"/>
  <c r="O1780" i="1" s="1"/>
  <c r="I1432" i="3"/>
  <c r="N1432" i="1" s="1"/>
  <c r="I1016" i="3"/>
  <c r="N1016" i="1" s="1"/>
  <c r="H725" i="3"/>
  <c r="M725" i="1" s="1"/>
  <c r="H491" i="3"/>
  <c r="M491" i="1" s="1"/>
  <c r="L303" i="4" s="1"/>
  <c r="I232" i="3"/>
  <c r="N232" i="1" s="1"/>
  <c r="I303" i="4"/>
  <c r="N335"/>
  <c r="L310"/>
  <c r="G293"/>
  <c r="G250"/>
  <c r="I834" i="3"/>
  <c r="N834" i="1" s="1"/>
  <c r="I389" i="3"/>
  <c r="N389" i="1" s="1"/>
  <c r="I37" i="4"/>
  <c r="E263"/>
  <c r="H22" i="3"/>
  <c r="M22" i="1" s="1"/>
  <c r="H824" i="3"/>
  <c r="M824" i="1" s="1"/>
  <c r="H749" i="3"/>
  <c r="M749" i="1" s="1"/>
  <c r="I282" i="3"/>
  <c r="N282" i="1" s="1"/>
  <c r="I1351" i="3"/>
  <c r="N1351" i="1" s="1"/>
  <c r="G281" i="4"/>
  <c r="L293"/>
  <c r="J332"/>
  <c r="G258"/>
  <c r="L324"/>
  <c r="E280"/>
  <c r="X7"/>
  <c r="X13" s="1"/>
  <c r="K300"/>
  <c r="F241"/>
  <c r="O254"/>
  <c r="G309"/>
  <c r="L318"/>
  <c r="I254"/>
  <c r="L302"/>
  <c r="G328"/>
  <c r="E235"/>
  <c r="E308"/>
  <c r="E292"/>
  <c r="E276"/>
  <c r="L314"/>
  <c r="E257"/>
  <c r="G280"/>
  <c r="K254"/>
  <c r="E333"/>
  <c r="E317"/>
  <c r="H325"/>
  <c r="E299"/>
  <c r="E267"/>
  <c r="I1498" i="3"/>
  <c r="N1498" i="1" s="1"/>
  <c r="I1372" i="3"/>
  <c r="N1372" i="1" s="1"/>
  <c r="I615" i="3"/>
  <c r="N615" i="1" s="1"/>
  <c r="H364" i="3"/>
  <c r="M364" i="1" s="1"/>
  <c r="K263" i="4"/>
  <c r="H239"/>
  <c r="L237"/>
  <c r="G266"/>
  <c r="E321"/>
  <c r="E274"/>
  <c r="L246"/>
  <c r="E303"/>
  <c r="E287"/>
  <c r="I1233" i="3"/>
  <c r="N1233" i="1" s="1"/>
  <c r="I525" i="3"/>
  <c r="N525" i="1" s="1"/>
  <c r="I272" i="3"/>
  <c r="N272" i="1" s="1"/>
  <c r="H228" i="3"/>
  <c r="M228" i="1" s="1"/>
  <c r="I254" i="3"/>
  <c r="N254" i="1" s="1"/>
  <c r="H471" i="3"/>
  <c r="M471" i="1" s="1"/>
  <c r="I242" i="3"/>
  <c r="N242" i="1" s="1"/>
  <c r="H744" i="3"/>
  <c r="M744" i="1" s="1"/>
  <c r="H346" i="3"/>
  <c r="M346" i="1" s="1"/>
  <c r="H251" i="4" s="1"/>
  <c r="K297"/>
  <c r="G259"/>
  <c r="E313"/>
  <c r="N307"/>
  <c r="L240"/>
  <c r="E243"/>
  <c r="F123"/>
  <c r="H19" i="3"/>
  <c r="M19" i="1" s="1"/>
  <c r="H1853" i="3"/>
  <c r="M1853" i="1" s="1"/>
  <c r="I1522" i="3"/>
  <c r="N1522" i="1" s="1"/>
  <c r="I1370" i="3"/>
  <c r="N1370" i="1" s="1"/>
  <c r="I1504" i="3"/>
  <c r="N1504" i="1" s="1"/>
  <c r="I1392" i="3"/>
  <c r="N1392" i="1" s="1"/>
  <c r="I1048" i="3"/>
  <c r="N1048" i="1" s="1"/>
  <c r="I611" i="3"/>
  <c r="N611" i="1" s="1"/>
  <c r="H33" i="3"/>
  <c r="M33" i="1" s="1"/>
  <c r="I610" i="3"/>
  <c r="N610" i="1" s="1"/>
  <c r="I630" i="3"/>
  <c r="N630" i="1" s="1"/>
  <c r="I236" i="3"/>
  <c r="N236" i="1" s="1"/>
  <c r="I378" i="3"/>
  <c r="N378" i="1" s="1"/>
  <c r="G316" i="4"/>
  <c r="O281"/>
  <c r="E298"/>
  <c r="I1126" i="3"/>
  <c r="N1126" i="1" s="1"/>
  <c r="I687" i="3"/>
  <c r="N687" i="1" s="1"/>
  <c r="L96" i="4"/>
  <c r="H683" i="3"/>
  <c r="M683" i="1" s="1"/>
  <c r="I86" i="4"/>
  <c r="I89"/>
  <c r="K104"/>
  <c r="I102"/>
  <c r="H15" i="3"/>
  <c r="M15" i="1" s="1"/>
  <c r="I1794" i="3"/>
  <c r="N1794" i="1" s="1"/>
  <c r="I1584" i="3"/>
  <c r="N1584" i="1" s="1"/>
  <c r="I990" i="3"/>
  <c r="N990" i="1" s="1"/>
  <c r="H740" i="3"/>
  <c r="M740" i="1" s="1"/>
  <c r="I256" i="3"/>
  <c r="N256" i="1" s="1"/>
  <c r="I729" i="3"/>
  <c r="N729" i="1" s="1"/>
  <c r="I1578" i="3"/>
  <c r="N1578" i="1" s="1"/>
  <c r="I658" i="3"/>
  <c r="N658" i="1" s="1"/>
  <c r="E84" i="4"/>
  <c r="N68"/>
  <c r="I1610" i="3"/>
  <c r="N1610" i="1" s="1"/>
  <c r="I533" i="3"/>
  <c r="N533" i="1" s="1"/>
  <c r="I366" i="3"/>
  <c r="N366" i="1" s="1"/>
  <c r="I978" i="3"/>
  <c r="N978" i="1" s="1"/>
  <c r="G69" i="4"/>
  <c r="E72"/>
  <c r="E122"/>
  <c r="K86"/>
  <c r="L110"/>
  <c r="F116"/>
  <c r="G91"/>
  <c r="L65"/>
  <c r="G70"/>
  <c r="N121"/>
  <c r="L89"/>
  <c r="E89"/>
  <c r="I40"/>
  <c r="G67"/>
  <c r="E37"/>
  <c r="O40"/>
  <c r="L101"/>
  <c r="L121"/>
  <c r="F91"/>
  <c r="L109"/>
  <c r="G72"/>
  <c r="O95"/>
  <c r="H57"/>
  <c r="F102"/>
  <c r="E98"/>
  <c r="F97"/>
  <c r="E69"/>
  <c r="K37"/>
  <c r="L87"/>
  <c r="E68"/>
  <c r="L62"/>
  <c r="E104"/>
  <c r="E79"/>
  <c r="L40"/>
  <c r="H91"/>
  <c r="I116"/>
  <c r="G86"/>
  <c r="E56"/>
  <c r="L57"/>
  <c r="G121"/>
  <c r="H1661" i="3"/>
  <c r="M1661" i="1" s="1"/>
  <c r="I808" i="3"/>
  <c r="N808" i="1" s="1"/>
  <c r="I1462" i="3"/>
  <c r="N1462" i="1" s="1"/>
  <c r="I1552" i="3"/>
  <c r="N1552" i="1" s="1"/>
  <c r="I1468" i="3"/>
  <c r="N1468" i="1" s="1"/>
  <c r="I1404" i="3"/>
  <c r="N1404" i="1" s="1"/>
  <c r="I1194" i="3"/>
  <c r="N1194" i="1" s="1"/>
  <c r="I1241" i="3"/>
  <c r="N1241" i="1" s="1"/>
  <c r="I654" i="3"/>
  <c r="N654" i="1" s="1"/>
  <c r="I123" i="3"/>
  <c r="N123" i="1" s="1"/>
  <c r="I286" i="3"/>
  <c r="N286" i="1" s="1"/>
  <c r="H84" i="3"/>
  <c r="M84" i="1" s="1"/>
  <c r="I973" i="3"/>
  <c r="N973" i="1" s="1"/>
  <c r="I918" i="3"/>
  <c r="N918" i="1" s="1"/>
  <c r="I818" i="3"/>
  <c r="N818" i="1" s="1"/>
  <c r="H374" i="3"/>
  <c r="M374" i="1" s="1"/>
  <c r="H330" i="3"/>
  <c r="M330" i="1" s="1"/>
  <c r="H768" i="3"/>
  <c r="M768" i="1" s="1"/>
  <c r="H523" i="3"/>
  <c r="M523" i="1" s="1"/>
  <c r="F300" i="4" s="1"/>
  <c r="E63"/>
  <c r="L41"/>
  <c r="J79"/>
  <c r="G65"/>
  <c r="G87"/>
  <c r="F40"/>
  <c r="G44"/>
  <c r="G101"/>
  <c r="E100"/>
  <c r="L97"/>
  <c r="H37"/>
  <c r="H104"/>
  <c r="H40"/>
  <c r="E59"/>
  <c r="G79"/>
  <c r="E36"/>
  <c r="L86"/>
  <c r="F121"/>
  <c r="H121"/>
  <c r="G96"/>
  <c r="L112"/>
  <c r="E62"/>
  <c r="F89"/>
  <c r="L54"/>
  <c r="I54"/>
  <c r="G32"/>
  <c r="F87"/>
  <c r="L46"/>
  <c r="G109"/>
  <c r="L79"/>
  <c r="G36"/>
  <c r="I57"/>
  <c r="O101"/>
  <c r="E113"/>
  <c r="I121"/>
  <c r="E44"/>
  <c r="H56"/>
  <c r="O121"/>
  <c r="G57"/>
  <c r="J121"/>
  <c r="L104"/>
  <c r="E43"/>
  <c r="G31"/>
  <c r="N95"/>
  <c r="I1057" i="3"/>
  <c r="N1057" i="1" s="1"/>
  <c r="H1029" i="3"/>
  <c r="M1029" i="1" s="1"/>
  <c r="I655" i="3"/>
  <c r="N655" i="1" s="1"/>
  <c r="I1506" i="3"/>
  <c r="N1506" i="1" s="1"/>
  <c r="I1398" i="3"/>
  <c r="N1398" i="1" s="1"/>
  <c r="I1628" i="3"/>
  <c r="N1628" i="1" s="1"/>
  <c r="I1512" i="3"/>
  <c r="N1512" i="1" s="1"/>
  <c r="H1667" i="3"/>
  <c r="M1667" i="1" s="1"/>
  <c r="I643" i="3"/>
  <c r="N643" i="1" s="1"/>
  <c r="I666" i="3"/>
  <c r="N666" i="1" s="1"/>
  <c r="I549" i="3"/>
  <c r="N549" i="1" s="1"/>
  <c r="I679" i="3"/>
  <c r="N679" i="1" s="1"/>
  <c r="H398" i="3"/>
  <c r="M398" i="1" s="1"/>
  <c r="I300" i="3"/>
  <c r="N300" i="1" s="1"/>
  <c r="I838" i="3"/>
  <c r="N838" i="1" s="1"/>
  <c r="I344" i="3"/>
  <c r="N344" i="1" s="1"/>
  <c r="H348" i="3"/>
  <c r="M348" i="1" s="1"/>
  <c r="I744" i="3"/>
  <c r="N744" i="1" s="1"/>
  <c r="H352" i="3"/>
  <c r="M352" i="1" s="1"/>
  <c r="I1645" i="3"/>
  <c r="N1645" i="1" s="1"/>
  <c r="I716" i="3"/>
  <c r="N716" i="1" s="1"/>
  <c r="H23" i="3"/>
  <c r="M23" i="1" s="1"/>
  <c r="I623" i="3"/>
  <c r="N623" i="1" s="1"/>
  <c r="H1885" i="3"/>
  <c r="M1885" i="1" s="1"/>
  <c r="I1069" i="3"/>
  <c r="N1069" i="1" s="1"/>
  <c r="I1590" i="3"/>
  <c r="N1590" i="1" s="1"/>
  <c r="I1482" i="3"/>
  <c r="N1482" i="1" s="1"/>
  <c r="H727" i="3"/>
  <c r="M727" i="1" s="1"/>
  <c r="H765" i="3"/>
  <c r="M765" i="1" s="1"/>
  <c r="I56" i="3"/>
  <c r="N56" i="1" s="1"/>
  <c r="H121" i="3"/>
  <c r="M121" i="1" s="1"/>
  <c r="H96" i="3"/>
  <c r="M96" i="1" s="1"/>
  <c r="H112" i="3"/>
  <c r="M112" i="1" s="1"/>
  <c r="I692" i="3"/>
  <c r="N692" i="1" s="1"/>
  <c r="I193" i="3"/>
  <c r="N193" i="1" s="1"/>
  <c r="I161" i="3"/>
  <c r="N161" i="1" s="1"/>
  <c r="I65" i="3"/>
  <c r="N65" i="1" s="1"/>
  <c r="H566" i="3"/>
  <c r="M566" i="1" s="1"/>
  <c r="I278" i="3"/>
  <c r="N278" i="1" s="1"/>
  <c r="I1707" i="3"/>
  <c r="N1707" i="1" s="1"/>
  <c r="E87" i="4"/>
  <c r="E71"/>
  <c r="E55"/>
  <c r="E39"/>
  <c r="E23"/>
  <c r="F33"/>
  <c r="G106"/>
  <c r="H29"/>
  <c r="L100"/>
  <c r="E111"/>
  <c r="E96"/>
  <c r="E80"/>
  <c r="E32"/>
  <c r="N53"/>
  <c r="E112"/>
  <c r="E97"/>
  <c r="E81"/>
  <c r="E65"/>
  <c r="E49"/>
  <c r="F122"/>
  <c r="F43"/>
  <c r="G85"/>
  <c r="G37"/>
  <c r="I91"/>
  <c r="J69"/>
  <c r="L120"/>
  <c r="N108"/>
  <c r="E117"/>
  <c r="E101"/>
  <c r="E86"/>
  <c r="E70"/>
  <c r="E54"/>
  <c r="E38"/>
  <c r="E22"/>
  <c r="L59"/>
  <c r="J90"/>
  <c r="J42"/>
  <c r="L58"/>
  <c r="L26"/>
  <c r="K121"/>
  <c r="L84"/>
  <c r="L68"/>
  <c r="L36"/>
  <c r="M121"/>
  <c r="X6"/>
  <c r="E110"/>
  <c r="I7" i="3"/>
  <c r="N7" i="1" s="1"/>
  <c r="I1556" i="3"/>
  <c r="N1556" i="1" s="1"/>
  <c r="H957" i="3"/>
  <c r="M957" i="1" s="1"/>
  <c r="I764" i="3"/>
  <c r="N764" i="1" s="1"/>
  <c r="I1594" i="3"/>
  <c r="N1594" i="1" s="1"/>
  <c r="I1546" i="3"/>
  <c r="N1546" i="1" s="1"/>
  <c r="I1536" i="3"/>
  <c r="N1536" i="1" s="1"/>
  <c r="I1496" i="3"/>
  <c r="N1496" i="1" s="1"/>
  <c r="I1376" i="3"/>
  <c r="N1376" i="1" s="1"/>
  <c r="H1675" i="3"/>
  <c r="M1675" i="1" s="1"/>
  <c r="I1077" i="3"/>
  <c r="N1077" i="1" s="1"/>
  <c r="I769" i="3"/>
  <c r="N769" i="1" s="1"/>
  <c r="I646" i="3"/>
  <c r="N646" i="1" s="1"/>
  <c r="H820" i="3"/>
  <c r="M820" i="1" s="1"/>
  <c r="I846" i="3"/>
  <c r="N846" i="1" s="1"/>
  <c r="H753" i="3"/>
  <c r="M753" i="1" s="1"/>
  <c r="I1637" i="3"/>
  <c r="N1637" i="1" s="1"/>
  <c r="I165" i="3"/>
  <c r="N165" i="1" s="1"/>
  <c r="I53" i="3"/>
  <c r="N53" i="1" s="1"/>
  <c r="H396" i="3"/>
  <c r="M396" i="1" s="1"/>
  <c r="H1883" i="3"/>
  <c r="M1883" i="1" s="1"/>
  <c r="H1260" i="3"/>
  <c r="M1260" i="1" s="1"/>
  <c r="I1426" i="3"/>
  <c r="N1426" i="1" s="1"/>
  <c r="I342" i="3"/>
  <c r="N342" i="1" s="1"/>
  <c r="E75" i="4"/>
  <c r="I47"/>
  <c r="E115"/>
  <c r="E52"/>
  <c r="F74"/>
  <c r="E21"/>
  <c r="G104"/>
  <c r="H25"/>
  <c r="E121"/>
  <c r="E105"/>
  <c r="I72"/>
  <c r="K40"/>
  <c r="I46"/>
  <c r="K78"/>
  <c r="K62"/>
  <c r="L56"/>
  <c r="N24"/>
  <c r="G114"/>
  <c r="G51"/>
  <c r="G35"/>
  <c r="J97"/>
  <c r="E119"/>
  <c r="E103"/>
  <c r="E73"/>
  <c r="E57"/>
  <c r="E41"/>
  <c r="G124"/>
  <c r="G61"/>
  <c r="G45"/>
  <c r="N93"/>
  <c r="O99"/>
  <c r="E109"/>
  <c r="E94"/>
  <c r="E46"/>
  <c r="E30"/>
  <c r="L98"/>
  <c r="I82"/>
  <c r="K113"/>
  <c r="L107"/>
  <c r="L60"/>
  <c r="L44"/>
  <c r="L28"/>
  <c r="I992" i="3"/>
  <c r="N992" i="1" s="1"/>
  <c r="E83" i="4"/>
  <c r="E67"/>
  <c r="E123"/>
  <c r="E92"/>
  <c r="E76"/>
  <c r="E66"/>
  <c r="E34"/>
  <c r="H1328" i="3"/>
  <c r="M1328" i="1" s="1"/>
  <c r="I1225" i="3"/>
  <c r="N1225" i="1" s="1"/>
  <c r="I1534" i="3"/>
  <c r="N1534" i="1" s="1"/>
  <c r="I1560" i="3"/>
  <c r="N1560" i="1" s="1"/>
  <c r="I1416" i="3"/>
  <c r="N1416" i="1" s="1"/>
  <c r="H451" i="3"/>
  <c r="M451" i="1" s="1"/>
  <c r="J1873" i="3"/>
  <c r="O1873" i="1" s="1"/>
  <c r="I1021" i="3"/>
  <c r="N1021" i="1" s="1"/>
  <c r="H941" i="3"/>
  <c r="M941" i="1" s="1"/>
  <c r="I796" i="3"/>
  <c r="N796" i="1" s="1"/>
  <c r="I1813" i="3"/>
  <c r="N1813" i="1" s="1"/>
  <c r="H1823" i="3"/>
  <c r="M1823" i="1" s="1"/>
  <c r="I1598" i="3"/>
  <c r="N1598" i="1" s="1"/>
  <c r="I1466" i="3"/>
  <c r="N1466" i="1" s="1"/>
  <c r="I572" i="3"/>
  <c r="N572" i="1" s="1"/>
  <c r="H1640" i="3"/>
  <c r="M1640" i="1" s="1"/>
  <c r="I802" i="3"/>
  <c r="N802" i="1" s="1"/>
  <c r="I1170" i="3"/>
  <c r="N1170" i="1" s="1"/>
  <c r="H1074" i="3"/>
  <c r="M1074" i="1" s="1"/>
  <c r="H1036" i="3"/>
  <c r="M1036" i="1" s="1"/>
  <c r="I1808" i="3"/>
  <c r="N1808" i="1" s="1"/>
  <c r="H1669" i="3"/>
  <c r="M1669" i="1" s="1"/>
  <c r="I1253" i="3"/>
  <c r="N1253" i="1" s="1"/>
  <c r="I1746" i="3"/>
  <c r="N1746" i="1" s="1"/>
  <c r="H1887" i="3"/>
  <c r="M1887" i="1" s="1"/>
  <c r="I1402" i="3"/>
  <c r="N1402" i="1" s="1"/>
  <c r="I1448" i="3"/>
  <c r="N1448" i="1" s="1"/>
  <c r="I1237" i="3"/>
  <c r="N1237" i="1" s="1"/>
  <c r="H900" i="3"/>
  <c r="M900" i="1" s="1"/>
  <c r="H1842" i="3"/>
  <c r="M1842" i="1" s="1"/>
  <c r="H1826" i="3"/>
  <c r="M1826" i="1" s="1"/>
  <c r="E268" i="4" s="1"/>
  <c r="I1033" i="3"/>
  <c r="N1033" i="1" s="1"/>
  <c r="I1749" i="3"/>
  <c r="N1749" i="1" s="1"/>
  <c r="I1430" i="3"/>
  <c r="N1430" i="1" s="1"/>
  <c r="I1366" i="3"/>
  <c r="N1366" i="1" s="1"/>
  <c r="I1616" i="3"/>
  <c r="N1616" i="1" s="1"/>
  <c r="I1287" i="3"/>
  <c r="N1287" i="1" s="1"/>
  <c r="H1631" i="3"/>
  <c r="M1631" i="1" s="1"/>
  <c r="H254" i="4" s="1"/>
  <c r="H1219" i="3"/>
  <c r="M1219" i="1" s="1"/>
  <c r="I573" i="3"/>
  <c r="N573" i="1" s="1"/>
  <c r="I969" i="3"/>
  <c r="N969" i="1" s="1"/>
  <c r="I1550" i="3"/>
  <c r="N1550" i="1" s="1"/>
  <c r="I1596" i="3"/>
  <c r="N1596" i="1" s="1"/>
  <c r="I1178" i="3"/>
  <c r="N1178" i="1" s="1"/>
  <c r="H908" i="3"/>
  <c r="M908" i="1" s="1"/>
  <c r="I830" i="3"/>
  <c r="N830" i="1" s="1"/>
  <c r="I189" i="3"/>
  <c r="N189" i="1" s="1"/>
  <c r="I356" i="3"/>
  <c r="N356" i="1" s="1"/>
  <c r="I993" i="3"/>
  <c r="N993" i="1" s="1"/>
  <c r="H730" i="3"/>
  <c r="M730" i="1" s="1"/>
  <c r="I1730" i="3"/>
  <c r="N1730" i="1" s="1"/>
  <c r="H1759" i="3"/>
  <c r="M1759" i="1" s="1"/>
  <c r="I1614" i="3"/>
  <c r="N1614" i="1" s="1"/>
  <c r="I1554" i="3"/>
  <c r="N1554" i="1" s="1"/>
  <c r="I1490" i="3"/>
  <c r="N1490" i="1" s="1"/>
  <c r="I1454" i="3"/>
  <c r="N1454" i="1" s="1"/>
  <c r="I1422" i="3"/>
  <c r="N1422" i="1" s="1"/>
  <c r="I1390" i="3"/>
  <c r="N1390" i="1" s="1"/>
  <c r="I1358" i="3"/>
  <c r="N1358" i="1" s="1"/>
  <c r="I1580" i="3"/>
  <c r="N1580" i="1" s="1"/>
  <c r="I1484" i="3"/>
  <c r="N1484" i="1" s="1"/>
  <c r="I1384" i="3"/>
  <c r="N1384" i="1" s="1"/>
  <c r="I1032" i="3"/>
  <c r="N1032" i="1" s="1"/>
  <c r="I1050" i="3"/>
  <c r="N1050" i="1" s="1"/>
  <c r="I986" i="3"/>
  <c r="N986" i="1" s="1"/>
  <c r="I650" i="3"/>
  <c r="N650" i="1" s="1"/>
  <c r="I712" i="3"/>
  <c r="N712" i="1" s="1"/>
  <c r="H419" i="3"/>
  <c r="M419" i="1" s="1"/>
  <c r="H385" i="3"/>
  <c r="M385" i="1" s="1"/>
  <c r="H924" i="3"/>
  <c r="M924" i="1" s="1"/>
  <c r="H836" i="3"/>
  <c r="M836" i="1" s="1"/>
  <c r="I981" i="3"/>
  <c r="N981" i="1" s="1"/>
  <c r="H455" i="3"/>
  <c r="M455" i="1" s="1"/>
  <c r="I350" i="3"/>
  <c r="N350" i="1" s="1"/>
  <c r="H1190" i="3"/>
  <c r="M1190" i="1" s="1"/>
  <c r="L262" i="4" s="1"/>
  <c r="I382" i="3"/>
  <c r="N382" i="1" s="1"/>
  <c r="H1004" i="3"/>
  <c r="M1004" i="1" s="1"/>
  <c r="I129" i="3"/>
  <c r="N129" i="1" s="1"/>
  <c r="I1248" i="3"/>
  <c r="N1248" i="1" s="1"/>
  <c r="H1743" i="3"/>
  <c r="M1743" i="1" s="1"/>
  <c r="L260" i="4" s="1"/>
  <c r="H1677" i="3"/>
  <c r="M1677" i="1" s="1"/>
  <c r="I1778" i="3"/>
  <c r="N1778" i="1" s="1"/>
  <c r="I800" i="3"/>
  <c r="N800" i="1" s="1"/>
  <c r="H1289" i="3"/>
  <c r="M1289" i="1" s="1"/>
  <c r="I1582" i="3"/>
  <c r="N1582" i="1" s="1"/>
  <c r="I1446" i="3"/>
  <c r="N1446" i="1" s="1"/>
  <c r="I1414" i="3"/>
  <c r="N1414" i="1" s="1"/>
  <c r="I1382" i="3"/>
  <c r="N1382" i="1" s="1"/>
  <c r="I1612" i="3"/>
  <c r="N1612" i="1" s="1"/>
  <c r="I1564" i="3"/>
  <c r="N1564" i="1" s="1"/>
  <c r="I1548" i="3"/>
  <c r="N1548" i="1" s="1"/>
  <c r="I1508" i="3"/>
  <c r="N1508" i="1" s="1"/>
  <c r="I1472" i="3"/>
  <c r="N1472" i="1" s="1"/>
  <c r="I1440" i="3"/>
  <c r="N1440" i="1" s="1"/>
  <c r="I1408" i="3"/>
  <c r="N1408" i="1" s="1"/>
  <c r="I1080" i="3"/>
  <c r="N1080" i="1" s="1"/>
  <c r="I1017" i="3"/>
  <c r="N1017" i="1" s="1"/>
  <c r="H712" i="3"/>
  <c r="M712" i="1" s="1"/>
  <c r="H1642" i="3"/>
  <c r="M1642" i="1" s="1"/>
  <c r="I1635" i="3"/>
  <c r="N1635" i="1" s="1"/>
  <c r="I810" i="3"/>
  <c r="N810" i="1" s="1"/>
  <c r="H972" i="3"/>
  <c r="M972" i="1" s="1"/>
  <c r="I1094" i="3"/>
  <c r="N1094" i="1" s="1"/>
  <c r="J1869" i="3"/>
  <c r="O1869" i="1" s="1"/>
  <c r="I1877" i="3"/>
  <c r="N1877" i="1" s="1"/>
  <c r="I881" i="3"/>
  <c r="N881" i="1" s="1"/>
  <c r="H1662" i="3"/>
  <c r="M1662" i="1" s="1"/>
  <c r="I1608" i="3"/>
  <c r="N1608" i="1" s="1"/>
  <c r="I1576" i="3"/>
  <c r="N1576" i="1" s="1"/>
  <c r="I1492" i="3"/>
  <c r="N1492" i="1" s="1"/>
  <c r="H1294" i="3"/>
  <c r="M1294" i="1" s="1"/>
  <c r="I297" i="3"/>
  <c r="N297" i="1" s="1"/>
  <c r="H958" i="3"/>
  <c r="M958" i="1" s="1"/>
  <c r="I166" i="3"/>
  <c r="N166" i="1" s="1"/>
  <c r="H156" i="3"/>
  <c r="M156" i="1" s="1"/>
  <c r="H14" i="3"/>
  <c r="M14" i="1" s="1"/>
  <c r="H1775" i="3"/>
  <c r="M1775" i="1" s="1"/>
  <c r="I1728" i="3"/>
  <c r="N1728" i="1" s="1"/>
  <c r="I1001" i="3"/>
  <c r="N1001" i="1" s="1"/>
  <c r="I812" i="3"/>
  <c r="N812" i="1" s="1"/>
  <c r="I1765" i="3"/>
  <c r="N1765" i="1" s="1"/>
  <c r="I1312" i="3"/>
  <c r="N1312" i="1" s="1"/>
  <c r="I1037" i="3"/>
  <c r="N1037" i="1" s="1"/>
  <c r="I1835" i="3"/>
  <c r="N1835" i="1" s="1"/>
  <c r="I1592" i="3"/>
  <c r="N1592" i="1" s="1"/>
  <c r="I1568" i="3"/>
  <c r="N1568" i="1" s="1"/>
  <c r="I1524" i="3"/>
  <c r="N1524" i="1" s="1"/>
  <c r="I1424" i="3"/>
  <c r="N1424" i="1" s="1"/>
  <c r="I1256" i="3"/>
  <c r="N1256" i="1" s="1"/>
  <c r="I1182" i="3"/>
  <c r="N1182" i="1" s="1"/>
  <c r="I1054" i="3"/>
  <c r="N1054" i="1" s="1"/>
  <c r="I1022" i="3"/>
  <c r="N1022" i="1" s="1"/>
  <c r="I974" i="3"/>
  <c r="N974" i="1" s="1"/>
  <c r="H1652" i="3"/>
  <c r="M1652" i="1" s="1"/>
  <c r="I421" i="3"/>
  <c r="N421" i="1" s="1"/>
  <c r="H816" i="3"/>
  <c r="M816" i="1" s="1"/>
  <c r="I279" i="4" s="1"/>
  <c r="H1644" i="3"/>
  <c r="M1644" i="1" s="1"/>
  <c r="H1202" i="3"/>
  <c r="M1202" i="1" s="1"/>
  <c r="I1040" i="3"/>
  <c r="N1040" i="1" s="1"/>
  <c r="I429" i="3"/>
  <c r="N429" i="1" s="1"/>
  <c r="I1008" i="3"/>
  <c r="N1008" i="1" s="1"/>
  <c r="I293" i="3"/>
  <c r="N293" i="1" s="1"/>
  <c r="H1660" i="3"/>
  <c r="M1660" i="1" s="1"/>
  <c r="H1871" i="3"/>
  <c r="M1871" i="1" s="1"/>
  <c r="H1275" i="3"/>
  <c r="M1275" i="1" s="1"/>
  <c r="G305" i="4" s="1"/>
  <c r="I1221" i="3"/>
  <c r="N1221" i="1" s="1"/>
  <c r="I1065" i="3"/>
  <c r="N1065" i="1" s="1"/>
  <c r="H953" i="3"/>
  <c r="M953" i="1" s="1"/>
  <c r="H747" i="3"/>
  <c r="M747" i="1" s="1"/>
  <c r="H1648" i="3"/>
  <c r="M1648" i="1" s="1"/>
  <c r="I1829" i="3"/>
  <c r="N1829" i="1" s="1"/>
  <c r="H1791" i="3"/>
  <c r="M1791" i="1" s="1"/>
  <c r="I1261" i="3"/>
  <c r="N1261" i="1" s="1"/>
  <c r="I1566" i="3"/>
  <c r="N1566" i="1" s="1"/>
  <c r="I1510" i="3"/>
  <c r="N1510" i="1" s="1"/>
  <c r="I1486" i="3"/>
  <c r="N1486" i="1" s="1"/>
  <c r="I1624" i="3"/>
  <c r="N1624" i="1" s="1"/>
  <c r="I1600" i="3"/>
  <c r="N1600" i="1" s="1"/>
  <c r="I1488" i="3"/>
  <c r="N1488" i="1" s="1"/>
  <c r="I1456" i="3"/>
  <c r="N1456" i="1" s="1"/>
  <c r="I1436" i="3"/>
  <c r="N1436" i="1" s="1"/>
  <c r="I1360" i="3"/>
  <c r="N1360" i="1" s="1"/>
  <c r="I1272" i="3"/>
  <c r="N1272" i="1" s="1"/>
  <c r="I1240" i="3"/>
  <c r="N1240" i="1" s="1"/>
  <c r="I1166" i="3"/>
  <c r="N1166" i="1" s="1"/>
  <c r="I1118" i="3"/>
  <c r="N1118" i="1" s="1"/>
  <c r="I1038" i="3"/>
  <c r="N1038" i="1" s="1"/>
  <c r="I1006" i="3"/>
  <c r="N1006" i="1" s="1"/>
  <c r="I1082" i="3"/>
  <c r="N1082" i="1" s="1"/>
  <c r="I1018" i="3"/>
  <c r="N1018" i="1" s="1"/>
  <c r="H1321" i="3"/>
  <c r="M1321" i="1" s="1"/>
  <c r="H938" i="3"/>
  <c r="M938" i="1" s="1"/>
  <c r="I1705" i="3"/>
  <c r="N1705" i="1" s="1"/>
  <c r="I1269" i="3"/>
  <c r="N1269" i="1" s="1"/>
  <c r="I1081" i="3"/>
  <c r="N1081" i="1" s="1"/>
  <c r="I675" i="3"/>
  <c r="N675" i="1" s="1"/>
  <c r="H743" i="3"/>
  <c r="M743" i="1" s="1"/>
  <c r="H651" i="3"/>
  <c r="M651" i="1" s="1"/>
  <c r="H563" i="3"/>
  <c r="M563" i="1" s="1"/>
  <c r="I682" i="3"/>
  <c r="N682" i="1" s="1"/>
  <c r="I686" i="3"/>
  <c r="N686" i="1" s="1"/>
  <c r="I145" i="3"/>
  <c r="N145" i="1" s="1"/>
  <c r="I1676" i="3"/>
  <c r="N1676" i="1" s="1"/>
  <c r="H514" i="3"/>
  <c r="M514" i="1" s="1"/>
  <c r="I168" i="3"/>
  <c r="N168" i="1" s="1"/>
  <c r="H42" i="3"/>
  <c r="M42" i="1" s="1"/>
  <c r="I260" i="3"/>
  <c r="N260" i="1" s="1"/>
  <c r="I240" i="3"/>
  <c r="N240" i="1" s="1"/>
  <c r="I149" i="3"/>
  <c r="N149" i="1" s="1"/>
  <c r="I642" i="3"/>
  <c r="N642" i="1" s="1"/>
  <c r="I521" i="3"/>
  <c r="N521" i="1" s="1"/>
  <c r="I989" i="3"/>
  <c r="N989" i="1" s="1"/>
  <c r="I870" i="3"/>
  <c r="N870" i="1" s="1"/>
  <c r="I806" i="3"/>
  <c r="N806" i="1" s="1"/>
  <c r="H274" i="3"/>
  <c r="M274" i="1" s="1"/>
  <c r="H1335" i="3"/>
  <c r="M1335" i="1" s="1"/>
  <c r="I826" i="3"/>
  <c r="N826" i="1" s="1"/>
  <c r="H1282" i="3"/>
  <c r="M1282" i="1" s="1"/>
  <c r="H1110" i="3"/>
  <c r="M1110" i="1" s="1"/>
  <c r="H1244" i="3"/>
  <c r="M1244" i="1" s="1"/>
  <c r="I1653" i="3"/>
  <c r="N1653" i="1" s="1"/>
  <c r="H503" i="3"/>
  <c r="M503" i="1" s="1"/>
  <c r="I334" i="3"/>
  <c r="N334" i="1" s="1"/>
  <c r="H1228" i="3"/>
  <c r="M1228" i="1" s="1"/>
  <c r="H340" i="3"/>
  <c r="M340" i="1" s="1"/>
  <c r="H1861" i="3"/>
  <c r="M1861" i="1" s="1"/>
  <c r="H946" i="3"/>
  <c r="M946" i="1" s="1"/>
  <c r="H581" i="3"/>
  <c r="M581" i="1" s="1"/>
  <c r="I567" i="3"/>
  <c r="N567" i="1" s="1"/>
  <c r="I814" i="3"/>
  <c r="N814" i="1" s="1"/>
  <c r="I1739" i="3"/>
  <c r="N1739" i="1" s="1"/>
  <c r="I1856" i="3"/>
  <c r="N1856" i="1" s="1"/>
  <c r="H1227" i="3"/>
  <c r="M1227" i="1" s="1"/>
  <c r="I1797" i="3"/>
  <c r="N1797" i="1" s="1"/>
  <c r="I577" i="3"/>
  <c r="N577" i="1" s="1"/>
  <c r="I1646" i="3"/>
  <c r="N1646" i="1" s="1"/>
  <c r="I1733" i="3"/>
  <c r="N1733" i="1" s="1"/>
  <c r="I1518" i="3"/>
  <c r="N1518" i="1" s="1"/>
  <c r="I1771" i="3"/>
  <c r="N1771" i="1" s="1"/>
  <c r="H7" i="3"/>
  <c r="M7" i="1" s="1"/>
  <c r="I1776" i="3"/>
  <c r="N1776" i="1" s="1"/>
  <c r="I1845" i="3"/>
  <c r="N1845" i="1" s="1"/>
  <c r="I1781" i="3"/>
  <c r="N1781" i="1" s="1"/>
  <c r="H1727" i="3"/>
  <c r="M1727" i="1" s="1"/>
  <c r="I1229" i="3"/>
  <c r="N1229" i="1" s="1"/>
  <c r="I1819" i="3"/>
  <c r="N1819" i="1" s="1"/>
  <c r="I1574" i="3"/>
  <c r="N1574" i="1" s="1"/>
  <c r="I1530" i="3"/>
  <c r="N1530" i="1" s="1"/>
  <c r="I1386" i="3"/>
  <c r="N1386" i="1" s="1"/>
  <c r="I1516" i="3"/>
  <c r="N1516" i="1" s="1"/>
  <c r="I1452" i="3"/>
  <c r="N1452" i="1" s="1"/>
  <c r="I1400" i="3"/>
  <c r="N1400" i="1" s="1"/>
  <c r="I984" i="3"/>
  <c r="N984" i="1" s="1"/>
  <c r="I1236" i="3"/>
  <c r="N1236" i="1" s="1"/>
  <c r="I1002" i="3"/>
  <c r="N1002" i="1" s="1"/>
  <c r="H1329" i="3"/>
  <c r="M1329" i="1" s="1"/>
  <c r="I1344" i="3"/>
  <c r="N1344" i="1" s="1"/>
  <c r="H731" i="3"/>
  <c r="M731" i="1" s="1"/>
  <c r="I638" i="3"/>
  <c r="N638" i="1" s="1"/>
  <c r="I647" i="3"/>
  <c r="N647" i="1" s="1"/>
  <c r="I594" i="3"/>
  <c r="N594" i="1" s="1"/>
  <c r="I589" i="3"/>
  <c r="N589" i="1" s="1"/>
  <c r="H447" i="3"/>
  <c r="M447" i="1" s="1"/>
  <c r="I1320" i="3"/>
  <c r="N1320" i="1" s="1"/>
  <c r="H276" i="3"/>
  <c r="M276" i="1" s="1"/>
  <c r="H892" i="3"/>
  <c r="M892" i="1" s="1"/>
  <c r="I258" i="3"/>
  <c r="N258" i="1" s="1"/>
  <c r="I147" i="3"/>
  <c r="N147" i="1" s="1"/>
  <c r="I1787" i="3"/>
  <c r="N1787" i="1" s="1"/>
  <c r="I288" i="3"/>
  <c r="N288" i="1" s="1"/>
  <c r="H1020" i="3"/>
  <c r="M1020" i="1" s="1"/>
  <c r="H427" i="3"/>
  <c r="M427" i="1" s="1"/>
  <c r="H195" i="3"/>
  <c r="M195" i="1" s="1"/>
  <c r="H1301" i="3"/>
  <c r="M1301" i="1" s="1"/>
  <c r="H328" i="3"/>
  <c r="M328" i="1" s="1"/>
  <c r="I151" i="3"/>
  <c r="N151" i="1" s="1"/>
  <c r="H1680" i="3"/>
  <c r="M1680" i="1" s="1"/>
  <c r="H1345" i="3"/>
  <c r="M1345" i="1" s="1"/>
  <c r="H11" i="3"/>
  <c r="M11" i="1" s="1"/>
  <c r="I1249" i="3"/>
  <c r="N1249" i="1" s="1"/>
  <c r="I1257" i="3"/>
  <c r="N1257" i="1" s="1"/>
  <c r="H1855" i="3"/>
  <c r="M1855" i="1" s="1"/>
  <c r="I1727" i="3"/>
  <c r="N1727" i="1" s="1"/>
  <c r="I1622" i="3"/>
  <c r="N1622" i="1" s="1"/>
  <c r="I1418" i="3"/>
  <c r="N1418" i="1" s="1"/>
  <c r="I1520" i="3"/>
  <c r="N1520" i="1" s="1"/>
  <c r="I1420" i="3"/>
  <c r="N1420" i="1" s="1"/>
  <c r="I1368" i="3"/>
  <c r="N1368" i="1" s="1"/>
  <c r="I1064" i="3"/>
  <c r="N1064" i="1" s="1"/>
  <c r="I970" i="3"/>
  <c r="N970" i="1" s="1"/>
  <c r="I1630" i="3"/>
  <c r="N1630" i="1" s="1"/>
  <c r="I897" i="3"/>
  <c r="N897" i="1" s="1"/>
  <c r="H1344" i="3"/>
  <c r="M1344" i="1" s="1"/>
  <c r="H619" i="3"/>
  <c r="M619" i="1" s="1"/>
  <c r="I731" i="3"/>
  <c r="N731" i="1" s="1"/>
  <c r="I557" i="3"/>
  <c r="N557" i="1" s="1"/>
  <c r="I244" i="3"/>
  <c r="N244" i="1" s="1"/>
  <c r="I1678" i="3"/>
  <c r="N1678" i="1" s="1"/>
  <c r="I674" i="3"/>
  <c r="N674" i="1" s="1"/>
  <c r="H1810" i="3"/>
  <c r="M1810" i="1" s="1"/>
  <c r="I886" i="3"/>
  <c r="N886" i="1" s="1"/>
  <c r="I997" i="3"/>
  <c r="N997" i="1" s="1"/>
  <c r="I238" i="3"/>
  <c r="N238" i="1" s="1"/>
  <c r="I270" i="3"/>
  <c r="N270" i="1" s="1"/>
  <c r="I1142" i="3"/>
  <c r="N1142" i="1" s="1"/>
  <c r="H988" i="3"/>
  <c r="M988" i="1" s="1"/>
  <c r="I1301" i="3"/>
  <c r="N1301" i="1" s="1"/>
  <c r="H362" i="3"/>
  <c r="M362" i="1" s="1"/>
  <c r="H360" i="3"/>
  <c r="M360" i="1" s="1"/>
  <c r="H18" i="3"/>
  <c r="M18" i="1" s="1"/>
  <c r="I1025" i="3"/>
  <c r="N1025" i="1" s="1"/>
  <c r="I1840" i="3"/>
  <c r="N1840" i="1" s="1"/>
  <c r="H1290" i="3"/>
  <c r="M1290" i="1" s="1"/>
  <c r="F324" i="4" s="1"/>
  <c r="I804" i="3"/>
  <c r="N804" i="1" s="1"/>
  <c r="I1858" i="3"/>
  <c r="N1858" i="1" s="1"/>
  <c r="I1606" i="3"/>
  <c r="N1606" i="1" s="1"/>
  <c r="I1542" i="3"/>
  <c r="N1542" i="1" s="1"/>
  <c r="I1478" i="3"/>
  <c r="N1478" i="1" s="1"/>
  <c r="I1450" i="3"/>
  <c r="N1450" i="1" s="1"/>
  <c r="I1464" i="3"/>
  <c r="N1464" i="1" s="1"/>
  <c r="I1388" i="3"/>
  <c r="N1388" i="1" s="1"/>
  <c r="I1102" i="3"/>
  <c r="N1102" i="1" s="1"/>
  <c r="I1210" i="3"/>
  <c r="N1210" i="1" s="1"/>
  <c r="I1060" i="3"/>
  <c r="N1060" i="1" s="1"/>
  <c r="I670" i="3"/>
  <c r="N670" i="1" s="1"/>
  <c r="I606" i="3"/>
  <c r="N606" i="1" s="1"/>
  <c r="I1668" i="3"/>
  <c r="N1668" i="1" s="1"/>
  <c r="I88" i="3"/>
  <c r="N88" i="1" s="1"/>
  <c r="I76" i="3"/>
  <c r="N76" i="1" s="1"/>
  <c r="H531" i="3"/>
  <c r="M531" i="1" s="1"/>
  <c r="I626" i="3"/>
  <c r="N626" i="1" s="1"/>
  <c r="I568" i="3"/>
  <c r="N568" i="1" s="1"/>
  <c r="I394" i="3"/>
  <c r="N394" i="1" s="1"/>
  <c r="I902" i="3"/>
  <c r="N902" i="1" s="1"/>
  <c r="I798" i="3"/>
  <c r="N798" i="1" s="1"/>
  <c r="I312" i="3"/>
  <c r="N312" i="1" s="1"/>
  <c r="I1659" i="3"/>
  <c r="N1659" i="1" s="1"/>
  <c r="H832" i="3"/>
  <c r="M832" i="1" s="1"/>
  <c r="I37" i="3"/>
  <c r="N37" i="1" s="1"/>
  <c r="I1282" i="3"/>
  <c r="N1282" i="1" s="1"/>
  <c r="I133" i="3"/>
  <c r="N133" i="1" s="1"/>
  <c r="I998" i="3"/>
  <c r="N998" i="1" s="1"/>
  <c r="H1052" i="3"/>
  <c r="M1052" i="1" s="1"/>
  <c r="H487" i="3"/>
  <c r="M487" i="1" s="1"/>
  <c r="H36" i="3"/>
  <c r="M36" i="1" s="1"/>
  <c r="I1264" i="3"/>
  <c r="N1264" i="1" s="1"/>
  <c r="H425" i="3"/>
  <c r="M425" i="1" s="1"/>
  <c r="H368" i="3"/>
  <c r="M368" i="1" s="1"/>
  <c r="H1068" i="3"/>
  <c r="M1068" i="1" s="1"/>
  <c r="E2" i="4"/>
  <c r="H732" i="3"/>
  <c r="M732" i="1" s="1"/>
  <c r="I1352" i="3"/>
  <c r="N1352" i="1" s="1"/>
  <c r="I936" i="3"/>
  <c r="N936" i="1" s="1"/>
  <c r="J473" i="3"/>
  <c r="O473" i="1" s="1"/>
  <c r="J368" i="3"/>
  <c r="O368" i="1" s="1"/>
  <c r="J236" i="3"/>
  <c r="O236" i="1" s="1"/>
  <c r="J145" i="3"/>
  <c r="O145" i="1" s="1"/>
  <c r="J378" i="3"/>
  <c r="O378" i="1" s="1"/>
  <c r="J274" i="3"/>
  <c r="O274" i="1" s="1"/>
  <c r="J531" i="3"/>
  <c r="O531" i="1" s="1"/>
  <c r="J258" i="3"/>
  <c r="O258" i="1" s="1"/>
  <c r="J53" i="3"/>
  <c r="O53" i="1" s="1"/>
  <c r="J319" i="3"/>
  <c r="O319" i="1" s="1"/>
  <c r="J674" i="3"/>
  <c r="O674" i="1" s="1"/>
  <c r="J658" i="3"/>
  <c r="O658" i="1" s="1"/>
  <c r="J503" i="3"/>
  <c r="O503" i="1" s="1"/>
  <c r="J340" i="3"/>
  <c r="O340" i="1" s="1"/>
  <c r="J242" i="3"/>
  <c r="O242" i="1" s="1"/>
  <c r="J342" i="3"/>
  <c r="O342" i="1" s="1"/>
  <c r="J533" i="3"/>
  <c r="O533" i="1" s="1"/>
  <c r="J155" i="3"/>
  <c r="O155" i="1" s="1"/>
  <c r="J165" i="3"/>
  <c r="O165" i="1" s="1"/>
  <c r="J1320" i="3"/>
  <c r="O1320" i="1" s="1"/>
  <c r="J1730" i="3"/>
  <c r="O1730" i="1" s="1"/>
  <c r="J566" i="3"/>
  <c r="O566" i="1" s="1"/>
  <c r="J56" i="3"/>
  <c r="O56" i="1" s="1"/>
  <c r="J312" i="3"/>
  <c r="O312" i="1" s="1"/>
  <c r="J195" i="3"/>
  <c r="O195" i="1" s="1"/>
  <c r="J749" i="3"/>
  <c r="O749" i="1" s="1"/>
  <c r="J505" i="3"/>
  <c r="O505" i="1" s="1"/>
  <c r="J139" i="3"/>
  <c r="O139" i="1" s="1"/>
  <c r="J157" i="3"/>
  <c r="O157" i="1" s="1"/>
  <c r="J984" i="3"/>
  <c r="O984" i="1" s="1"/>
  <c r="J666" i="3"/>
  <c r="O666" i="1" s="1"/>
  <c r="J650" i="3"/>
  <c r="O650" i="1" s="1"/>
  <c r="J421" i="3"/>
  <c r="O421" i="1" s="1"/>
  <c r="J716" i="3"/>
  <c r="O716" i="1" s="1"/>
  <c r="J252" i="3"/>
  <c r="O252" i="1" s="1"/>
  <c r="I1245" i="3"/>
  <c r="N1245" i="1" s="1"/>
  <c r="I1701" i="3"/>
  <c r="N1701" i="1" s="1"/>
  <c r="I977" i="3"/>
  <c r="N977" i="1" s="1"/>
  <c r="I1851" i="3"/>
  <c r="N1851" i="1" s="1"/>
  <c r="I1502" i="3"/>
  <c r="N1502" i="1" s="1"/>
  <c r="I1470" i="3"/>
  <c r="N1470" i="1" s="1"/>
  <c r="I1438" i="3"/>
  <c r="N1438" i="1" s="1"/>
  <c r="I1620" i="3"/>
  <c r="N1620" i="1" s="1"/>
  <c r="I1604" i="3"/>
  <c r="N1604" i="1" s="1"/>
  <c r="I1588" i="3"/>
  <c r="N1588" i="1" s="1"/>
  <c r="I1572" i="3"/>
  <c r="N1572" i="1" s="1"/>
  <c r="I1540" i="3"/>
  <c r="N1540" i="1" s="1"/>
  <c r="I1476" i="3"/>
  <c r="N1476" i="1" s="1"/>
  <c r="I1460" i="3"/>
  <c r="N1460" i="1" s="1"/>
  <c r="I1428" i="3"/>
  <c r="N1428" i="1" s="1"/>
  <c r="I1396" i="3"/>
  <c r="N1396" i="1" s="1"/>
  <c r="I1364" i="3"/>
  <c r="N1364" i="1" s="1"/>
  <c r="I1150" i="3"/>
  <c r="N1150" i="1" s="1"/>
  <c r="I1220" i="3"/>
  <c r="N1220" i="1" s="1"/>
  <c r="I1028" i="3"/>
  <c r="N1028" i="1" s="1"/>
  <c r="I996" i="3"/>
  <c r="N996" i="1" s="1"/>
  <c r="H1353" i="3"/>
  <c r="M1353" i="1" s="1"/>
  <c r="H942" i="3"/>
  <c r="M942" i="1" s="1"/>
  <c r="L270" i="4" s="1"/>
  <c r="I985" i="3"/>
  <c r="N985" i="1" s="1"/>
  <c r="H536" i="3"/>
  <c r="M536" i="1" s="1"/>
  <c r="H498" i="3"/>
  <c r="M498" i="1" s="1"/>
  <c r="I234" i="3"/>
  <c r="N234" i="1" s="1"/>
  <c r="H1678" i="3"/>
  <c r="M1678" i="1" s="1"/>
  <c r="I1662" i="3"/>
  <c r="N1662" i="1" s="1"/>
  <c r="H1352" i="3"/>
  <c r="M1352" i="1" s="1"/>
  <c r="H415" i="3"/>
  <c r="M415" i="1" s="1"/>
  <c r="I1294" i="3"/>
  <c r="N1294" i="1" s="1"/>
  <c r="I631" i="3"/>
  <c r="N631" i="1" s="1"/>
  <c r="I516" i="3"/>
  <c r="N516" i="1" s="1"/>
  <c r="I580" i="3"/>
  <c r="N580" i="1" s="1"/>
  <c r="H164" i="3"/>
  <c r="M164" i="1" s="1"/>
  <c r="H297" i="3"/>
  <c r="M297" i="1" s="1"/>
  <c r="H868" i="3"/>
  <c r="M868" i="1" s="1"/>
  <c r="H828" i="3"/>
  <c r="M828" i="1" s="1"/>
  <c r="I878" i="3"/>
  <c r="N878" i="1" s="1"/>
  <c r="H137" i="3"/>
  <c r="M137" i="1" s="1"/>
  <c r="H380" i="3"/>
  <c r="M380" i="1" s="1"/>
  <c r="H167" i="3"/>
  <c r="M167" i="1" s="1"/>
  <c r="H1319" i="3"/>
  <c r="M1319" i="1" s="1"/>
  <c r="H457" i="3"/>
  <c r="M457" i="1" s="1"/>
  <c r="H1158" i="3"/>
  <c r="M1158" i="1" s="1"/>
  <c r="H1056" i="3"/>
  <c r="M1056" i="1" s="1"/>
  <c r="H459" i="3"/>
  <c r="M459" i="1" s="1"/>
  <c r="H153" i="3"/>
  <c r="M153" i="1" s="1"/>
  <c r="I143" i="3"/>
  <c r="N143" i="1" s="1"/>
  <c r="I1062" i="3"/>
  <c r="N1062" i="1" s="1"/>
  <c r="H423" i="3"/>
  <c r="M423" i="1" s="1"/>
  <c r="H994" i="3"/>
  <c r="M994" i="1" s="1"/>
  <c r="H564" i="3"/>
  <c r="M564" i="1" s="1"/>
  <c r="H332" i="3"/>
  <c r="M332" i="1" s="1"/>
  <c r="J954" i="3"/>
  <c r="O954" i="1" s="1"/>
  <c r="J1000" i="3"/>
  <c r="O1000" i="1" s="1"/>
  <c r="J564" i="3"/>
  <c r="O564" i="1" s="1"/>
  <c r="J1803" i="3"/>
  <c r="O1803" i="1" s="1"/>
  <c r="J1526" i="3"/>
  <c r="O1526" i="1" s="1"/>
  <c r="J1494" i="3"/>
  <c r="O1494" i="1" s="1"/>
  <c r="J1698" i="3"/>
  <c r="O1698" i="1" s="1"/>
  <c r="J1641" i="3"/>
  <c r="O1641" i="1" s="1"/>
  <c r="J1633" i="3"/>
  <c r="O1633" i="1" s="1"/>
  <c r="J1532" i="3"/>
  <c r="O1532" i="1" s="1"/>
  <c r="J1500" i="3"/>
  <c r="O1500" i="1" s="1"/>
  <c r="J1867" i="3"/>
  <c r="O1867" i="1" s="1"/>
  <c r="J1755" i="3"/>
  <c r="O1755" i="1" s="1"/>
  <c r="J1458" i="3"/>
  <c r="O1458" i="1" s="1"/>
  <c r="J1442" i="3"/>
  <c r="O1442" i="1" s="1"/>
  <c r="J1426" i="3"/>
  <c r="O1426" i="1" s="1"/>
  <c r="J1410" i="3"/>
  <c r="O1410" i="1" s="1"/>
  <c r="J1394" i="3"/>
  <c r="O1394" i="1" s="1"/>
  <c r="J1378" i="3"/>
  <c r="O1378" i="1" s="1"/>
  <c r="J1362" i="3"/>
  <c r="O1362" i="1" s="1"/>
  <c r="J1618" i="3"/>
  <c r="O1618" i="1" s="1"/>
  <c r="J1610" i="3"/>
  <c r="O1610" i="1" s="1"/>
  <c r="J1602" i="3"/>
  <c r="O1602" i="1" s="1"/>
  <c r="J1594" i="3"/>
  <c r="O1594" i="1" s="1"/>
  <c r="J1586" i="3"/>
  <c r="O1586" i="1" s="1"/>
  <c r="J1578" i="3"/>
  <c r="O1578" i="1" s="1"/>
  <c r="J1570" i="3"/>
  <c r="O1570" i="1" s="1"/>
  <c r="J1562" i="3"/>
  <c r="O1562" i="1" s="1"/>
  <c r="J1198" i="3"/>
  <c r="O1198" i="1" s="1"/>
  <c r="J1134" i="3"/>
  <c r="O1134" i="1" s="1"/>
  <c r="J1353" i="3"/>
  <c r="O1353" i="1" s="1"/>
  <c r="J1293" i="3"/>
  <c r="O1293" i="1" s="1"/>
  <c r="J1220" i="3"/>
  <c r="O1220" i="1" s="1"/>
  <c r="J1162" i="3"/>
  <c r="O1162" i="1" s="1"/>
  <c r="J868" i="3"/>
  <c r="O868" i="1" s="1"/>
  <c r="J820" i="3"/>
  <c r="O820" i="1" s="1"/>
  <c r="J1041" i="3"/>
  <c r="O1041" i="1" s="1"/>
  <c r="J1009" i="3"/>
  <c r="O1009" i="1" s="1"/>
  <c r="J870" i="3"/>
  <c r="O870" i="1" s="1"/>
  <c r="J822" i="3"/>
  <c r="O822" i="1" s="1"/>
  <c r="J1058" i="3"/>
  <c r="O1058" i="1" s="1"/>
  <c r="J1042" i="3"/>
  <c r="O1042" i="1" s="1"/>
  <c r="J1026" i="3"/>
  <c r="O1026" i="1" s="1"/>
  <c r="J1010" i="3"/>
  <c r="O1010" i="1" s="1"/>
  <c r="J994" i="3"/>
  <c r="O994" i="1" s="1"/>
  <c r="J978" i="3"/>
  <c r="O978" i="1" s="1"/>
  <c r="J962" i="3"/>
  <c r="O962" i="1" s="1"/>
  <c r="J725" i="3"/>
  <c r="O725" i="1" s="1"/>
  <c r="J754" i="3"/>
  <c r="O754" i="1" s="1"/>
  <c r="J692" i="3"/>
  <c r="O692" i="1" s="1"/>
  <c r="J663" i="3"/>
  <c r="O663" i="1" s="1"/>
  <c r="J519" i="3"/>
  <c r="O519" i="1" s="1"/>
  <c r="J121" i="3"/>
  <c r="O121" i="1" s="1"/>
  <c r="J153" i="3"/>
  <c r="O153" i="1" s="1"/>
  <c r="J137" i="3"/>
  <c r="O137" i="1" s="1"/>
  <c r="J44" i="3"/>
  <c r="O44" i="1" s="1"/>
  <c r="J332" i="3"/>
  <c r="O332" i="1" s="1"/>
  <c r="J282" i="3"/>
  <c r="O282" i="1" s="1"/>
  <c r="J266" i="3"/>
  <c r="O266" i="1" s="1"/>
  <c r="J250" i="3"/>
  <c r="O250" i="1" s="1"/>
  <c r="J234" i="3"/>
  <c r="O234" i="1" s="1"/>
  <c r="J52" i="3"/>
  <c r="O52" i="1" s="1"/>
  <c r="I23" i="3"/>
  <c r="N23" i="1" s="1"/>
  <c r="H1807" i="3"/>
  <c r="M1807" i="1" s="1"/>
  <c r="I1744" i="3"/>
  <c r="N1744" i="1" s="1"/>
  <c r="H1867" i="3"/>
  <c r="M1867" i="1" s="1"/>
  <c r="I1005" i="3"/>
  <c r="N1005" i="1" s="1"/>
  <c r="I1265" i="3"/>
  <c r="N1265" i="1" s="1"/>
  <c r="I1803" i="3"/>
  <c r="N1803" i="1" s="1"/>
  <c r="I1618" i="3"/>
  <c r="N1618" i="1" s="1"/>
  <c r="I1602" i="3"/>
  <c r="N1602" i="1" s="1"/>
  <c r="I1586" i="3"/>
  <c r="N1586" i="1" s="1"/>
  <c r="I1570" i="3"/>
  <c r="N1570" i="1" s="1"/>
  <c r="I1538" i="3"/>
  <c r="N1538" i="1" s="1"/>
  <c r="I1474" i="3"/>
  <c r="N1474" i="1" s="1"/>
  <c r="I1458" i="3"/>
  <c r="N1458" i="1" s="1"/>
  <c r="I1442" i="3"/>
  <c r="N1442" i="1" s="1"/>
  <c r="I1406" i="3"/>
  <c r="N1406" i="1" s="1"/>
  <c r="I1374" i="3"/>
  <c r="N1374" i="1" s="1"/>
  <c r="I1544" i="3"/>
  <c r="N1544" i="1" s="1"/>
  <c r="I1480" i="3"/>
  <c r="N1480" i="1" s="1"/>
  <c r="I1000" i="3"/>
  <c r="N1000" i="1" s="1"/>
  <c r="I1162" i="3"/>
  <c r="N1162" i="1" s="1"/>
  <c r="I1066" i="3"/>
  <c r="N1066" i="1" s="1"/>
  <c r="I1013" i="3"/>
  <c r="N1013" i="1" s="1"/>
  <c r="I1273" i="3"/>
  <c r="N1273" i="1" s="1"/>
  <c r="I726" i="3"/>
  <c r="N726" i="1" s="1"/>
  <c r="I671" i="3"/>
  <c r="N671" i="1" s="1"/>
  <c r="H1278" i="3"/>
  <c r="M1278" i="1" s="1"/>
  <c r="I115" i="3"/>
  <c r="N115" i="1" s="1"/>
  <c r="I678" i="3"/>
  <c r="N678" i="1" s="1"/>
  <c r="I614" i="3"/>
  <c r="N614" i="1" s="1"/>
  <c r="H1664" i="3"/>
  <c r="M1664" i="1" s="1"/>
  <c r="I584" i="3"/>
  <c r="N584" i="1" s="1"/>
  <c r="H215" i="3"/>
  <c r="M215" i="1" s="1"/>
  <c r="I1755" i="3"/>
  <c r="N1755" i="1" s="1"/>
  <c r="H1293" i="3"/>
  <c r="M1293" i="1" s="1"/>
  <c r="L271" i="4" s="1"/>
  <c r="H262" i="3"/>
  <c r="M262" i="1" s="1"/>
  <c r="I60" i="3"/>
  <c r="N60" i="1" s="1"/>
  <c r="I1641" i="3"/>
  <c r="N1641" i="1" s="1"/>
  <c r="I1643" i="3"/>
  <c r="N1643" i="1" s="1"/>
  <c r="I962" i="3"/>
  <c r="N962" i="1" s="1"/>
  <c r="I772" i="3"/>
  <c r="N772" i="1" s="1"/>
  <c r="H417" i="3"/>
  <c r="M417" i="1" s="1"/>
  <c r="H358" i="3"/>
  <c r="M358" i="1" s="1"/>
  <c r="I52" i="3"/>
  <c r="N52" i="1" s="1"/>
  <c r="I1174" i="3"/>
  <c r="N1174" i="1" s="1"/>
  <c r="H1010" i="3"/>
  <c r="M1010" i="1" s="1"/>
  <c r="K318" i="4" s="1"/>
  <c r="I976" i="3"/>
  <c r="N976" i="1" s="1"/>
  <c r="J374" i="3"/>
  <c r="O374" i="1" s="1"/>
  <c r="J427" i="3"/>
  <c r="O427" i="1" s="1"/>
  <c r="J346" i="3"/>
  <c r="O346" i="1" s="1"/>
  <c r="J549" i="3"/>
  <c r="O549" i="1" s="1"/>
  <c r="J521" i="3"/>
  <c r="O521" i="1" s="1"/>
  <c r="J65" i="3"/>
  <c r="O65" i="1" s="1"/>
  <c r="J217" i="3"/>
  <c r="O217" i="1" s="1"/>
  <c r="J147" i="3"/>
  <c r="O147" i="1" s="1"/>
  <c r="J334" i="3"/>
  <c r="O334" i="1" s="1"/>
  <c r="J260" i="3"/>
  <c r="O260" i="1" s="1"/>
  <c r="J244" i="3"/>
  <c r="O244" i="1" s="1"/>
  <c r="J161" i="3"/>
  <c r="O161" i="1" s="1"/>
  <c r="J36" i="3"/>
  <c r="O36" i="1" s="1"/>
  <c r="I1872" i="3"/>
  <c r="N1872" i="1" s="1"/>
  <c r="H945" i="3"/>
  <c r="M945" i="1" s="1"/>
  <c r="G326" i="4" s="1"/>
  <c r="I627" i="3"/>
  <c r="N627" i="1" s="1"/>
  <c r="I1698" i="3"/>
  <c r="N1698" i="1" s="1"/>
  <c r="I1558" i="3"/>
  <c r="N1558" i="1" s="1"/>
  <c r="I1526" i="3"/>
  <c r="N1526" i="1" s="1"/>
  <c r="I1494" i="3"/>
  <c r="N1494" i="1" s="1"/>
  <c r="I1410" i="3"/>
  <c r="N1410" i="1" s="1"/>
  <c r="I1394" i="3"/>
  <c r="N1394" i="1" s="1"/>
  <c r="I1378" i="3"/>
  <c r="N1378" i="1" s="1"/>
  <c r="I1362" i="3"/>
  <c r="N1362" i="1" s="1"/>
  <c r="I1532" i="3"/>
  <c r="N1532" i="1" s="1"/>
  <c r="I1500" i="3"/>
  <c r="N1500" i="1" s="1"/>
  <c r="I1198" i="3"/>
  <c r="N1198" i="1" s="1"/>
  <c r="I1134" i="3"/>
  <c r="N1134" i="1" s="1"/>
  <c r="I1268" i="3"/>
  <c r="N1268" i="1" s="1"/>
  <c r="I1076" i="3"/>
  <c r="N1076" i="1" s="1"/>
  <c r="H954" i="3"/>
  <c r="M954" i="1" s="1"/>
  <c r="I1049" i="3"/>
  <c r="N1049" i="1" s="1"/>
  <c r="H1668" i="3"/>
  <c r="M1668" i="1" s="1"/>
  <c r="E293" i="4" s="1"/>
  <c r="I1278" i="3"/>
  <c r="N1278" i="1" s="1"/>
  <c r="I453" i="3"/>
  <c r="N453" i="1" s="1"/>
  <c r="H585" i="3"/>
  <c r="M585" i="1" s="1"/>
  <c r="I266" i="3"/>
  <c r="N266" i="1" s="1"/>
  <c r="I250" i="3"/>
  <c r="N250" i="1" s="1"/>
  <c r="I158" i="3"/>
  <c r="N158" i="1" s="1"/>
  <c r="I561" i="3"/>
  <c r="N561" i="1" s="1"/>
  <c r="H197" i="3"/>
  <c r="M197" i="1" s="1"/>
  <c r="I1664" i="3"/>
  <c r="N1664" i="1" s="1"/>
  <c r="H936" i="3"/>
  <c r="M936" i="1" s="1"/>
  <c r="H500" i="3"/>
  <c r="M500" i="1" s="1"/>
  <c r="H468" i="3"/>
  <c r="M468" i="1" s="1"/>
  <c r="H317" i="3"/>
  <c r="M317" i="1" s="1"/>
  <c r="I58" i="3"/>
  <c r="N58" i="1" s="1"/>
  <c r="I79" i="3"/>
  <c r="N79" i="1" s="1"/>
  <c r="I894" i="3"/>
  <c r="N894" i="1" s="1"/>
  <c r="I862" i="3"/>
  <c r="N862" i="1" s="1"/>
  <c r="I822" i="3"/>
  <c r="N822" i="1" s="1"/>
  <c r="H191" i="3"/>
  <c r="M191" i="1" s="1"/>
  <c r="H519" i="3"/>
  <c r="M519" i="1" s="1"/>
  <c r="H1072" i="3"/>
  <c r="M1072" i="1" s="1"/>
  <c r="I1042" i="3"/>
  <c r="N1042" i="1" s="1"/>
  <c r="H370" i="3"/>
  <c r="M370" i="1" s="1"/>
  <c r="I230" i="3"/>
  <c r="N230" i="1" s="1"/>
  <c r="I1024" i="3"/>
  <c r="N1024" i="1" s="1"/>
  <c r="H338" i="3"/>
  <c r="M338" i="1" s="1"/>
  <c r="I1078" i="3"/>
  <c r="N1078" i="1" s="1"/>
  <c r="H354" i="3"/>
  <c r="M354" i="1" s="1"/>
  <c r="I68" i="3"/>
  <c r="N68" i="1" s="1"/>
  <c r="J968" i="3"/>
  <c r="O968" i="1" s="1"/>
  <c r="J1542" i="3"/>
  <c r="O1542" i="1" s="1"/>
  <c r="J1510" i="3"/>
  <c r="O1510" i="1" s="1"/>
  <c r="J1478" i="3"/>
  <c r="O1478" i="1" s="1"/>
  <c r="J1645" i="3"/>
  <c r="O1645" i="1" s="1"/>
  <c r="J1637" i="3"/>
  <c r="O1637" i="1" s="1"/>
  <c r="J1548" i="3"/>
  <c r="O1548" i="1" s="1"/>
  <c r="J1516" i="3"/>
  <c r="O1516" i="1" s="1"/>
  <c r="J1484" i="3"/>
  <c r="O1484" i="1" s="1"/>
  <c r="J1810" i="3"/>
  <c r="O1810" i="1" s="1"/>
  <c r="J1466" i="3"/>
  <c r="O1466" i="1" s="1"/>
  <c r="J1450" i="3"/>
  <c r="O1450" i="1" s="1"/>
  <c r="J1434" i="3"/>
  <c r="O1434" i="1" s="1"/>
  <c r="J1418" i="3"/>
  <c r="O1418" i="1" s="1"/>
  <c r="J1402" i="3"/>
  <c r="O1402" i="1" s="1"/>
  <c r="J1386" i="3"/>
  <c r="O1386" i="1" s="1"/>
  <c r="J1370" i="3"/>
  <c r="O1370" i="1" s="1"/>
  <c r="J1345" i="3"/>
  <c r="O1345" i="1" s="1"/>
  <c r="J1622" i="3"/>
  <c r="O1622" i="1" s="1"/>
  <c r="J1614" i="3"/>
  <c r="O1614" i="1" s="1"/>
  <c r="J1606" i="3"/>
  <c r="O1606" i="1" s="1"/>
  <c r="J1598" i="3"/>
  <c r="O1598" i="1" s="1"/>
  <c r="J1590" i="3"/>
  <c r="O1590" i="1" s="1"/>
  <c r="J1582" i="3"/>
  <c r="O1582" i="1" s="1"/>
  <c r="J1574" i="3"/>
  <c r="O1574" i="1" s="1"/>
  <c r="J1566" i="3"/>
  <c r="O1566" i="1" s="1"/>
  <c r="J1166" i="3"/>
  <c r="O1166" i="1" s="1"/>
  <c r="J1102" i="3"/>
  <c r="O1102" i="1" s="1"/>
  <c r="J1321" i="3"/>
  <c r="O1321" i="1" s="1"/>
  <c r="J1060" i="3"/>
  <c r="O1060" i="1" s="1"/>
  <c r="J1194" i="3"/>
  <c r="O1194" i="1" s="1"/>
  <c r="J886" i="3"/>
  <c r="O886" i="1" s="1"/>
  <c r="J836" i="3"/>
  <c r="O836" i="1" s="1"/>
  <c r="J804" i="3"/>
  <c r="O804" i="1" s="1"/>
  <c r="J838" i="3"/>
  <c r="O838" i="1" s="1"/>
  <c r="J806" i="3"/>
  <c r="O806" i="1" s="1"/>
  <c r="J1050" i="3"/>
  <c r="O1050" i="1" s="1"/>
  <c r="J1034" i="3"/>
  <c r="O1034" i="1" s="1"/>
  <c r="J1018" i="3"/>
  <c r="O1018" i="1" s="1"/>
  <c r="J1002" i="3"/>
  <c r="O1002" i="1" s="1"/>
  <c r="J986" i="3"/>
  <c r="O986" i="1" s="1"/>
  <c r="J970" i="3"/>
  <c r="O970" i="1" s="1"/>
  <c r="I1874" i="3"/>
  <c r="N1874" i="1" s="1"/>
  <c r="H1874" i="3"/>
  <c r="M1874" i="1" s="1"/>
  <c r="I1277" i="3"/>
  <c r="N1277" i="1" s="1"/>
  <c r="H1277" i="3"/>
  <c r="M1277" i="1" s="1"/>
  <c r="I384" i="3"/>
  <c r="N384" i="1" s="1"/>
  <c r="H384" i="3"/>
  <c r="M384" i="1" s="1"/>
  <c r="I1792" i="3"/>
  <c r="N1792" i="1" s="1"/>
  <c r="H1684" i="3"/>
  <c r="M1684" i="1" s="1"/>
  <c r="H1235" i="3"/>
  <c r="M1235" i="1" s="1"/>
  <c r="I929" i="3"/>
  <c r="N929" i="1" s="1"/>
  <c r="H512" i="3"/>
  <c r="M512" i="1" s="1"/>
  <c r="I763" i="3"/>
  <c r="N763" i="1" s="1"/>
  <c r="H1676" i="3"/>
  <c r="M1676" i="1" s="1"/>
  <c r="I1660" i="3"/>
  <c r="N1660" i="1" s="1"/>
  <c r="H117" i="3"/>
  <c r="M117" i="1" s="1"/>
  <c r="H567" i="3"/>
  <c r="M567" i="1" s="1"/>
  <c r="I1286" i="3"/>
  <c r="N1286" i="1" s="1"/>
  <c r="H852" i="3"/>
  <c r="M852" i="1" s="1"/>
  <c r="G322" i="4" s="1"/>
  <c r="I1639" i="3"/>
  <c r="N1639" i="1" s="1"/>
  <c r="H1030" i="3"/>
  <c r="M1030" i="1" s="1"/>
  <c r="I1014" i="3"/>
  <c r="N1014" i="1" s="1"/>
  <c r="J376" i="3"/>
  <c r="O376" i="1" s="1"/>
  <c r="J1090" i="3"/>
  <c r="O1090" i="1" s="1"/>
  <c r="J429" i="3"/>
  <c r="O429" i="1" s="1"/>
  <c r="J303" i="3"/>
  <c r="O303" i="1" s="1"/>
  <c r="J1771" i="3"/>
  <c r="O1771" i="1" s="1"/>
  <c r="J1550" i="3"/>
  <c r="O1550" i="1" s="1"/>
  <c r="J1518" i="3"/>
  <c r="O1518" i="1" s="1"/>
  <c r="J1486" i="3"/>
  <c r="O1486" i="1" s="1"/>
  <c r="J1651" i="3"/>
  <c r="O1651" i="1" s="1"/>
  <c r="J1639" i="3"/>
  <c r="O1639" i="1" s="1"/>
  <c r="J1556" i="3"/>
  <c r="O1556" i="1" s="1"/>
  <c r="J1524" i="3"/>
  <c r="O1524" i="1" s="1"/>
  <c r="J1492" i="3"/>
  <c r="O1492" i="1" s="1"/>
  <c r="J1835" i="3"/>
  <c r="O1835" i="1" s="1"/>
  <c r="J1739" i="3"/>
  <c r="O1739" i="1" s="1"/>
  <c r="J1462" i="3"/>
  <c r="O1462" i="1" s="1"/>
  <c r="J1446" i="3"/>
  <c r="O1446" i="1" s="1"/>
  <c r="J1430" i="3"/>
  <c r="O1430" i="1" s="1"/>
  <c r="J1414" i="3"/>
  <c r="O1414" i="1" s="1"/>
  <c r="J1398" i="3"/>
  <c r="O1398" i="1" s="1"/>
  <c r="J1382" i="3"/>
  <c r="O1382" i="1" s="1"/>
  <c r="J1366" i="3"/>
  <c r="O1366" i="1" s="1"/>
  <c r="J1624" i="3"/>
  <c r="O1624" i="1" s="1"/>
  <c r="J1616" i="3"/>
  <c r="O1616" i="1" s="1"/>
  <c r="J1608" i="3"/>
  <c r="O1608" i="1" s="1"/>
  <c r="J1600" i="3"/>
  <c r="O1600" i="1" s="1"/>
  <c r="J1592" i="3"/>
  <c r="O1592" i="1" s="1"/>
  <c r="J1584" i="3"/>
  <c r="O1584" i="1" s="1"/>
  <c r="J1576" i="3"/>
  <c r="O1576" i="1" s="1"/>
  <c r="J1568" i="3"/>
  <c r="O1568" i="1" s="1"/>
  <c r="J1182" i="3"/>
  <c r="O1182" i="1" s="1"/>
  <c r="J1118" i="3"/>
  <c r="O1118" i="1" s="1"/>
  <c r="J1178" i="3"/>
  <c r="O1178" i="1" s="1"/>
  <c r="J852" i="3"/>
  <c r="O852" i="1" s="1"/>
  <c r="J812" i="3"/>
  <c r="O812" i="1" s="1"/>
  <c r="J854" i="3"/>
  <c r="O854" i="1" s="1"/>
  <c r="J814" i="3"/>
  <c r="O814" i="1" s="1"/>
  <c r="J1054" i="3"/>
  <c r="O1054" i="1" s="1"/>
  <c r="J1038" i="3"/>
  <c r="O1038" i="1" s="1"/>
  <c r="J1022" i="3"/>
  <c r="O1022" i="1" s="1"/>
  <c r="J1006" i="3"/>
  <c r="O1006" i="1" s="1"/>
  <c r="J990" i="3"/>
  <c r="O990" i="1" s="1"/>
  <c r="J974" i="3"/>
  <c r="O974" i="1" s="1"/>
  <c r="J932" i="3"/>
  <c r="O932" i="1" s="1"/>
  <c r="J1652" i="3"/>
  <c r="O1652" i="1" s="1"/>
  <c r="J453" i="3"/>
  <c r="O453" i="1" s="1"/>
  <c r="J344" i="3"/>
  <c r="O344" i="1" s="1"/>
  <c r="J894" i="3"/>
  <c r="O894" i="1" s="1"/>
  <c r="J1287" i="3"/>
  <c r="O1287" i="1" s="1"/>
  <c r="J356" i="3"/>
  <c r="O356" i="1" s="1"/>
  <c r="J417" i="3"/>
  <c r="O417" i="1" s="1"/>
  <c r="J189" i="3"/>
  <c r="O189" i="1" s="1"/>
  <c r="J1851" i="3"/>
  <c r="O1851" i="1" s="1"/>
  <c r="J1538" i="3"/>
  <c r="O1538" i="1" s="1"/>
  <c r="J1506" i="3"/>
  <c r="O1506" i="1" s="1"/>
  <c r="J1474" i="3"/>
  <c r="O1474" i="1" s="1"/>
  <c r="J1628" i="3"/>
  <c r="O1628" i="1" s="1"/>
  <c r="J1544" i="3"/>
  <c r="O1544" i="1" s="1"/>
  <c r="J1512" i="3"/>
  <c r="O1512" i="1" s="1"/>
  <c r="J1480" i="3"/>
  <c r="O1480" i="1" s="1"/>
  <c r="J1794" i="3"/>
  <c r="O1794" i="1" s="1"/>
  <c r="J1472" i="3"/>
  <c r="O1472" i="1" s="1"/>
  <c r="J1456" i="3"/>
  <c r="O1456" i="1" s="1"/>
  <c r="J1440" i="3"/>
  <c r="O1440" i="1" s="1"/>
  <c r="J1424" i="3"/>
  <c r="O1424" i="1" s="1"/>
  <c r="J1408" i="3"/>
  <c r="O1408" i="1" s="1"/>
  <c r="J1392" i="3"/>
  <c r="O1392" i="1" s="1"/>
  <c r="J1376" i="3"/>
  <c r="O1376" i="1" s="1"/>
  <c r="J1360" i="3"/>
  <c r="O1360" i="1" s="1"/>
  <c r="J1174" i="3"/>
  <c r="O1174" i="1" s="1"/>
  <c r="J1110" i="3"/>
  <c r="O1110" i="1" s="1"/>
  <c r="J1272" i="3"/>
  <c r="O1272" i="1" s="1"/>
  <c r="J1256" i="3"/>
  <c r="O1256" i="1" s="1"/>
  <c r="J1240" i="3"/>
  <c r="O1240" i="1" s="1"/>
  <c r="J1202" i="3"/>
  <c r="O1202" i="1" s="1"/>
  <c r="J862" i="3"/>
  <c r="O862" i="1" s="1"/>
  <c r="J816" i="3"/>
  <c r="O816" i="1" s="1"/>
  <c r="J973" i="3"/>
  <c r="O973" i="1" s="1"/>
  <c r="J924" i="3"/>
  <c r="O924" i="1" s="1"/>
  <c r="J818" i="3"/>
  <c r="O818" i="1" s="1"/>
  <c r="J1056" i="3"/>
  <c r="O1056" i="1" s="1"/>
  <c r="J1040" i="3"/>
  <c r="O1040" i="1" s="1"/>
  <c r="J1024" i="3"/>
  <c r="O1024" i="1" s="1"/>
  <c r="J1008" i="3"/>
  <c r="O1008" i="1" s="1"/>
  <c r="J992" i="3"/>
  <c r="O992" i="1" s="1"/>
  <c r="J976" i="3"/>
  <c r="O976" i="1" s="1"/>
  <c r="J934" i="3"/>
  <c r="O934" i="1" s="1"/>
  <c r="J682" i="3"/>
  <c r="O682" i="1" s="1"/>
  <c r="J950" i="3"/>
  <c r="O950" i="1" s="1"/>
  <c r="J1648" i="3"/>
  <c r="O1648" i="1" s="1"/>
  <c r="J732" i="3"/>
  <c r="O732" i="1" s="1"/>
  <c r="J447" i="3"/>
  <c r="O447" i="1" s="1"/>
  <c r="J419" i="3"/>
  <c r="O419" i="1" s="1"/>
  <c r="J1659" i="3"/>
  <c r="O1659" i="1" s="1"/>
  <c r="J1082" i="3"/>
  <c r="O1082" i="1" s="1"/>
  <c r="J1068" i="3"/>
  <c r="O1068" i="1" s="1"/>
  <c r="J425" i="3"/>
  <c r="O425" i="1" s="1"/>
  <c r="J350" i="3"/>
  <c r="O350" i="1" s="1"/>
  <c r="J1826" i="3"/>
  <c r="O1826" i="1" s="1"/>
  <c r="J1530" i="3"/>
  <c r="O1530" i="1" s="1"/>
  <c r="J1498" i="3"/>
  <c r="O1498" i="1" s="1"/>
  <c r="J1707" i="3"/>
  <c r="O1707" i="1" s="1"/>
  <c r="J1552" i="3"/>
  <c r="O1552" i="1" s="1"/>
  <c r="J1520" i="3"/>
  <c r="O1520" i="1" s="1"/>
  <c r="J1488" i="3"/>
  <c r="O1488" i="1" s="1"/>
  <c r="J1819" i="3"/>
  <c r="O1819" i="1" s="1"/>
  <c r="J1468" i="3"/>
  <c r="O1468" i="1" s="1"/>
  <c r="J1452" i="3"/>
  <c r="O1452" i="1" s="1"/>
  <c r="J1436" i="3"/>
  <c r="O1436" i="1" s="1"/>
  <c r="J1420" i="3"/>
  <c r="O1420" i="1" s="1"/>
  <c r="J1404" i="3"/>
  <c r="O1404" i="1" s="1"/>
  <c r="J1388" i="3"/>
  <c r="O1388" i="1" s="1"/>
  <c r="J1372" i="3"/>
  <c r="O1372" i="1" s="1"/>
  <c r="J1329" i="3"/>
  <c r="O1329" i="1" s="1"/>
  <c r="J1335" i="3"/>
  <c r="O1335" i="1" s="1"/>
  <c r="J1190" i="3"/>
  <c r="O1190" i="1" s="1"/>
  <c r="J1126" i="3"/>
  <c r="O1126" i="1" s="1"/>
  <c r="J1276" i="3"/>
  <c r="O1276" i="1" s="1"/>
  <c r="J1260" i="3"/>
  <c r="O1260" i="1" s="1"/>
  <c r="J1244" i="3"/>
  <c r="O1244" i="1" s="1"/>
  <c r="J1210" i="3"/>
  <c r="O1210" i="1" s="1"/>
  <c r="J918" i="3"/>
  <c r="O918" i="1" s="1"/>
  <c r="J846" i="3"/>
  <c r="O846" i="1" s="1"/>
  <c r="J808" i="3"/>
  <c r="O808" i="1" s="1"/>
  <c r="J997" i="3"/>
  <c r="O997" i="1" s="1"/>
  <c r="J902" i="3"/>
  <c r="O902" i="1" s="1"/>
  <c r="J810" i="3"/>
  <c r="O810" i="1" s="1"/>
  <c r="J1052" i="3"/>
  <c r="O1052" i="1" s="1"/>
  <c r="J1036" i="3"/>
  <c r="O1036" i="1" s="1"/>
  <c r="J1020" i="3"/>
  <c r="O1020" i="1" s="1"/>
  <c r="J1004" i="3"/>
  <c r="O1004" i="1" s="1"/>
  <c r="J988" i="3"/>
  <c r="O988" i="1" s="1"/>
  <c r="J972" i="3"/>
  <c r="O972" i="1" s="1"/>
  <c r="J686" i="3"/>
  <c r="O686" i="1" s="1"/>
  <c r="J670" i="3"/>
  <c r="O670" i="1" s="1"/>
  <c r="J654" i="3"/>
  <c r="O654" i="1" s="1"/>
  <c r="J585" i="3"/>
  <c r="O585" i="1" s="1"/>
  <c r="J638" i="3"/>
  <c r="O638" i="1" s="1"/>
  <c r="J622" i="3"/>
  <c r="O622" i="1" s="1"/>
  <c r="J606" i="3"/>
  <c r="O606" i="1" s="1"/>
  <c r="J364" i="3"/>
  <c r="O364" i="1" s="1"/>
  <c r="J764" i="3"/>
  <c r="O764" i="1" s="1"/>
  <c r="J471" i="3"/>
  <c r="O471" i="1" s="1"/>
  <c r="J197" i="3"/>
  <c r="O197" i="1" s="1"/>
  <c r="J162" i="3"/>
  <c r="O162" i="1" s="1"/>
  <c r="J577" i="3"/>
  <c r="O577" i="1" s="1"/>
  <c r="H1337" i="3"/>
  <c r="M1337" i="1" s="1"/>
  <c r="I1337" i="3"/>
  <c r="N1337" i="1" s="1"/>
  <c r="I982" i="3"/>
  <c r="N982" i="1" s="1"/>
  <c r="H982" i="3"/>
  <c r="M982" i="1" s="1"/>
  <c r="H966" i="3"/>
  <c r="M966" i="1" s="1"/>
  <c r="N241" i="4" s="1"/>
  <c r="I966" i="3"/>
  <c r="N966" i="1" s="1"/>
  <c r="H1632" i="3"/>
  <c r="M1632" i="1" s="1"/>
  <c r="I1632" i="3"/>
  <c r="N1632" i="1" s="1"/>
  <c r="H1292" i="3"/>
  <c r="M1292" i="1" s="1"/>
  <c r="I1292" i="3"/>
  <c r="N1292" i="1" s="1"/>
  <c r="I1634" i="3"/>
  <c r="N1634" i="1" s="1"/>
  <c r="H1634" i="3"/>
  <c r="M1634" i="1" s="1"/>
  <c r="I1186" i="3"/>
  <c r="N1186" i="1" s="1"/>
  <c r="H1186" i="3"/>
  <c r="M1186" i="1" s="1"/>
  <c r="J946" i="3"/>
  <c r="O946" i="1" s="1"/>
  <c r="J913" i="3"/>
  <c r="O913" i="1" s="1"/>
  <c r="J1328" i="3"/>
  <c r="O1328" i="1" s="1"/>
  <c r="J366" i="3"/>
  <c r="O366" i="1" s="1"/>
  <c r="J396" i="3"/>
  <c r="O396" i="1" s="1"/>
  <c r="J455" i="3"/>
  <c r="O455" i="1" s="1"/>
  <c r="J1874" i="3"/>
  <c r="O1874" i="1" s="1"/>
  <c r="J1558" i="3"/>
  <c r="O1558" i="1" s="1"/>
  <c r="J496" i="3"/>
  <c r="O496" i="1" s="1"/>
  <c r="J634" i="3"/>
  <c r="O634" i="1" s="1"/>
  <c r="J618" i="3"/>
  <c r="O618" i="1" s="1"/>
  <c r="J602" i="3"/>
  <c r="O602" i="1" s="1"/>
  <c r="J380" i="3"/>
  <c r="O380" i="1" s="1"/>
  <c r="J384" i="3"/>
  <c r="O384" i="1" s="1"/>
  <c r="J507" i="3"/>
  <c r="O507" i="1" s="1"/>
  <c r="J49" i="3"/>
  <c r="O49" i="1" s="1"/>
  <c r="J141" i="3"/>
  <c r="O141" i="1" s="1"/>
  <c r="J60" i="3"/>
  <c r="O60" i="1" s="1"/>
  <c r="J278" i="3"/>
  <c r="O278" i="1" s="1"/>
  <c r="J262" i="3"/>
  <c r="O262" i="1" s="1"/>
  <c r="J246" i="3"/>
  <c r="O246" i="1" s="1"/>
  <c r="J230" i="3"/>
  <c r="O230" i="1" s="1"/>
  <c r="J322" i="3"/>
  <c r="O322" i="1" s="1"/>
  <c r="J491" i="3"/>
  <c r="O491" i="1" s="1"/>
  <c r="J358" i="3"/>
  <c r="O358" i="1" s="1"/>
  <c r="J741" i="3"/>
  <c r="O741" i="1" s="1"/>
  <c r="J772" i="3"/>
  <c r="O772" i="1" s="1"/>
  <c r="J595" i="3"/>
  <c r="O595" i="1" s="1"/>
  <c r="J541" i="3"/>
  <c r="O541" i="1" s="1"/>
  <c r="J509" i="3"/>
  <c r="O509" i="1" s="1"/>
  <c r="J213" i="3"/>
  <c r="O213" i="1" s="1"/>
  <c r="J143" i="3"/>
  <c r="O143" i="1" s="1"/>
  <c r="J69" i="3"/>
  <c r="O69" i="1" s="1"/>
  <c r="J338" i="3"/>
  <c r="O338" i="1" s="1"/>
  <c r="J302" i="3"/>
  <c r="O302" i="1" s="1"/>
  <c r="J264" i="3"/>
  <c r="O264" i="1" s="1"/>
  <c r="J248" i="3"/>
  <c r="O248" i="1" s="1"/>
  <c r="J232" i="3"/>
  <c r="O232" i="1" s="1"/>
  <c r="J167" i="3"/>
  <c r="O167" i="1" s="1"/>
  <c r="J159" i="3"/>
  <c r="O159" i="1" s="1"/>
  <c r="J68" i="3"/>
  <c r="O68" i="1" s="1"/>
  <c r="H28" i="3"/>
  <c r="M28" i="1" s="1"/>
  <c r="I28" i="3"/>
  <c r="N28" i="1" s="1"/>
  <c r="I124" i="3"/>
  <c r="N124" i="1" s="1"/>
  <c r="H124" i="3"/>
  <c r="M124" i="1" s="1"/>
  <c r="I1888" i="3"/>
  <c r="N1888" i="1" s="1"/>
  <c r="H950" i="3"/>
  <c r="M950" i="1" s="1"/>
  <c r="H1716" i="3"/>
  <c r="M1716" i="1" s="1"/>
  <c r="H528" i="3"/>
  <c r="M528" i="1" s="1"/>
  <c r="I160" i="3"/>
  <c r="N160" i="1" s="1"/>
  <c r="H569" i="3"/>
  <c r="M569" i="1" s="1"/>
  <c r="I303" i="3"/>
  <c r="N303" i="1" s="1"/>
  <c r="H304" i="3"/>
  <c r="M304" i="1" s="1"/>
  <c r="I271" i="4" s="1"/>
  <c r="I588" i="3"/>
  <c r="N588" i="1" s="1"/>
  <c r="H222" i="3"/>
  <c r="M222" i="1" s="1"/>
  <c r="H293" i="3"/>
  <c r="M293" i="1" s="1"/>
  <c r="I1651" i="3"/>
  <c r="N1651" i="1" s="1"/>
  <c r="I854" i="3"/>
  <c r="N854" i="1" s="1"/>
  <c r="I290" i="3"/>
  <c r="N290" i="1" s="1"/>
  <c r="I565" i="3"/>
  <c r="N565" i="1" s="1"/>
  <c r="H376" i="3"/>
  <c r="M376" i="1" s="1"/>
  <c r="H932" i="3"/>
  <c r="M932" i="1" s="1"/>
  <c r="I1090" i="3"/>
  <c r="N1090" i="1" s="1"/>
  <c r="H1046" i="3"/>
  <c r="M1046" i="1" s="1"/>
  <c r="J423" i="3"/>
  <c r="O423" i="1" s="1"/>
  <c r="J1078" i="3"/>
  <c r="O1078" i="1" s="1"/>
  <c r="J354" i="3"/>
  <c r="O354" i="1" s="1"/>
  <c r="J1842" i="3"/>
  <c r="O1842" i="1" s="1"/>
  <c r="J1534" i="3"/>
  <c r="O1534" i="1" s="1"/>
  <c r="J1502" i="3"/>
  <c r="O1502" i="1" s="1"/>
  <c r="J1643" i="3"/>
  <c r="O1643" i="1" s="1"/>
  <c r="J1635" i="3"/>
  <c r="O1635" i="1" s="1"/>
  <c r="J1540" i="3"/>
  <c r="O1540" i="1" s="1"/>
  <c r="J1508" i="3"/>
  <c r="O1508" i="1" s="1"/>
  <c r="J1476" i="3"/>
  <c r="O1476" i="1" s="1"/>
  <c r="J1778" i="3"/>
  <c r="O1778" i="1" s="1"/>
  <c r="J1470" i="3"/>
  <c r="O1470" i="1" s="1"/>
  <c r="J1454" i="3"/>
  <c r="O1454" i="1" s="1"/>
  <c r="J1438" i="3"/>
  <c r="O1438" i="1" s="1"/>
  <c r="J1422" i="3"/>
  <c r="O1422" i="1" s="1"/>
  <c r="J1406" i="3"/>
  <c r="O1406" i="1" s="1"/>
  <c r="J1390" i="3"/>
  <c r="O1390" i="1" s="1"/>
  <c r="J1374" i="3"/>
  <c r="O1374" i="1" s="1"/>
  <c r="J1358" i="3"/>
  <c r="O1358" i="1" s="1"/>
  <c r="J1290" i="3"/>
  <c r="O1290" i="1" s="1"/>
  <c r="J1620" i="3"/>
  <c r="O1620" i="1" s="1"/>
  <c r="J1612" i="3"/>
  <c r="O1612" i="1" s="1"/>
  <c r="J1604" i="3"/>
  <c r="O1604" i="1" s="1"/>
  <c r="J1596" i="3"/>
  <c r="O1596" i="1" s="1"/>
  <c r="J1588" i="3"/>
  <c r="O1588" i="1" s="1"/>
  <c r="J1580" i="3"/>
  <c r="O1580" i="1" s="1"/>
  <c r="J1572" i="3"/>
  <c r="O1572" i="1" s="1"/>
  <c r="J1564" i="3"/>
  <c r="O1564" i="1" s="1"/>
  <c r="J1150" i="3"/>
  <c r="O1150" i="1" s="1"/>
  <c r="J1337" i="3"/>
  <c r="O1337" i="1" s="1"/>
  <c r="J1076" i="3"/>
  <c r="O1076" i="1" s="1"/>
  <c r="J908" i="3"/>
  <c r="O908" i="1" s="1"/>
  <c r="J828" i="3"/>
  <c r="O828" i="1" s="1"/>
  <c r="J796" i="3"/>
  <c r="O796" i="1" s="1"/>
  <c r="J892" i="3"/>
  <c r="O892" i="1" s="1"/>
  <c r="J830" i="3"/>
  <c r="O830" i="1" s="1"/>
  <c r="J798" i="3"/>
  <c r="O798" i="1" s="1"/>
  <c r="J1046" i="3"/>
  <c r="O1046" i="1" s="1"/>
  <c r="J1030" i="3"/>
  <c r="O1030" i="1" s="1"/>
  <c r="J1014" i="3"/>
  <c r="O1014" i="1" s="1"/>
  <c r="J998" i="3"/>
  <c r="O998" i="1" s="1"/>
  <c r="J982" i="3"/>
  <c r="O982" i="1" s="1"/>
  <c r="J966" i="3"/>
  <c r="O966" i="1" s="1"/>
  <c r="J900" i="3"/>
  <c r="O900" i="1" s="1"/>
  <c r="J942" i="3"/>
  <c r="O942" i="1" s="1"/>
  <c r="J1653" i="3"/>
  <c r="O1653" i="1" s="1"/>
  <c r="J1080" i="3"/>
  <c r="O1080" i="1" s="1"/>
  <c r="J389" i="3"/>
  <c r="O389" i="1" s="1"/>
  <c r="J451" i="3"/>
  <c r="O451" i="1" s="1"/>
  <c r="J360" i="3"/>
  <c r="O360" i="1" s="1"/>
  <c r="J129" i="3"/>
  <c r="O129" i="1" s="1"/>
  <c r="J1787" i="3"/>
  <c r="O1787" i="1" s="1"/>
  <c r="J1680" i="3"/>
  <c r="O1680" i="1" s="1"/>
  <c r="J1554" i="3"/>
  <c r="O1554" i="1" s="1"/>
  <c r="J1522" i="3"/>
  <c r="O1522" i="1" s="1"/>
  <c r="J1490" i="3"/>
  <c r="O1490" i="1" s="1"/>
  <c r="J1632" i="3"/>
  <c r="O1632" i="1" s="1"/>
  <c r="J1560" i="3"/>
  <c r="O1560" i="1" s="1"/>
  <c r="J1528" i="3"/>
  <c r="O1528" i="1" s="1"/>
  <c r="J1496" i="3"/>
  <c r="O1496" i="1" s="1"/>
  <c r="J1858" i="3"/>
  <c r="O1858" i="1" s="1"/>
  <c r="J1746" i="3"/>
  <c r="O1746" i="1" s="1"/>
  <c r="J1464" i="3"/>
  <c r="O1464" i="1" s="1"/>
  <c r="J1448" i="3"/>
  <c r="O1448" i="1" s="1"/>
  <c r="J1432" i="3"/>
  <c r="O1432" i="1" s="1"/>
  <c r="J1416" i="3"/>
  <c r="O1416" i="1" s="1"/>
  <c r="J1400" i="3"/>
  <c r="O1400" i="1" s="1"/>
  <c r="J1384" i="3"/>
  <c r="O1384" i="1" s="1"/>
  <c r="J1368" i="3"/>
  <c r="O1368" i="1" s="1"/>
  <c r="J1292" i="3"/>
  <c r="O1292" i="1" s="1"/>
  <c r="J1074" i="3"/>
  <c r="O1074" i="1" s="1"/>
  <c r="J1142" i="3"/>
  <c r="O1142" i="1" s="1"/>
  <c r="J1264" i="3"/>
  <c r="O1264" i="1" s="1"/>
  <c r="J1248" i="3"/>
  <c r="O1248" i="1" s="1"/>
  <c r="J1236" i="3"/>
  <c r="O1236" i="1" s="1"/>
  <c r="J1170" i="3"/>
  <c r="O1170" i="1" s="1"/>
  <c r="J832" i="3"/>
  <c r="O832" i="1" s="1"/>
  <c r="J800" i="3"/>
  <c r="O800" i="1" s="1"/>
  <c r="J989" i="3"/>
  <c r="O989" i="1" s="1"/>
  <c r="J834" i="3"/>
  <c r="O834" i="1" s="1"/>
  <c r="J802" i="3"/>
  <c r="O802" i="1" s="1"/>
  <c r="J1048" i="3"/>
  <c r="O1048" i="1" s="1"/>
  <c r="J1032" i="3"/>
  <c r="O1032" i="1" s="1"/>
  <c r="J1016" i="3"/>
  <c r="O1016" i="1" s="1"/>
  <c r="J958" i="3"/>
  <c r="O958" i="1" s="1"/>
  <c r="J938" i="3"/>
  <c r="O938" i="1" s="1"/>
  <c r="J370" i="3"/>
  <c r="O370" i="1" s="1"/>
  <c r="J1062" i="3"/>
  <c r="O1062" i="1" s="1"/>
  <c r="J933" i="3"/>
  <c r="O933" i="1" s="1"/>
  <c r="J459" i="3"/>
  <c r="O459" i="1" s="1"/>
  <c r="J382" i="3"/>
  <c r="O382" i="1" s="1"/>
  <c r="J191" i="3"/>
  <c r="O191" i="1" s="1"/>
  <c r="J226" i="3"/>
  <c r="O226" i="1" s="1"/>
  <c r="J1546" i="3"/>
  <c r="O1546" i="1" s="1"/>
  <c r="J1514" i="3"/>
  <c r="O1514" i="1" s="1"/>
  <c r="J1482" i="3"/>
  <c r="O1482" i="1" s="1"/>
  <c r="J1634" i="3"/>
  <c r="O1634" i="1" s="1"/>
  <c r="J1626" i="3"/>
  <c r="O1626" i="1" s="1"/>
  <c r="J1536" i="3"/>
  <c r="O1536" i="1" s="1"/>
  <c r="J1504" i="3"/>
  <c r="O1504" i="1" s="1"/>
  <c r="J1883" i="3"/>
  <c r="O1883" i="1" s="1"/>
  <c r="J1762" i="3"/>
  <c r="O1762" i="1" s="1"/>
  <c r="J1460" i="3"/>
  <c r="O1460" i="1" s="1"/>
  <c r="J1444" i="3"/>
  <c r="O1444" i="1" s="1"/>
  <c r="J1428" i="3"/>
  <c r="O1428" i="1" s="1"/>
  <c r="J1412" i="3"/>
  <c r="O1412" i="1" s="1"/>
  <c r="J1396" i="3"/>
  <c r="O1396" i="1" s="1"/>
  <c r="J1380" i="3"/>
  <c r="O1380" i="1" s="1"/>
  <c r="J1364" i="3"/>
  <c r="O1364" i="1" s="1"/>
  <c r="J1351" i="3"/>
  <c r="O1351" i="1" s="1"/>
  <c r="J1319" i="3"/>
  <c r="O1319" i="1" s="1"/>
  <c r="J1228" i="3"/>
  <c r="O1228" i="1" s="1"/>
  <c r="J1158" i="3"/>
  <c r="O1158" i="1" s="1"/>
  <c r="J1094" i="3"/>
  <c r="O1094" i="1" s="1"/>
  <c r="J1268" i="3"/>
  <c r="O1268" i="1" s="1"/>
  <c r="J1252" i="3"/>
  <c r="O1252" i="1" s="1"/>
  <c r="J1066" i="3"/>
  <c r="O1066" i="1" s="1"/>
  <c r="J1186" i="3"/>
  <c r="O1186" i="1" s="1"/>
  <c r="J878" i="3"/>
  <c r="O878" i="1" s="1"/>
  <c r="J824" i="3"/>
  <c r="O824" i="1" s="1"/>
  <c r="J981" i="3"/>
  <c r="O981" i="1" s="1"/>
  <c r="J826" i="3"/>
  <c r="O826" i="1" s="1"/>
  <c r="J794" i="3"/>
  <c r="O794" i="1" s="1"/>
  <c r="J1044" i="3"/>
  <c r="O1044" i="1" s="1"/>
  <c r="J1028" i="3"/>
  <c r="O1028" i="1" s="1"/>
  <c r="J1012" i="3"/>
  <c r="O1012" i="1" s="1"/>
  <c r="J996" i="3"/>
  <c r="O996" i="1" s="1"/>
  <c r="J980" i="3"/>
  <c r="O980" i="1" s="1"/>
  <c r="J678" i="3"/>
  <c r="O678" i="1" s="1"/>
  <c r="J662" i="3"/>
  <c r="O662" i="1" s="1"/>
  <c r="J646" i="3"/>
  <c r="O646" i="1" s="1"/>
  <c r="J290" i="3"/>
  <c r="O290" i="1" s="1"/>
  <c r="J630" i="3"/>
  <c r="O630" i="1" s="1"/>
  <c r="J614" i="3"/>
  <c r="O614" i="1" s="1"/>
  <c r="J598" i="3"/>
  <c r="O598" i="1" s="1"/>
  <c r="J748" i="3"/>
  <c r="O748" i="1" s="1"/>
  <c r="J415" i="3"/>
  <c r="O415" i="1" s="1"/>
  <c r="J569" i="3"/>
  <c r="O569" i="1" s="1"/>
  <c r="J589" i="3"/>
  <c r="O589" i="1" s="1"/>
  <c r="J740" i="3"/>
  <c r="O740" i="1" s="1"/>
  <c r="I1313" i="3"/>
  <c r="N1313" i="1" s="1"/>
  <c r="H1313" i="3"/>
  <c r="M1313" i="1" s="1"/>
  <c r="H720" i="3"/>
  <c r="M720" i="1" s="1"/>
  <c r="I720" i="3"/>
  <c r="N720" i="1" s="1"/>
  <c r="H1638" i="3"/>
  <c r="M1638" i="1" s="1"/>
  <c r="I1638" i="3"/>
  <c r="N1638" i="1" s="1"/>
  <c r="I1288" i="3"/>
  <c r="N1288" i="1" s="1"/>
  <c r="H1288" i="3"/>
  <c r="M1288" i="1" s="1"/>
  <c r="J1286" i="3"/>
  <c r="O1286" i="1" s="1"/>
  <c r="J457" i="3"/>
  <c r="O457" i="1" s="1"/>
  <c r="J753" i="3"/>
  <c r="O753" i="1" s="1"/>
  <c r="J1072" i="3"/>
  <c r="O1072" i="1" s="1"/>
  <c r="J1064" i="3"/>
  <c r="O1064" i="1" s="1"/>
  <c r="J565" i="3"/>
  <c r="O565" i="1" s="1"/>
  <c r="J573" i="3"/>
  <c r="O573" i="1" s="1"/>
  <c r="J304" i="3"/>
  <c r="O304" i="1" s="1"/>
  <c r="J581" i="3"/>
  <c r="O581" i="1" s="1"/>
  <c r="J642" i="3"/>
  <c r="O642" i="1" s="1"/>
  <c r="J626" i="3"/>
  <c r="O626" i="1" s="1"/>
  <c r="J610" i="3"/>
  <c r="O610" i="1" s="1"/>
  <c r="J594" i="3"/>
  <c r="O594" i="1" s="1"/>
  <c r="J348" i="3"/>
  <c r="O348" i="1" s="1"/>
  <c r="J352" i="3"/>
  <c r="O352" i="1" s="1"/>
  <c r="J523" i="3"/>
  <c r="O523" i="1" s="1"/>
  <c r="J149" i="3"/>
  <c r="O149" i="1" s="1"/>
  <c r="J133" i="3"/>
  <c r="O133" i="1" s="1"/>
  <c r="J28" i="3"/>
  <c r="O28" i="1" s="1"/>
  <c r="J328" i="3"/>
  <c r="O328" i="1" s="1"/>
  <c r="J286" i="3"/>
  <c r="O286" i="1" s="1"/>
  <c r="J270" i="3"/>
  <c r="O270" i="1" s="1"/>
  <c r="J254" i="3"/>
  <c r="O254" i="1" s="1"/>
  <c r="J238" i="3"/>
  <c r="O238" i="1" s="1"/>
  <c r="J561" i="3"/>
  <c r="O561" i="1" s="1"/>
  <c r="J763" i="3"/>
  <c r="O763" i="1" s="1"/>
  <c r="J768" i="3"/>
  <c r="O768" i="1" s="1"/>
  <c r="J362" i="3"/>
  <c r="O362" i="1" s="1"/>
  <c r="J557" i="3"/>
  <c r="O557" i="1" s="1"/>
  <c r="J525" i="3"/>
  <c r="O525" i="1" s="1"/>
  <c r="J487" i="3"/>
  <c r="O487" i="1" s="1"/>
  <c r="J151" i="3"/>
  <c r="O151" i="1" s="1"/>
  <c r="J135" i="3"/>
  <c r="O135" i="1" s="1"/>
  <c r="J37" i="3"/>
  <c r="O37" i="1" s="1"/>
  <c r="J330" i="3"/>
  <c r="O330" i="1" s="1"/>
  <c r="J288" i="3"/>
  <c r="O288" i="1" s="1"/>
  <c r="J272" i="3"/>
  <c r="O272" i="1" s="1"/>
  <c r="J256" i="3"/>
  <c r="O256" i="1" s="1"/>
  <c r="J240" i="3"/>
  <c r="O240" i="1" s="1"/>
  <c r="J193" i="3"/>
  <c r="O193" i="1" s="1"/>
  <c r="J163" i="3"/>
  <c r="O163" i="1" s="1"/>
  <c r="J124" i="3"/>
  <c r="O124" i="1" s="1"/>
  <c r="I1336" i="3"/>
  <c r="N1336" i="1" s="1"/>
  <c r="H1336" i="3"/>
  <c r="M1336" i="1" s="1"/>
  <c r="H474" i="3"/>
  <c r="M474" i="1" s="1"/>
  <c r="H122" i="3"/>
  <c r="M122" i="1" s="1"/>
  <c r="I1535" i="3"/>
  <c r="N1535" i="1" s="1"/>
  <c r="H123" i="3"/>
  <c r="M123" i="1" s="1"/>
  <c r="H59" i="3"/>
  <c r="M59" i="1" s="1"/>
  <c r="H448" i="3"/>
  <c r="M448" i="1" s="1"/>
  <c r="H865" i="3"/>
  <c r="M865" i="1" s="1"/>
  <c r="H1840" i="3"/>
  <c r="M1840" i="1" s="1"/>
  <c r="H1820" i="3"/>
  <c r="M1820" i="1" s="1"/>
  <c r="H160" i="3"/>
  <c r="M160" i="1" s="1"/>
  <c r="I42" i="3"/>
  <c r="N42" i="1" s="1"/>
  <c r="H673" i="3"/>
  <c r="M673" i="1" s="1"/>
  <c r="I323" i="3"/>
  <c r="N323" i="1" s="1"/>
  <c r="I34" i="3"/>
  <c r="N34" i="1" s="1"/>
  <c r="H1477" i="3"/>
  <c r="M1477" i="1" s="1"/>
  <c r="I1421" i="3"/>
  <c r="N1421" i="1" s="1"/>
  <c r="I837" i="3"/>
  <c r="N837" i="1" s="1"/>
  <c r="H813" i="3"/>
  <c r="M813" i="1" s="1"/>
  <c r="I1055" i="3"/>
  <c r="N1055" i="1" s="1"/>
  <c r="H881" i="3"/>
  <c r="M881" i="1" s="1"/>
  <c r="H833" i="3"/>
  <c r="M833" i="1" s="1"/>
  <c r="I715" i="3"/>
  <c r="N715" i="1" s="1"/>
  <c r="H1491" i="3"/>
  <c r="M1491" i="1" s="1"/>
  <c r="I1275" i="3"/>
  <c r="N1275" i="1" s="1"/>
  <c r="H1776" i="3"/>
  <c r="M1776" i="1" s="1"/>
  <c r="H707" i="3"/>
  <c r="M707" i="1" s="1"/>
  <c r="I1729" i="3"/>
  <c r="N1729" i="1" s="1"/>
  <c r="H1712" i="3"/>
  <c r="M1712" i="1" s="1"/>
  <c r="H1310" i="3"/>
  <c r="M1310" i="1" s="1"/>
  <c r="H1605" i="3"/>
  <c r="M1605" i="1" s="1"/>
  <c r="I1861" i="3"/>
  <c r="N1861" i="1" s="1"/>
  <c r="I1407" i="3"/>
  <c r="N1407" i="1" s="1"/>
  <c r="I951" i="3"/>
  <c r="N951" i="1" s="1"/>
  <c r="H609" i="3"/>
  <c r="M609" i="1" s="1"/>
  <c r="H91" i="3"/>
  <c r="M91" i="1" s="1"/>
  <c r="I1793" i="3"/>
  <c r="N1793" i="1" s="1"/>
  <c r="H1427" i="3"/>
  <c r="M1427" i="1" s="1"/>
  <c r="H1245" i="3"/>
  <c r="M1245" i="1" s="1"/>
  <c r="H1316" i="3"/>
  <c r="M1316" i="1" s="1"/>
  <c r="I1863" i="3"/>
  <c r="N1863" i="1" s="1"/>
  <c r="H901" i="3"/>
  <c r="M901" i="1" s="1"/>
  <c r="H877" i="3"/>
  <c r="M877" i="1" s="1"/>
  <c r="I781" i="3"/>
  <c r="N781" i="1" s="1"/>
  <c r="I1847" i="3"/>
  <c r="N1847" i="1" s="1"/>
  <c r="H742" i="3"/>
  <c r="M742" i="1" s="1"/>
  <c r="K330" i="4" s="1"/>
  <c r="H416" i="3"/>
  <c r="M416" i="1" s="1"/>
  <c r="H615" i="3"/>
  <c r="M615" i="1" s="1"/>
  <c r="H308" i="3"/>
  <c r="M308" i="1" s="1"/>
  <c r="N300" i="4" s="1"/>
  <c r="I107" i="3"/>
  <c r="N107" i="1" s="1"/>
  <c r="H568" i="3"/>
  <c r="M568" i="1" s="1"/>
  <c r="I1857" i="3"/>
  <c r="N1857" i="1" s="1"/>
  <c r="I1348" i="3"/>
  <c r="N1348" i="1" s="1"/>
  <c r="I1357" i="3"/>
  <c r="N1357" i="1" s="1"/>
  <c r="H1097" i="3"/>
  <c r="M1097" i="1" s="1"/>
  <c r="G302" i="4" s="1"/>
  <c r="I154" i="3"/>
  <c r="N154" i="1" s="1"/>
  <c r="H233" i="3"/>
  <c r="M233" i="1" s="1"/>
  <c r="I661" i="3"/>
  <c r="N661" i="1" s="1"/>
  <c r="H1888" i="3"/>
  <c r="M1888" i="1" s="1"/>
  <c r="H1761" i="3"/>
  <c r="M1761" i="1" s="1"/>
  <c r="I1539" i="3"/>
  <c r="N1539" i="1" s="1"/>
  <c r="H1459" i="3"/>
  <c r="M1459" i="1" s="1"/>
  <c r="I1283" i="3"/>
  <c r="N1283" i="1" s="1"/>
  <c r="H1872" i="3"/>
  <c r="M1872" i="1" s="1"/>
  <c r="I1720" i="3"/>
  <c r="N1720" i="1" s="1"/>
  <c r="I1389" i="3"/>
  <c r="N1389" i="1" s="1"/>
  <c r="H1067" i="3"/>
  <c r="M1067" i="1" s="1"/>
  <c r="H1019" i="3"/>
  <c r="M1019" i="1" s="1"/>
  <c r="H1175" i="3"/>
  <c r="M1175" i="1" s="1"/>
  <c r="H1303" i="3"/>
  <c r="M1303" i="1" s="1"/>
  <c r="I805" i="3"/>
  <c r="N805" i="1" s="1"/>
  <c r="H927" i="3"/>
  <c r="M927" i="1" s="1"/>
  <c r="H903" i="3"/>
  <c r="M903" i="1" s="1"/>
  <c r="I1853" i="3"/>
  <c r="N1853" i="1" s="1"/>
  <c r="H1877" i="3"/>
  <c r="M1877" i="1" s="1"/>
  <c r="H1852" i="3"/>
  <c r="M1852" i="1" s="1"/>
  <c r="I1471" i="3"/>
  <c r="N1471" i="1" s="1"/>
  <c r="I1796" i="3"/>
  <c r="N1796" i="1" s="1"/>
  <c r="I1783" i="3"/>
  <c r="N1783" i="1" s="1"/>
  <c r="H1734" i="3"/>
  <c r="M1734" i="1" s="1"/>
  <c r="I1027" i="3"/>
  <c r="N1027" i="1" s="1"/>
  <c r="H801" i="3"/>
  <c r="M801" i="1" s="1"/>
  <c r="H639" i="3"/>
  <c r="M639" i="1" s="1"/>
  <c r="L327" i="4" s="1"/>
  <c r="I743" i="3"/>
  <c r="N743" i="1" s="1"/>
  <c r="H118" i="3"/>
  <c r="M118" i="1" s="1"/>
  <c r="H58" i="3"/>
  <c r="M58" i="1" s="1"/>
  <c r="I845" i="3"/>
  <c r="N845" i="1" s="1"/>
  <c r="H1869" i="3"/>
  <c r="M1869" i="1" s="1"/>
  <c r="H1322" i="3"/>
  <c r="M1322" i="1" s="1"/>
  <c r="H1318" i="3"/>
  <c r="M1318" i="1" s="1"/>
  <c r="I995" i="3"/>
  <c r="N995" i="1" s="1"/>
  <c r="H677" i="3"/>
  <c r="M677" i="1" s="1"/>
  <c r="H257" i="3"/>
  <c r="M257" i="1" s="1"/>
  <c r="H97" i="3"/>
  <c r="M97" i="1" s="1"/>
  <c r="H41" i="3"/>
  <c r="M41" i="1" s="1"/>
  <c r="I773" i="3"/>
  <c r="N773" i="1" s="1"/>
  <c r="I689" i="3"/>
  <c r="N689" i="1" s="1"/>
  <c r="H657" i="3"/>
  <c r="M657" i="1" s="1"/>
  <c r="H709" i="3"/>
  <c r="M709" i="1" s="1"/>
  <c r="H460" i="3"/>
  <c r="M460" i="1" s="1"/>
  <c r="I412" i="3"/>
  <c r="N412" i="1" s="1"/>
  <c r="I202" i="3"/>
  <c r="N202" i="1" s="1"/>
  <c r="H101" i="3"/>
  <c r="M101" i="1" s="1"/>
  <c r="I228" i="3"/>
  <c r="N228" i="1" s="1"/>
  <c r="H1825" i="3"/>
  <c r="M1825" i="1" s="1"/>
  <c r="H1697" i="3"/>
  <c r="M1697" i="1" s="1"/>
  <c r="H1541" i="3"/>
  <c r="M1541" i="1" s="1"/>
  <c r="I1003" i="3"/>
  <c r="N1003" i="1" s="1"/>
  <c r="I971" i="3"/>
  <c r="N971" i="1" s="1"/>
  <c r="H1191" i="3"/>
  <c r="M1191" i="1" s="1"/>
  <c r="H969" i="3"/>
  <c r="M969" i="1" s="1"/>
  <c r="I869" i="3"/>
  <c r="N869" i="1" s="1"/>
  <c r="H863" i="3"/>
  <c r="M863" i="1" s="1"/>
  <c r="H839" i="3"/>
  <c r="M839" i="1" s="1"/>
  <c r="H1724" i="3"/>
  <c r="M1724" i="1" s="1"/>
  <c r="I1599" i="3"/>
  <c r="N1599" i="1" s="1"/>
  <c r="H1881" i="3"/>
  <c r="M1881" i="1" s="1"/>
  <c r="I1377" i="3"/>
  <c r="N1377" i="1" s="1"/>
  <c r="H1300" i="3"/>
  <c r="M1300" i="1" s="1"/>
  <c r="I1183" i="3"/>
  <c r="N1183" i="1" s="1"/>
  <c r="I851" i="3"/>
  <c r="N851" i="1" s="1"/>
  <c r="I472" i="3"/>
  <c r="N472" i="1" s="1"/>
  <c r="I597" i="3"/>
  <c r="N597" i="1" s="1"/>
  <c r="H89" i="3"/>
  <c r="M89" i="1" s="1"/>
  <c r="I95" i="3"/>
  <c r="N95" i="1" s="1"/>
  <c r="I625" i="3"/>
  <c r="N625" i="1" s="1"/>
  <c r="H593" i="3"/>
  <c r="M593" i="1" s="1"/>
  <c r="I355" i="3"/>
  <c r="N355" i="1" s="1"/>
  <c r="H190" i="3"/>
  <c r="M190" i="1" s="1"/>
  <c r="H516" i="3"/>
  <c r="M516" i="1" s="1"/>
  <c r="H492" i="3"/>
  <c r="M492" i="1" s="1"/>
  <c r="I444" i="3"/>
  <c r="N444" i="1" s="1"/>
  <c r="H1630" i="3"/>
  <c r="M1630" i="1" s="1"/>
  <c r="N282" i="4" s="1"/>
  <c r="I835" i="3"/>
  <c r="N835" i="1" s="1"/>
  <c r="H703" i="3"/>
  <c r="M703" i="1" s="1"/>
  <c r="I578" i="3"/>
  <c r="N578" i="1" s="1"/>
  <c r="I591" i="3"/>
  <c r="N591" i="1" s="1"/>
  <c r="I138" i="3"/>
  <c r="N138" i="1" s="1"/>
  <c r="H174" i="3"/>
  <c r="M174" i="1" s="1"/>
  <c r="H631" i="3"/>
  <c r="M631" i="1" s="1"/>
  <c r="I306" i="3"/>
  <c r="N306" i="1" s="1"/>
  <c r="I1314" i="3"/>
  <c r="N1314" i="1" s="1"/>
  <c r="H1356" i="3"/>
  <c r="M1356" i="1" s="1"/>
  <c r="H1324" i="3"/>
  <c r="M1324" i="1" s="1"/>
  <c r="H1217" i="3"/>
  <c r="M1217" i="1" s="1"/>
  <c r="H1792" i="3"/>
  <c r="M1792" i="1" s="1"/>
  <c r="H1728" i="3"/>
  <c r="M1728" i="1" s="1"/>
  <c r="H1832" i="3"/>
  <c r="M1832" i="1" s="1"/>
  <c r="O322" i="4" s="1"/>
  <c r="H1768" i="3"/>
  <c r="M1768" i="1" s="1"/>
  <c r="H1736" i="3"/>
  <c r="M1736" i="1" s="1"/>
  <c r="H1621" i="3"/>
  <c r="M1621" i="1" s="1"/>
  <c r="H1557" i="3"/>
  <c r="M1557" i="1" s="1"/>
  <c r="H1493" i="3"/>
  <c r="M1493" i="1" s="1"/>
  <c r="H1125" i="3"/>
  <c r="M1125" i="1" s="1"/>
  <c r="H1255" i="3"/>
  <c r="M1255" i="1" s="1"/>
  <c r="I1151" i="3"/>
  <c r="N1151" i="1" s="1"/>
  <c r="I1023" i="3"/>
  <c r="N1023" i="1" s="1"/>
  <c r="H1291" i="3"/>
  <c r="M1291" i="1" s="1"/>
  <c r="I440" i="3"/>
  <c r="N440" i="1" s="1"/>
  <c r="I582" i="3"/>
  <c r="N582" i="1" s="1"/>
  <c r="H693" i="3"/>
  <c r="M693" i="1" s="1"/>
  <c r="H629" i="3"/>
  <c r="M629" i="1" s="1"/>
  <c r="H723" i="3"/>
  <c r="M723" i="1" s="1"/>
  <c r="I375" i="3"/>
  <c r="N375" i="1" s="1"/>
  <c r="I283" i="3"/>
  <c r="N283" i="1" s="1"/>
  <c r="I357" i="3"/>
  <c r="N357" i="1" s="1"/>
  <c r="I305" i="3"/>
  <c r="N305" i="1" s="1"/>
  <c r="I377" i="3"/>
  <c r="N377" i="1" s="1"/>
  <c r="I54" i="3"/>
  <c r="N54" i="1" s="1"/>
  <c r="I71" i="3"/>
  <c r="N71" i="1" s="1"/>
  <c r="I194" i="3"/>
  <c r="N194" i="1" s="1"/>
  <c r="I87" i="3"/>
  <c r="N87" i="1" s="1"/>
  <c r="I291" i="3"/>
  <c r="N291" i="1" s="1"/>
  <c r="I267" i="3"/>
  <c r="N267" i="1" s="1"/>
  <c r="H214" i="3"/>
  <c r="M214" i="1" s="1"/>
  <c r="H158" i="3"/>
  <c r="M158" i="1" s="1"/>
  <c r="I144" i="3"/>
  <c r="N144" i="1" s="1"/>
  <c r="H75" i="3"/>
  <c r="M75" i="1" s="1"/>
  <c r="H106" i="3"/>
  <c r="M106" i="1" s="1"/>
  <c r="H162" i="3"/>
  <c r="M162" i="1" s="1"/>
  <c r="H729" i="3"/>
  <c r="M729" i="1" s="1"/>
  <c r="H599" i="3"/>
  <c r="M599" i="1" s="1"/>
  <c r="H484" i="3"/>
  <c r="M484" i="1" s="1"/>
  <c r="H452" i="3"/>
  <c r="M452" i="1" s="1"/>
  <c r="G314" i="4" s="1"/>
  <c r="H420" i="3"/>
  <c r="M420" i="1" s="1"/>
  <c r="F314" i="4" s="1"/>
  <c r="H309" i="3"/>
  <c r="M309" i="1" s="1"/>
  <c r="H66" i="3"/>
  <c r="M66" i="1" s="1"/>
  <c r="H79" i="3"/>
  <c r="M79" i="1" s="1"/>
  <c r="H1296" i="3"/>
  <c r="M1296" i="1" s="1"/>
  <c r="H1033" i="3"/>
  <c r="M1033" i="1" s="1"/>
  <c r="L323" i="4" s="1"/>
  <c r="H935" i="3"/>
  <c r="M935" i="1" s="1"/>
  <c r="H895" i="3"/>
  <c r="M895" i="1" s="1"/>
  <c r="H871" i="3"/>
  <c r="M871" i="1" s="1"/>
  <c r="H831" i="3"/>
  <c r="M831" i="1" s="1"/>
  <c r="H737" i="3"/>
  <c r="M737" i="1" s="1"/>
  <c r="I1870" i="3"/>
  <c r="N1870" i="1" s="1"/>
  <c r="I1791" i="3"/>
  <c r="N1791" i="1" s="1"/>
  <c r="I1583" i="3"/>
  <c r="N1583" i="1" s="1"/>
  <c r="I1519" i="3"/>
  <c r="N1519" i="1" s="1"/>
  <c r="I1455" i="3"/>
  <c r="N1455" i="1" s="1"/>
  <c r="I1391" i="3"/>
  <c r="N1391" i="1" s="1"/>
  <c r="I1844" i="3"/>
  <c r="N1844" i="1" s="1"/>
  <c r="I1732" i="3"/>
  <c r="N1732" i="1" s="1"/>
  <c r="I1719" i="3"/>
  <c r="N1719" i="1" s="1"/>
  <c r="I1361" i="3"/>
  <c r="N1361" i="1" s="1"/>
  <c r="I1107" i="3"/>
  <c r="N1107" i="1" s="1"/>
  <c r="I1075" i="3"/>
  <c r="N1075" i="1" s="1"/>
  <c r="I1043" i="3"/>
  <c r="N1043" i="1" s="1"/>
  <c r="I1011" i="3"/>
  <c r="N1011" i="1" s="1"/>
  <c r="I979" i="3"/>
  <c r="N979" i="1" s="1"/>
  <c r="I1119" i="3"/>
  <c r="N1119" i="1" s="1"/>
  <c r="I991" i="3"/>
  <c r="N991" i="1" s="1"/>
  <c r="I809" i="3"/>
  <c r="N809" i="1" s="1"/>
  <c r="I775" i="3"/>
  <c r="N775" i="1" s="1"/>
  <c r="I947" i="3"/>
  <c r="N947" i="1" s="1"/>
  <c r="H643" i="3"/>
  <c r="M643" i="1" s="1"/>
  <c r="I496" i="3"/>
  <c r="N496" i="1" s="1"/>
  <c r="I408" i="3"/>
  <c r="N408" i="1" s="1"/>
  <c r="I683" i="3"/>
  <c r="N683" i="1" s="1"/>
  <c r="I613" i="3"/>
  <c r="N613" i="1" s="1"/>
  <c r="I563" i="3"/>
  <c r="N563" i="1" s="1"/>
  <c r="H277" i="3"/>
  <c r="M277" i="1" s="1"/>
  <c r="H249" i="3"/>
  <c r="M249" i="1" s="1"/>
  <c r="I337" i="3"/>
  <c r="N337" i="1" s="1"/>
  <c r="I361" i="3"/>
  <c r="N361" i="1" s="1"/>
  <c r="H298" i="3"/>
  <c r="M298" i="1" s="1"/>
  <c r="H176" i="3"/>
  <c r="M176" i="1" s="1"/>
  <c r="I30" i="3"/>
  <c r="N30" i="1" s="1"/>
  <c r="H142" i="3"/>
  <c r="M142" i="1" s="1"/>
  <c r="H605" i="3"/>
  <c r="M605" i="1" s="1"/>
  <c r="I761" i="3"/>
  <c r="N761" i="1" s="1"/>
  <c r="H269" i="3"/>
  <c r="M269" i="1" s="1"/>
  <c r="H273" i="3"/>
  <c r="M273" i="1" s="1"/>
  <c r="H125" i="3"/>
  <c r="M125" i="1" s="1"/>
  <c r="H47" i="3"/>
  <c r="M47" i="1" s="1"/>
  <c r="H695" i="3"/>
  <c r="M695" i="1" s="1"/>
  <c r="I508" i="3"/>
  <c r="N508" i="1" s="1"/>
  <c r="I476" i="3"/>
  <c r="N476" i="1" s="1"/>
  <c r="I146" i="3"/>
  <c r="N146" i="1" s="1"/>
  <c r="H85" i="3"/>
  <c r="M85" i="1" s="1"/>
  <c r="I1571" i="3"/>
  <c r="N1571" i="1" s="1"/>
  <c r="I1499" i="3"/>
  <c r="N1499" i="1" s="1"/>
  <c r="I1483" i="3"/>
  <c r="N1483" i="1" s="1"/>
  <c r="I1467" i="3"/>
  <c r="N1467" i="1" s="1"/>
  <c r="I1451" i="3"/>
  <c r="N1451" i="1" s="1"/>
  <c r="I1435" i="3"/>
  <c r="N1435" i="1" s="1"/>
  <c r="H1299" i="3"/>
  <c r="M1299" i="1" s="1"/>
  <c r="H1880" i="3"/>
  <c r="M1880" i="1" s="1"/>
  <c r="I1848" i="3"/>
  <c r="N1848" i="1" s="1"/>
  <c r="I1784" i="3"/>
  <c r="N1784" i="1" s="1"/>
  <c r="I1704" i="3"/>
  <c r="N1704" i="1" s="1"/>
  <c r="H1629" i="3"/>
  <c r="M1629" i="1" s="1"/>
  <c r="H1302" i="3"/>
  <c r="M1302" i="1" s="1"/>
  <c r="H1589" i="3"/>
  <c r="M1589" i="1" s="1"/>
  <c r="H1525" i="3"/>
  <c r="M1525" i="1" s="1"/>
  <c r="H1461" i="3"/>
  <c r="M1461" i="1" s="1"/>
  <c r="I1445" i="3"/>
  <c r="N1445" i="1" s="1"/>
  <c r="I1413" i="3"/>
  <c r="N1413" i="1" s="1"/>
  <c r="I1381" i="3"/>
  <c r="N1381" i="1" s="1"/>
  <c r="H1083" i="3"/>
  <c r="M1083" i="1" s="1"/>
  <c r="I987" i="3"/>
  <c r="N987" i="1" s="1"/>
  <c r="H1221" i="3"/>
  <c r="M1221" i="1" s="1"/>
  <c r="I1157" i="3"/>
  <c r="N1157" i="1" s="1"/>
  <c r="I1029" i="3"/>
  <c r="N1029" i="1" s="1"/>
  <c r="H1239" i="3"/>
  <c r="M1239" i="1" s="1"/>
  <c r="H318" i="4" s="1"/>
  <c r="H1225" i="3"/>
  <c r="M1225" i="1" s="1"/>
  <c r="H721" i="3"/>
  <c r="M721" i="1" s="1"/>
  <c r="H659" i="3"/>
  <c r="M659" i="1" s="1"/>
  <c r="I745" i="3"/>
  <c r="N745" i="1" s="1"/>
  <c r="H687" i="3"/>
  <c r="M687" i="1" s="1"/>
  <c r="H1860" i="3"/>
  <c r="M1860" i="1" s="1"/>
  <c r="H1788" i="3"/>
  <c r="M1788" i="1" s="1"/>
  <c r="I1695" i="3"/>
  <c r="N1695" i="1" s="1"/>
  <c r="I1567" i="3"/>
  <c r="N1567" i="1" s="1"/>
  <c r="I1503" i="3"/>
  <c r="N1503" i="1" s="1"/>
  <c r="I1439" i="3"/>
  <c r="N1439" i="1" s="1"/>
  <c r="I1375" i="3"/>
  <c r="N1375" i="1" s="1"/>
  <c r="I1780" i="3"/>
  <c r="N1780" i="1" s="1"/>
  <c r="I1087" i="3"/>
  <c r="N1087" i="1" s="1"/>
  <c r="H849" i="3"/>
  <c r="M849" i="1" s="1"/>
  <c r="H671" i="3"/>
  <c r="M671" i="1" s="1"/>
  <c r="H607" i="3"/>
  <c r="M607" i="1" s="1"/>
  <c r="H480" i="3"/>
  <c r="M480" i="1" s="1"/>
  <c r="L322" i="4" s="1"/>
  <c r="H679" i="3"/>
  <c r="M679" i="1" s="1"/>
  <c r="F264" i="4" s="1"/>
  <c r="H43" i="3"/>
  <c r="M43" i="1" s="1"/>
  <c r="H428" i="3"/>
  <c r="M428" i="1" s="1"/>
  <c r="H584" i="3"/>
  <c r="M584" i="1" s="1"/>
  <c r="H325" i="3"/>
  <c r="M325" i="1" s="1"/>
  <c r="H294" i="3"/>
  <c r="M294" i="1" s="1"/>
  <c r="H77" i="3"/>
  <c r="M77" i="1" s="1"/>
  <c r="H35" i="3"/>
  <c r="M35" i="1" s="1"/>
  <c r="H1646" i="3"/>
  <c r="M1646" i="1" s="1"/>
  <c r="I1841" i="3"/>
  <c r="N1841" i="1" s="1"/>
  <c r="I1777" i="3"/>
  <c r="N1777" i="1" s="1"/>
  <c r="I1713" i="3"/>
  <c r="N1713" i="1" s="1"/>
  <c r="I1871" i="3"/>
  <c r="N1871" i="1" s="1"/>
  <c r="I1340" i="3"/>
  <c r="N1340" i="1" s="1"/>
  <c r="H759" i="3"/>
  <c r="M759" i="1" s="1"/>
  <c r="H1856" i="3"/>
  <c r="M1856" i="1" s="1"/>
  <c r="H1338" i="3"/>
  <c r="M1338" i="1" s="1"/>
  <c r="H1573" i="3"/>
  <c r="M1573" i="1" s="1"/>
  <c r="H1509" i="3"/>
  <c r="M1509" i="1" s="1"/>
  <c r="H1330" i="3"/>
  <c r="M1330" i="1" s="1"/>
  <c r="H1161" i="3"/>
  <c r="M1161" i="1" s="1"/>
  <c r="H917" i="3"/>
  <c r="M917" i="1" s="1"/>
  <c r="H623" i="3"/>
  <c r="M623" i="1" s="1"/>
  <c r="H1756" i="3"/>
  <c r="M1756" i="1" s="1"/>
  <c r="I1615" i="3"/>
  <c r="N1615" i="1" s="1"/>
  <c r="I1551" i="3"/>
  <c r="N1551" i="1" s="1"/>
  <c r="I1487" i="3"/>
  <c r="N1487" i="1" s="1"/>
  <c r="I1423" i="3"/>
  <c r="N1423" i="1" s="1"/>
  <c r="I1359" i="3"/>
  <c r="N1359" i="1" s="1"/>
  <c r="I1716" i="3"/>
  <c r="N1716" i="1" s="1"/>
  <c r="H1766" i="3"/>
  <c r="M1766" i="1" s="1"/>
  <c r="I1393" i="3"/>
  <c r="N1393" i="1" s="1"/>
  <c r="I1123" i="3"/>
  <c r="N1123" i="1" s="1"/>
  <c r="I1091" i="3"/>
  <c r="N1091" i="1" s="1"/>
  <c r="I1059" i="3"/>
  <c r="N1059" i="1" s="1"/>
  <c r="H211" i="3"/>
  <c r="M211" i="1" s="1"/>
  <c r="I70" i="3"/>
  <c r="N70" i="1" s="1"/>
  <c r="I777" i="3"/>
  <c r="N777" i="1" s="1"/>
  <c r="H316" i="3"/>
  <c r="M316" i="1" s="1"/>
  <c r="H300" i="3"/>
  <c r="M300" i="1" s="1"/>
  <c r="H576" i="3"/>
  <c r="M576" i="1" s="1"/>
  <c r="H394" i="3"/>
  <c r="M394" i="1" s="1"/>
  <c r="I268" i="3"/>
  <c r="N268" i="1" s="1"/>
  <c r="I216" i="3"/>
  <c r="N216" i="1" s="1"/>
  <c r="I117" i="3"/>
  <c r="N117" i="1" s="1"/>
  <c r="H1531" i="3"/>
  <c r="M1531" i="1" s="1"/>
  <c r="O271" i="4" s="1"/>
  <c r="I1531" i="3"/>
  <c r="N1531" i="1" s="1"/>
  <c r="I1636" i="3"/>
  <c r="N1636" i="1" s="1"/>
  <c r="H1636" i="3"/>
  <c r="M1636" i="1" s="1"/>
  <c r="G323" i="4" s="1"/>
  <c r="H1332" i="3"/>
  <c r="M1332" i="1" s="1"/>
  <c r="I1332" i="3"/>
  <c r="N1332" i="1" s="1"/>
  <c r="H1696" i="3"/>
  <c r="M1696" i="1" s="1"/>
  <c r="I1696" i="3"/>
  <c r="N1696" i="1" s="1"/>
  <c r="H1831" i="3"/>
  <c r="M1831" i="1" s="1"/>
  <c r="I1831" i="3"/>
  <c r="N1831" i="1" s="1"/>
  <c r="H1767" i="3"/>
  <c r="M1767" i="1" s="1"/>
  <c r="I1767" i="3"/>
  <c r="N1767" i="1" s="1"/>
  <c r="H1703" i="3"/>
  <c r="M1703" i="1" s="1"/>
  <c r="I1703" i="3"/>
  <c r="N1703" i="1" s="1"/>
  <c r="H1752" i="3"/>
  <c r="M1752" i="1" s="1"/>
  <c r="I1752" i="3"/>
  <c r="N1752" i="1" s="1"/>
  <c r="I1613" i="3"/>
  <c r="N1613" i="1" s="1"/>
  <c r="H1613" i="3"/>
  <c r="M1613" i="1" s="1"/>
  <c r="I1549" i="3"/>
  <c r="N1549" i="1" s="1"/>
  <c r="H1549" i="3"/>
  <c r="M1549" i="1" s="1"/>
  <c r="I1485" i="3"/>
  <c r="N1485" i="1" s="1"/>
  <c r="H1485" i="3"/>
  <c r="M1485" i="1" s="1"/>
  <c r="I1099" i="3"/>
  <c r="N1099" i="1" s="1"/>
  <c r="H1099" i="3"/>
  <c r="M1099" i="1" s="1"/>
  <c r="H885" i="3"/>
  <c r="M885" i="1" s="1"/>
  <c r="I885" i="3"/>
  <c r="N885" i="1" s="1"/>
  <c r="H853" i="3"/>
  <c r="M853" i="1" s="1"/>
  <c r="I853" i="3"/>
  <c r="N853" i="1" s="1"/>
  <c r="H821" i="3"/>
  <c r="M821" i="1" s="1"/>
  <c r="I821" i="3"/>
  <c r="N821" i="1" s="1"/>
  <c r="H789" i="3"/>
  <c r="M789" i="1" s="1"/>
  <c r="I789" i="3"/>
  <c r="N789" i="1" s="1"/>
  <c r="I963" i="3"/>
  <c r="N963" i="1" s="1"/>
  <c r="H963" i="3"/>
  <c r="M963" i="1" s="1"/>
  <c r="I815" i="3"/>
  <c r="N815" i="1" s="1"/>
  <c r="H815" i="3"/>
  <c r="M815" i="1" s="1"/>
  <c r="I1809" i="3"/>
  <c r="N1809" i="1" s="1"/>
  <c r="I1745" i="3"/>
  <c r="N1745" i="1" s="1"/>
  <c r="I1681" i="3"/>
  <c r="N1681" i="1" s="1"/>
  <c r="H1507" i="3"/>
  <c r="M1507" i="1" s="1"/>
  <c r="H1475" i="3"/>
  <c r="M1475" i="1" s="1"/>
  <c r="H1443" i="3"/>
  <c r="M1443" i="1" s="1"/>
  <c r="H1117" i="3"/>
  <c r="M1117" i="1" s="1"/>
  <c r="H1089" i="3"/>
  <c r="M1089" i="1" s="1"/>
  <c r="H1808" i="3"/>
  <c r="M1808" i="1" s="1"/>
  <c r="I315" i="4" s="1"/>
  <c r="H1864" i="3"/>
  <c r="M1864" i="1" s="1"/>
  <c r="H1515" i="3"/>
  <c r="M1515" i="1" s="1"/>
  <c r="I1515" i="3"/>
  <c r="N1515" i="1" s="1"/>
  <c r="H1760" i="3"/>
  <c r="M1760" i="1" s="1"/>
  <c r="I1760" i="3"/>
  <c r="N1760" i="1" s="1"/>
  <c r="H1816" i="3"/>
  <c r="M1816" i="1" s="1"/>
  <c r="I1816" i="3"/>
  <c r="N1816" i="1" s="1"/>
  <c r="I1597" i="3"/>
  <c r="N1597" i="1" s="1"/>
  <c r="H1597" i="3"/>
  <c r="M1597" i="1" s="1"/>
  <c r="I1533" i="3"/>
  <c r="N1533" i="1" s="1"/>
  <c r="H1533" i="3"/>
  <c r="M1533" i="1" s="1"/>
  <c r="I1469" i="3"/>
  <c r="N1469" i="1" s="1"/>
  <c r="H1469" i="3"/>
  <c r="M1469" i="1" s="1"/>
  <c r="H1429" i="3"/>
  <c r="M1429" i="1" s="1"/>
  <c r="G284" i="4" s="1"/>
  <c r="I1429" i="3"/>
  <c r="N1429" i="1" s="1"/>
  <c r="H1397" i="3"/>
  <c r="M1397" i="1" s="1"/>
  <c r="I1397" i="3"/>
  <c r="N1397" i="1" s="1"/>
  <c r="H1365" i="3"/>
  <c r="M1365" i="1" s="1"/>
  <c r="I1365" i="3"/>
  <c r="N1365" i="1" s="1"/>
  <c r="I1035" i="3"/>
  <c r="N1035" i="1" s="1"/>
  <c r="H1035" i="3"/>
  <c r="M1035" i="1" s="1"/>
  <c r="H1061" i="3"/>
  <c r="M1061" i="1" s="1"/>
  <c r="I1061" i="3"/>
  <c r="N1061" i="1" s="1"/>
  <c r="I1271" i="3"/>
  <c r="N1271" i="1" s="1"/>
  <c r="H1271" i="3"/>
  <c r="M1271" i="1" s="1"/>
  <c r="I911" i="3"/>
  <c r="N911" i="1" s="1"/>
  <c r="H911" i="3"/>
  <c r="M911" i="1" s="1"/>
  <c r="I1555" i="3"/>
  <c r="N1555" i="1" s="1"/>
  <c r="H1411" i="3"/>
  <c r="M1411" i="1" s="1"/>
  <c r="H1395" i="3"/>
  <c r="M1395" i="1" s="1"/>
  <c r="H1379" i="3"/>
  <c r="M1379" i="1" s="1"/>
  <c r="H1363" i="3"/>
  <c r="M1363" i="1" s="1"/>
  <c r="H1053" i="3"/>
  <c r="M1053" i="1" s="1"/>
  <c r="H1025" i="3"/>
  <c r="M1025" i="1" s="1"/>
  <c r="H1884" i="3"/>
  <c r="M1884" i="1" s="1"/>
  <c r="H1563" i="3"/>
  <c r="M1563" i="1" s="1"/>
  <c r="I1563" i="3"/>
  <c r="N1563" i="1" s="1"/>
  <c r="H1824" i="3"/>
  <c r="M1824" i="1" s="1"/>
  <c r="I1824" i="3"/>
  <c r="N1824" i="1" s="1"/>
  <c r="H1799" i="3"/>
  <c r="M1799" i="1" s="1"/>
  <c r="I1799" i="3"/>
  <c r="N1799" i="1" s="1"/>
  <c r="H1735" i="3"/>
  <c r="M1735" i="1" s="1"/>
  <c r="F311" i="4" s="1"/>
  <c r="I1735" i="3"/>
  <c r="N1735" i="1" s="1"/>
  <c r="H1342" i="3"/>
  <c r="M1342" i="1" s="1"/>
  <c r="I300" i="4" s="1"/>
  <c r="I1342" i="3"/>
  <c r="N1342" i="1" s="1"/>
  <c r="I1581" i="3"/>
  <c r="N1581" i="1" s="1"/>
  <c r="H1581" i="3"/>
  <c r="M1581" i="1" s="1"/>
  <c r="I1517" i="3"/>
  <c r="N1517" i="1" s="1"/>
  <c r="H1517" i="3"/>
  <c r="M1517" i="1" s="1"/>
  <c r="I1453" i="3"/>
  <c r="N1453" i="1" s="1"/>
  <c r="H1453" i="3"/>
  <c r="M1453" i="1" s="1"/>
  <c r="I1207" i="3"/>
  <c r="N1207" i="1" s="1"/>
  <c r="H1207" i="3"/>
  <c r="M1207" i="1" s="1"/>
  <c r="I879" i="3"/>
  <c r="N879" i="1" s="1"/>
  <c r="H879" i="3"/>
  <c r="M879" i="1" s="1"/>
  <c r="F316" i="4" s="1"/>
  <c r="H1547" i="3"/>
  <c r="M1547" i="1" s="1"/>
  <c r="I1547" i="3"/>
  <c r="N1547" i="1" s="1"/>
  <c r="H1346" i="3"/>
  <c r="M1346" i="1" s="1"/>
  <c r="I1346" i="3"/>
  <c r="N1346" i="1" s="1"/>
  <c r="H1688" i="3"/>
  <c r="M1688" i="1" s="1"/>
  <c r="I1688" i="3"/>
  <c r="N1688" i="1" s="1"/>
  <c r="I1565" i="3"/>
  <c r="N1565" i="1" s="1"/>
  <c r="H1565" i="3"/>
  <c r="M1565" i="1" s="1"/>
  <c r="I1501" i="3"/>
  <c r="N1501" i="1" s="1"/>
  <c r="H1501" i="3"/>
  <c r="M1501" i="1" s="1"/>
  <c r="I847" i="3"/>
  <c r="N847" i="1" s="1"/>
  <c r="H847" i="3"/>
  <c r="M847" i="1" s="1"/>
  <c r="I1523" i="3"/>
  <c r="N1523" i="1" s="1"/>
  <c r="H1419" i="3"/>
  <c r="M1419" i="1" s="1"/>
  <c r="H1403" i="3"/>
  <c r="M1403" i="1" s="1"/>
  <c r="H1387" i="3"/>
  <c r="M1387" i="1" s="1"/>
  <c r="K316" i="4" s="1"/>
  <c r="H1371" i="3"/>
  <c r="M1371" i="1" s="1"/>
  <c r="H1181" i="3"/>
  <c r="M1181" i="1" s="1"/>
  <c r="H1153" i="3"/>
  <c r="M1153" i="1" s="1"/>
  <c r="H1744" i="3"/>
  <c r="M1744" i="1" s="1"/>
  <c r="H1800" i="3"/>
  <c r="M1800" i="1" s="1"/>
  <c r="H1213" i="3"/>
  <c r="M1213" i="1" s="1"/>
  <c r="H1149" i="3"/>
  <c r="M1149" i="1" s="1"/>
  <c r="L251" i="4" s="1"/>
  <c r="H1085" i="3"/>
  <c r="M1085" i="1" s="1"/>
  <c r="H1021" i="3"/>
  <c r="M1021" i="1" s="1"/>
  <c r="H965" i="3"/>
  <c r="M965" i="1" s="1"/>
  <c r="H1249" i="3"/>
  <c r="M1249" i="1" s="1"/>
  <c r="H1185" i="3"/>
  <c r="M1185" i="1" s="1"/>
  <c r="H1121" i="3"/>
  <c r="M1121" i="1" s="1"/>
  <c r="G246" i="4" s="1"/>
  <c r="H1057" i="3"/>
  <c r="M1057" i="1" s="1"/>
  <c r="H993" i="3"/>
  <c r="M993" i="1" s="1"/>
  <c r="J241" i="4" s="1"/>
  <c r="I1437" i="3"/>
  <c r="N1437" i="1" s="1"/>
  <c r="I1405" i="3"/>
  <c r="N1405" i="1" s="1"/>
  <c r="I1373" i="3"/>
  <c r="N1373" i="1" s="1"/>
  <c r="H1306" i="3"/>
  <c r="M1306" i="1" s="1"/>
  <c r="H1051" i="3"/>
  <c r="M1051" i="1" s="1"/>
  <c r="I1093" i="3"/>
  <c r="N1093" i="1" s="1"/>
  <c r="H1223" i="3"/>
  <c r="M1223" i="1" s="1"/>
  <c r="H1159" i="3"/>
  <c r="M1159" i="1" s="1"/>
  <c r="I1143" i="3"/>
  <c r="N1143" i="1" s="1"/>
  <c r="I1127" i="3"/>
  <c r="N1127" i="1" s="1"/>
  <c r="I1111" i="3"/>
  <c r="N1111" i="1" s="1"/>
  <c r="I1095" i="3"/>
  <c r="N1095" i="1" s="1"/>
  <c r="I1079" i="3"/>
  <c r="N1079" i="1" s="1"/>
  <c r="I1063" i="3"/>
  <c r="N1063" i="1" s="1"/>
  <c r="I1047" i="3"/>
  <c r="N1047" i="1" s="1"/>
  <c r="I1031" i="3"/>
  <c r="N1031" i="1" s="1"/>
  <c r="I1015" i="3"/>
  <c r="N1015" i="1" s="1"/>
  <c r="I999" i="3"/>
  <c r="N999" i="1" s="1"/>
  <c r="I983" i="3"/>
  <c r="N983" i="1" s="1"/>
  <c r="I967" i="3"/>
  <c r="N967" i="1" s="1"/>
  <c r="I893" i="3"/>
  <c r="N893" i="1" s="1"/>
  <c r="I861" i="3"/>
  <c r="N861" i="1" s="1"/>
  <c r="I829" i="3"/>
  <c r="N829" i="1" s="1"/>
  <c r="I797" i="3"/>
  <c r="N797" i="1" s="1"/>
  <c r="H919" i="3"/>
  <c r="M919" i="1" s="1"/>
  <c r="H887" i="3"/>
  <c r="M887" i="1" s="1"/>
  <c r="H855" i="3"/>
  <c r="M855" i="1" s="1"/>
  <c r="H823" i="3"/>
  <c r="M823" i="1" s="1"/>
  <c r="I311" i="4" s="1"/>
  <c r="I738" i="3"/>
  <c r="N738" i="1" s="1"/>
  <c r="I730" i="3"/>
  <c r="N730" i="1" s="1"/>
  <c r="I1885" i="3"/>
  <c r="N1885" i="1" s="1"/>
  <c r="I1708" i="3"/>
  <c r="N1708" i="1" s="1"/>
  <c r="I1887" i="3"/>
  <c r="N1887" i="1" s="1"/>
  <c r="H1312" i="3"/>
  <c r="M1312" i="1" s="1"/>
  <c r="I964" i="3"/>
  <c r="N964" i="1" s="1"/>
  <c r="I771" i="3"/>
  <c r="N771" i="1" s="1"/>
  <c r="I717" i="3"/>
  <c r="N717" i="1" s="1"/>
  <c r="I1828" i="3"/>
  <c r="N1828" i="1" s="1"/>
  <c r="I1764" i="3"/>
  <c r="N1764" i="1" s="1"/>
  <c r="I1700" i="3"/>
  <c r="N1700" i="1" s="1"/>
  <c r="I1879" i="3"/>
  <c r="N1879" i="1" s="1"/>
  <c r="I1815" i="3"/>
  <c r="N1815" i="1" s="1"/>
  <c r="I1751" i="3"/>
  <c r="N1751" i="1" s="1"/>
  <c r="I1687" i="3"/>
  <c r="N1687" i="1" s="1"/>
  <c r="I1631" i="3"/>
  <c r="N1631" i="1" s="1"/>
  <c r="I1263" i="3"/>
  <c r="N1263" i="1" s="1"/>
  <c r="I1231" i="3"/>
  <c r="N1231" i="1" s="1"/>
  <c r="I1199" i="3"/>
  <c r="N1199" i="1" s="1"/>
  <c r="I1167" i="3"/>
  <c r="N1167" i="1" s="1"/>
  <c r="I1135" i="3"/>
  <c r="N1135" i="1" s="1"/>
  <c r="I1103" i="3"/>
  <c r="N1103" i="1" s="1"/>
  <c r="I1071" i="3"/>
  <c r="N1071" i="1" s="1"/>
  <c r="I1039" i="3"/>
  <c r="N1039" i="1" s="1"/>
  <c r="I1007" i="3"/>
  <c r="N1007" i="1" s="1"/>
  <c r="I975" i="3"/>
  <c r="N975" i="1" s="1"/>
  <c r="H1311" i="3"/>
  <c r="M1311" i="1" s="1"/>
  <c r="I825" i="3"/>
  <c r="N825" i="1" s="1"/>
  <c r="I793" i="3"/>
  <c r="N793" i="1" s="1"/>
  <c r="I827" i="3"/>
  <c r="N827" i="1" s="1"/>
  <c r="I819" i="3"/>
  <c r="N819" i="1" s="1"/>
  <c r="I811" i="3"/>
  <c r="N811" i="1" s="1"/>
  <c r="I803" i="3"/>
  <c r="N803" i="1" s="1"/>
  <c r="I795" i="3"/>
  <c r="N795" i="1" s="1"/>
  <c r="I787" i="3"/>
  <c r="N787" i="1" s="1"/>
  <c r="I779" i="3"/>
  <c r="N779" i="1" s="1"/>
  <c r="I959" i="3"/>
  <c r="N959" i="1" s="1"/>
  <c r="I943" i="3"/>
  <c r="N943" i="1" s="1"/>
  <c r="I762" i="3"/>
  <c r="N762" i="1" s="1"/>
  <c r="I560" i="3"/>
  <c r="N560" i="1" s="1"/>
  <c r="I544" i="3"/>
  <c r="N544" i="1" s="1"/>
  <c r="I528" i="3"/>
  <c r="N528" i="1" s="1"/>
  <c r="I512" i="3"/>
  <c r="N512" i="1" s="1"/>
  <c r="I464" i="3"/>
  <c r="N464" i="1" s="1"/>
  <c r="I432" i="3"/>
  <c r="N432" i="1" s="1"/>
  <c r="I400" i="3"/>
  <c r="N400" i="1" s="1"/>
  <c r="I574" i="3"/>
  <c r="N574" i="1" s="1"/>
  <c r="I651" i="3"/>
  <c r="N651" i="1" s="1"/>
  <c r="I645" i="3"/>
  <c r="N645" i="1" s="1"/>
  <c r="I765" i="3"/>
  <c r="N765" i="1" s="1"/>
  <c r="I397" i="3"/>
  <c r="N397" i="1" s="1"/>
  <c r="I208" i="3"/>
  <c r="N208" i="1" s="1"/>
  <c r="I204" i="3"/>
  <c r="N204" i="1" s="1"/>
  <c r="I109" i="3"/>
  <c r="N109" i="1" s="1"/>
  <c r="I345" i="3"/>
  <c r="N345" i="1" s="1"/>
  <c r="I26" i="3"/>
  <c r="N26" i="1" s="1"/>
  <c r="I39" i="3"/>
  <c r="N39" i="1" s="1"/>
  <c r="I150" i="3"/>
  <c r="N150" i="1" s="1"/>
  <c r="H114" i="3"/>
  <c r="M114" i="1" s="1"/>
  <c r="I705" i="3"/>
  <c r="N705" i="1" s="1"/>
  <c r="I641" i="3"/>
  <c r="N641" i="1" s="1"/>
  <c r="I746" i="3"/>
  <c r="N746" i="1" s="1"/>
  <c r="I430" i="3"/>
  <c r="N430" i="1" s="1"/>
  <c r="I414" i="3"/>
  <c r="N414" i="1" s="1"/>
  <c r="I363" i="3"/>
  <c r="N363" i="1" s="1"/>
  <c r="I280" i="3"/>
  <c r="N280" i="1" s="1"/>
  <c r="I82" i="3"/>
  <c r="N82" i="1" s="1"/>
  <c r="I50" i="3"/>
  <c r="N50" i="1" s="1"/>
  <c r="H134" i="3"/>
  <c r="M134" i="1" s="1"/>
  <c r="I1640" i="3"/>
  <c r="N1640" i="1" s="1"/>
  <c r="I1642" i="3"/>
  <c r="N1642" i="1" s="1"/>
  <c r="I1644" i="3"/>
  <c r="N1644" i="1" s="1"/>
  <c r="H1253" i="3"/>
  <c r="M1253" i="1" s="1"/>
  <c r="H1189" i="3"/>
  <c r="M1189" i="1" s="1"/>
  <c r="H1257" i="3"/>
  <c r="M1257" i="1" s="1"/>
  <c r="H1193" i="3"/>
  <c r="M1193" i="1" s="1"/>
  <c r="H1129" i="3"/>
  <c r="M1129" i="1" s="1"/>
  <c r="F337" i="4" s="1"/>
  <c r="H1065" i="3"/>
  <c r="M1065" i="1" s="1"/>
  <c r="H1001" i="3"/>
  <c r="M1001" i="1" s="1"/>
  <c r="H925" i="3"/>
  <c r="M925" i="1" s="1"/>
  <c r="N309" i="4" s="1"/>
  <c r="H909" i="3"/>
  <c r="M909" i="1" s="1"/>
  <c r="I807" i="3"/>
  <c r="N807" i="1" s="1"/>
  <c r="I799" i="3"/>
  <c r="N799" i="1" s="1"/>
  <c r="I791" i="3"/>
  <c r="N791" i="1" s="1"/>
  <c r="I783" i="3"/>
  <c r="N783" i="1" s="1"/>
  <c r="H655" i="3"/>
  <c r="M655" i="1" s="1"/>
  <c r="I770" i="3"/>
  <c r="N770" i="1" s="1"/>
  <c r="I1838" i="3"/>
  <c r="N1838" i="1" s="1"/>
  <c r="I1806" i="3"/>
  <c r="N1806" i="1" s="1"/>
  <c r="I1774" i="3"/>
  <c r="N1774" i="1" s="1"/>
  <c r="I1742" i="3"/>
  <c r="N1742" i="1" s="1"/>
  <c r="I1710" i="3"/>
  <c r="N1710" i="1" s="1"/>
  <c r="I1692" i="3"/>
  <c r="N1692" i="1" s="1"/>
  <c r="I1823" i="3"/>
  <c r="N1823" i="1" s="1"/>
  <c r="I1759" i="3"/>
  <c r="N1759" i="1" s="1"/>
  <c r="I1623" i="3"/>
  <c r="N1623" i="1" s="1"/>
  <c r="I1607" i="3"/>
  <c r="N1607" i="1" s="1"/>
  <c r="I1591" i="3"/>
  <c r="N1591" i="1" s="1"/>
  <c r="I1575" i="3"/>
  <c r="N1575" i="1" s="1"/>
  <c r="I1559" i="3"/>
  <c r="N1559" i="1" s="1"/>
  <c r="I1543" i="3"/>
  <c r="N1543" i="1" s="1"/>
  <c r="I1527" i="3"/>
  <c r="N1527" i="1" s="1"/>
  <c r="I1511" i="3"/>
  <c r="N1511" i="1" s="1"/>
  <c r="I1495" i="3"/>
  <c r="N1495" i="1" s="1"/>
  <c r="I1479" i="3"/>
  <c r="N1479" i="1" s="1"/>
  <c r="I1463" i="3"/>
  <c r="N1463" i="1" s="1"/>
  <c r="I1447" i="3"/>
  <c r="N1447" i="1" s="1"/>
  <c r="I1431" i="3"/>
  <c r="N1431" i="1" s="1"/>
  <c r="I1415" i="3"/>
  <c r="N1415" i="1" s="1"/>
  <c r="I1399" i="3"/>
  <c r="N1399" i="1" s="1"/>
  <c r="I1383" i="3"/>
  <c r="N1383" i="1" s="1"/>
  <c r="I1367" i="3"/>
  <c r="N1367" i="1" s="1"/>
  <c r="I1289" i="3"/>
  <c r="N1289" i="1" s="1"/>
  <c r="I1297" i="3"/>
  <c r="N1297" i="1" s="1"/>
  <c r="I751" i="3"/>
  <c r="N751" i="1" s="1"/>
  <c r="I1812" i="3"/>
  <c r="N1812" i="1" s="1"/>
  <c r="I1748" i="3"/>
  <c r="N1748" i="1" s="1"/>
  <c r="I1684" i="3"/>
  <c r="N1684" i="1" s="1"/>
  <c r="H1865" i="3"/>
  <c r="M1865" i="1" s="1"/>
  <c r="H1862" i="3"/>
  <c r="M1862" i="1" s="1"/>
  <c r="H1830" i="3"/>
  <c r="M1830" i="1" s="1"/>
  <c r="H1702" i="3"/>
  <c r="M1702" i="1" s="1"/>
  <c r="I1679" i="3"/>
  <c r="N1679" i="1" s="1"/>
  <c r="H1354" i="3"/>
  <c r="M1354" i="1" s="1"/>
  <c r="J325" i="4" s="1"/>
  <c r="I1401" i="3"/>
  <c r="N1401" i="1" s="1"/>
  <c r="I1385" i="3"/>
  <c r="N1385" i="1" s="1"/>
  <c r="I1369" i="3"/>
  <c r="N1369" i="1" s="1"/>
  <c r="H1350" i="3"/>
  <c r="M1350" i="1" s="1"/>
  <c r="I1633" i="3"/>
  <c r="N1633" i="1" s="1"/>
  <c r="I817" i="3"/>
  <c r="N817" i="1" s="1"/>
  <c r="I785" i="3"/>
  <c r="N785" i="1" s="1"/>
  <c r="I843" i="3"/>
  <c r="N843" i="1" s="1"/>
  <c r="I955" i="3"/>
  <c r="N955" i="1" s="1"/>
  <c r="I939" i="3"/>
  <c r="N939" i="1" s="1"/>
  <c r="H726" i="3"/>
  <c r="M726" i="1" s="1"/>
  <c r="H675" i="3"/>
  <c r="M675" i="1" s="1"/>
  <c r="H611" i="3"/>
  <c r="M611" i="1" s="1"/>
  <c r="I488" i="3"/>
  <c r="N488" i="1" s="1"/>
  <c r="I456" i="3"/>
  <c r="N456" i="1" s="1"/>
  <c r="I424" i="3"/>
  <c r="N424" i="1" s="1"/>
  <c r="I586" i="3"/>
  <c r="N586" i="1" s="1"/>
  <c r="I570" i="3"/>
  <c r="N570" i="1" s="1"/>
  <c r="I727" i="3"/>
  <c r="N727" i="1" s="1"/>
  <c r="I619" i="3"/>
  <c r="N619" i="1" s="1"/>
  <c r="I371" i="3"/>
  <c r="N371" i="1" s="1"/>
  <c r="I318" i="3"/>
  <c r="N318" i="1" s="1"/>
  <c r="H170" i="3"/>
  <c r="M170" i="1" s="1"/>
  <c r="H711" i="3"/>
  <c r="M711" i="1" s="1"/>
  <c r="L301" i="4" s="1"/>
  <c r="H647" i="3"/>
  <c r="M647" i="1" s="1"/>
  <c r="I373" i="3"/>
  <c r="N373" i="1" s="1"/>
  <c r="H219" i="3"/>
  <c r="M219" i="1" s="1"/>
  <c r="I261" i="3"/>
  <c r="N261" i="1" s="1"/>
  <c r="I130" i="3"/>
  <c r="N130" i="1" s="1"/>
  <c r="H184" i="3"/>
  <c r="M184" i="1" s="1"/>
  <c r="H168" i="3"/>
  <c r="M168" i="1" s="1"/>
  <c r="H199" i="3"/>
  <c r="M199" i="1" s="1"/>
  <c r="H81" i="3"/>
  <c r="M81" i="1" s="1"/>
  <c r="I62" i="3"/>
  <c r="N62" i="1" s="1"/>
  <c r="I46" i="3"/>
  <c r="N46" i="1" s="1"/>
  <c r="I111" i="3"/>
  <c r="N111" i="1" s="1"/>
  <c r="I63" i="3"/>
  <c r="N63" i="1" s="1"/>
  <c r="I178" i="3"/>
  <c r="N178" i="1" s="1"/>
  <c r="I27" i="3"/>
  <c r="N27" i="1" s="1"/>
  <c r="H739" i="3"/>
  <c r="M739" i="1" s="1"/>
  <c r="H395" i="3"/>
  <c r="M395" i="1" s="1"/>
  <c r="H212" i="3"/>
  <c r="M212" i="1" s="1"/>
  <c r="H206" i="3"/>
  <c r="M206" i="1" s="1"/>
  <c r="I38" i="3"/>
  <c r="N38" i="1" s="1"/>
  <c r="I110" i="3"/>
  <c r="N110" i="1" s="1"/>
  <c r="H31" i="3"/>
  <c r="M31" i="1" s="1"/>
  <c r="H67" i="3"/>
  <c r="M67" i="1" s="1"/>
  <c r="H663" i="3"/>
  <c r="M663" i="1" s="1"/>
  <c r="G279" i="4" s="1"/>
  <c r="I500" i="3"/>
  <c r="N500" i="1" s="1"/>
  <c r="I468" i="3"/>
  <c r="N468" i="1" s="1"/>
  <c r="I436" i="3"/>
  <c r="N436" i="1" s="1"/>
  <c r="I404" i="3"/>
  <c r="N404" i="1" s="1"/>
  <c r="H580" i="3"/>
  <c r="M580" i="1" s="1"/>
  <c r="H572" i="3"/>
  <c r="M572" i="1" s="1"/>
  <c r="I367" i="3"/>
  <c r="N367" i="1" s="1"/>
  <c r="H353" i="3"/>
  <c r="M353" i="1" s="1"/>
  <c r="I276" i="3"/>
  <c r="N276" i="1" s="1"/>
  <c r="I241" i="3"/>
  <c r="N241" i="1" s="1"/>
  <c r="I196" i="3"/>
  <c r="N196" i="1" s="1"/>
  <c r="I90" i="3"/>
  <c r="N90" i="1" s="1"/>
  <c r="I74" i="3"/>
  <c r="N74" i="1" s="1"/>
  <c r="I186" i="3"/>
  <c r="N186" i="1" s="1"/>
  <c r="I51" i="3"/>
  <c r="N51" i="1" s="1"/>
  <c r="H691" i="3"/>
  <c r="M691" i="1" s="1"/>
  <c r="H627" i="3"/>
  <c r="M627" i="1" s="1"/>
  <c r="H1868" i="3"/>
  <c r="M1868" i="1" s="1"/>
  <c r="H1836" i="3"/>
  <c r="M1836" i="1" s="1"/>
  <c r="H1804" i="3"/>
  <c r="M1804" i="1" s="1"/>
  <c r="G330" i="4" s="1"/>
  <c r="H1772" i="3"/>
  <c r="M1772" i="1" s="1"/>
  <c r="H1740" i="3"/>
  <c r="M1740" i="1" s="1"/>
  <c r="H1798" i="3"/>
  <c r="M1798" i="1" s="1"/>
  <c r="I1247" i="3"/>
  <c r="N1247" i="1" s="1"/>
  <c r="I1215" i="3"/>
  <c r="N1215" i="1" s="1"/>
  <c r="H889" i="3"/>
  <c r="M889" i="1" s="1"/>
  <c r="H873" i="3"/>
  <c r="M873" i="1" s="1"/>
  <c r="H857" i="3"/>
  <c r="M857" i="1" s="1"/>
  <c r="H841" i="3"/>
  <c r="M841" i="1" s="1"/>
  <c r="H755" i="3"/>
  <c r="M755" i="1" s="1"/>
  <c r="I316" i="4" s="1"/>
  <c r="I552" i="3"/>
  <c r="N552" i="1" s="1"/>
  <c r="I536" i="3"/>
  <c r="N536" i="1" s="1"/>
  <c r="I520" i="3"/>
  <c r="N520" i="1" s="1"/>
  <c r="I504" i="3"/>
  <c r="N504" i="1" s="1"/>
  <c r="H333" i="3"/>
  <c r="M333" i="1" s="1"/>
  <c r="H336" i="3"/>
  <c r="M336" i="1" s="1"/>
  <c r="H128" i="3"/>
  <c r="M128" i="1" s="1"/>
  <c r="H393" i="3"/>
  <c r="M393" i="1" s="1"/>
  <c r="H182" i="3"/>
  <c r="M182" i="1" s="1"/>
  <c r="H166" i="3"/>
  <c r="M166" i="1" s="1"/>
  <c r="H99" i="3"/>
  <c r="M99" i="1" s="1"/>
  <c r="H83" i="3"/>
  <c r="M83" i="1" s="1"/>
  <c r="H55" i="3"/>
  <c r="M55" i="1" s="1"/>
  <c r="I422" i="3"/>
  <c r="N422" i="1" s="1"/>
  <c r="I406" i="3"/>
  <c r="N406" i="1" s="1"/>
  <c r="I524" i="3"/>
  <c r="N524" i="1" s="1"/>
  <c r="I296" i="3"/>
  <c r="N296" i="1" s="1"/>
  <c r="I98" i="3"/>
  <c r="N98" i="1" s="1"/>
  <c r="H93" i="3"/>
  <c r="M93" i="1" s="1"/>
  <c r="I25" i="3"/>
  <c r="N25" i="1" s="1"/>
  <c r="H285" i="3"/>
  <c r="M285" i="1" s="1"/>
  <c r="H1873" i="3"/>
  <c r="M1873" i="1" s="1"/>
  <c r="H1886" i="3"/>
  <c r="M1886" i="1" s="1"/>
  <c r="H1854" i="3"/>
  <c r="M1854" i="1" s="1"/>
  <c r="H1822" i="3"/>
  <c r="M1822" i="1" s="1"/>
  <c r="H1790" i="3"/>
  <c r="M1790" i="1" s="1"/>
  <c r="H1758" i="3"/>
  <c r="M1758" i="1" s="1"/>
  <c r="H1726" i="3"/>
  <c r="M1726" i="1" s="1"/>
  <c r="H1694" i="3"/>
  <c r="M1694" i="1" s="1"/>
  <c r="H1878" i="3"/>
  <c r="M1878" i="1" s="1"/>
  <c r="H1846" i="3"/>
  <c r="M1846" i="1" s="1"/>
  <c r="H1814" i="3"/>
  <c r="M1814" i="1" s="1"/>
  <c r="K332" i="4" s="1"/>
  <c r="H1782" i="3"/>
  <c r="M1782" i="1" s="1"/>
  <c r="H1750" i="3"/>
  <c r="M1750" i="1" s="1"/>
  <c r="H1718" i="3"/>
  <c r="M1718" i="1" s="1"/>
  <c r="H1686" i="3"/>
  <c r="M1686" i="1" s="1"/>
  <c r="I1677" i="3"/>
  <c r="N1677" i="1" s="1"/>
  <c r="I1673" i="3"/>
  <c r="N1673" i="1" s="1"/>
  <c r="I1669" i="3"/>
  <c r="N1669" i="1" s="1"/>
  <c r="I1665" i="3"/>
  <c r="N1665" i="1" s="1"/>
  <c r="I1661" i="3"/>
  <c r="N1661" i="1" s="1"/>
  <c r="I1349" i="3"/>
  <c r="N1349" i="1" s="1"/>
  <c r="I1341" i="3"/>
  <c r="N1341" i="1" s="1"/>
  <c r="I1333" i="3"/>
  <c r="N1333" i="1" s="1"/>
  <c r="I1325" i="3"/>
  <c r="N1325" i="1" s="1"/>
  <c r="I1317" i="3"/>
  <c r="N1317" i="1" s="1"/>
  <c r="I957" i="3"/>
  <c r="N957" i="1" s="1"/>
  <c r="I953" i="3"/>
  <c r="N953" i="1" s="1"/>
  <c r="I949" i="3"/>
  <c r="N949" i="1" s="1"/>
  <c r="I945" i="3"/>
  <c r="N945" i="1" s="1"/>
  <c r="I941" i="3"/>
  <c r="N941" i="1" s="1"/>
  <c r="I937" i="3"/>
  <c r="N937" i="1" s="1"/>
  <c r="I747" i="3"/>
  <c r="N747" i="1" s="1"/>
  <c r="I719" i="3"/>
  <c r="N719" i="1" s="1"/>
  <c r="H1837" i="3"/>
  <c r="M1837" i="1" s="1"/>
  <c r="H1821" i="3"/>
  <c r="M1821" i="1" s="1"/>
  <c r="H1805" i="3"/>
  <c r="M1805" i="1" s="1"/>
  <c r="H1789" i="3"/>
  <c r="M1789" i="1" s="1"/>
  <c r="G283" i="4" s="1"/>
  <c r="H1773" i="3"/>
  <c r="M1773" i="1" s="1"/>
  <c r="H1757" i="3"/>
  <c r="M1757" i="1" s="1"/>
  <c r="H1741" i="3"/>
  <c r="M1741" i="1" s="1"/>
  <c r="H1725" i="3"/>
  <c r="M1725" i="1" s="1"/>
  <c r="L326" i="4" s="1"/>
  <c r="H1709" i="3"/>
  <c r="M1709" i="1" s="1"/>
  <c r="H1693" i="3"/>
  <c r="M1693" i="1" s="1"/>
  <c r="H1845" i="3"/>
  <c r="M1845" i="1" s="1"/>
  <c r="H1829" i="3"/>
  <c r="M1829" i="1" s="1"/>
  <c r="H1813" i="3"/>
  <c r="M1813" i="1" s="1"/>
  <c r="H1797" i="3"/>
  <c r="M1797" i="1" s="1"/>
  <c r="H1781" i="3"/>
  <c r="M1781" i="1" s="1"/>
  <c r="H1765" i="3"/>
  <c r="M1765" i="1" s="1"/>
  <c r="H1749" i="3"/>
  <c r="M1749" i="1" s="1"/>
  <c r="M335" i="4" s="1"/>
  <c r="H1733" i="3"/>
  <c r="M1733" i="1" s="1"/>
  <c r="H1717" i="3"/>
  <c r="M1717" i="1" s="1"/>
  <c r="H1701" i="3"/>
  <c r="M1701" i="1" s="1"/>
  <c r="H1685" i="3"/>
  <c r="M1685" i="1" s="1"/>
  <c r="I1855" i="3"/>
  <c r="N1855" i="1" s="1"/>
  <c r="I1334" i="3"/>
  <c r="N1334" i="1" s="1"/>
  <c r="H1261" i="3"/>
  <c r="M1261" i="1" s="1"/>
  <c r="H1229" i="3"/>
  <c r="M1229" i="1" s="1"/>
  <c r="H1197" i="3"/>
  <c r="M1197" i="1" s="1"/>
  <c r="H1165" i="3"/>
  <c r="M1165" i="1" s="1"/>
  <c r="H1133" i="3"/>
  <c r="M1133" i="1" s="1"/>
  <c r="H1101" i="3"/>
  <c r="M1101" i="1" s="1"/>
  <c r="H1069" i="3"/>
  <c r="M1069" i="1" s="1"/>
  <c r="H1037" i="3"/>
  <c r="M1037" i="1" s="1"/>
  <c r="H1005" i="3"/>
  <c r="M1005" i="1" s="1"/>
  <c r="H1307" i="3"/>
  <c r="M1307" i="1" s="1"/>
  <c r="F301" i="4" s="1"/>
  <c r="H1280" i="3"/>
  <c r="M1280" i="1" s="1"/>
  <c r="I241" i="4" s="1"/>
  <c r="H1265" i="3"/>
  <c r="M1265" i="1" s="1"/>
  <c r="H1233" i="3"/>
  <c r="M1233" i="1" s="1"/>
  <c r="H1201" i="3"/>
  <c r="M1201" i="1" s="1"/>
  <c r="H1169" i="3"/>
  <c r="M1169" i="1" s="1"/>
  <c r="G310" i="4" s="1"/>
  <c r="H1137" i="3"/>
  <c r="M1137" i="1" s="1"/>
  <c r="H1105" i="3"/>
  <c r="M1105" i="1" s="1"/>
  <c r="H1073" i="3"/>
  <c r="M1073" i="1" s="1"/>
  <c r="H1041" i="3"/>
  <c r="M1041" i="1" s="1"/>
  <c r="H1009" i="3"/>
  <c r="M1009" i="1" s="1"/>
  <c r="H977" i="3"/>
  <c r="M977" i="1" s="1"/>
  <c r="H767" i="3"/>
  <c r="M767" i="1" s="1"/>
  <c r="H699" i="3"/>
  <c r="M699" i="1" s="1"/>
  <c r="H667" i="3"/>
  <c r="M667" i="1" s="1"/>
  <c r="H635" i="3"/>
  <c r="M635" i="1" s="1"/>
  <c r="H603" i="3"/>
  <c r="M603" i="1" s="1"/>
  <c r="H1876" i="3"/>
  <c r="M1876" i="1" s="1"/>
  <c r="H1849" i="3"/>
  <c r="M1849" i="1" s="1"/>
  <c r="K262" i="4" s="1"/>
  <c r="H1833" i="3"/>
  <c r="M1833" i="1" s="1"/>
  <c r="H1817" i="3"/>
  <c r="M1817" i="1" s="1"/>
  <c r="H1801" i="3"/>
  <c r="M1801" i="1" s="1"/>
  <c r="H1785" i="3"/>
  <c r="M1785" i="1" s="1"/>
  <c r="H1769" i="3"/>
  <c r="M1769" i="1" s="1"/>
  <c r="H1753" i="3"/>
  <c r="M1753" i="1" s="1"/>
  <c r="H1737" i="3"/>
  <c r="M1737" i="1" s="1"/>
  <c r="H1721" i="3"/>
  <c r="M1721" i="1" s="1"/>
  <c r="H1705" i="3"/>
  <c r="M1705" i="1" s="1"/>
  <c r="H1689" i="3"/>
  <c r="M1689" i="1" s="1"/>
  <c r="I1326" i="3"/>
  <c r="N1326" i="1" s="1"/>
  <c r="I1675" i="3"/>
  <c r="N1675" i="1" s="1"/>
  <c r="I1671" i="3"/>
  <c r="N1671" i="1" s="1"/>
  <c r="I1667" i="3"/>
  <c r="N1667" i="1" s="1"/>
  <c r="I1663" i="3"/>
  <c r="N1663" i="1" s="1"/>
  <c r="H1625" i="3"/>
  <c r="M1625" i="1" s="1"/>
  <c r="H1617" i="3"/>
  <c r="M1617" i="1" s="1"/>
  <c r="H1609" i="3"/>
  <c r="M1609" i="1" s="1"/>
  <c r="H1601" i="3"/>
  <c r="M1601" i="1" s="1"/>
  <c r="H1593" i="3"/>
  <c r="M1593" i="1" s="1"/>
  <c r="H1585" i="3"/>
  <c r="M1585" i="1" s="1"/>
  <c r="H1577" i="3"/>
  <c r="M1577" i="1" s="1"/>
  <c r="H1569" i="3"/>
  <c r="M1569" i="1" s="1"/>
  <c r="H1561" i="3"/>
  <c r="M1561" i="1" s="1"/>
  <c r="H1553" i="3"/>
  <c r="M1553" i="1" s="1"/>
  <c r="H1545" i="3"/>
  <c r="M1545" i="1" s="1"/>
  <c r="L309" i="4" s="1"/>
  <c r="H1537" i="3"/>
  <c r="M1537" i="1" s="1"/>
  <c r="H1529" i="3"/>
  <c r="M1529" i="1" s="1"/>
  <c r="H1521" i="3"/>
  <c r="M1521" i="1" s="1"/>
  <c r="L300" i="4" s="1"/>
  <c r="H1513" i="3"/>
  <c r="M1513" i="1" s="1"/>
  <c r="H1505" i="3"/>
  <c r="M1505" i="1" s="1"/>
  <c r="H1497" i="3"/>
  <c r="M1497" i="1" s="1"/>
  <c r="H1489" i="3"/>
  <c r="M1489" i="1" s="1"/>
  <c r="H1481" i="3"/>
  <c r="M1481" i="1" s="1"/>
  <c r="H1473" i="3"/>
  <c r="M1473" i="1" s="1"/>
  <c r="H1465" i="3"/>
  <c r="M1465" i="1" s="1"/>
  <c r="I258" i="4" s="1"/>
  <c r="H1457" i="3"/>
  <c r="M1457" i="1" s="1"/>
  <c r="H1449" i="3"/>
  <c r="M1449" i="1" s="1"/>
  <c r="H1441" i="3"/>
  <c r="M1441" i="1" s="1"/>
  <c r="H1433" i="3"/>
  <c r="M1433" i="1" s="1"/>
  <c r="H1425" i="3"/>
  <c r="M1425" i="1" s="1"/>
  <c r="H1417" i="3"/>
  <c r="M1417" i="1" s="1"/>
  <c r="H1409" i="3"/>
  <c r="M1409" i="1" s="1"/>
  <c r="H1269" i="3"/>
  <c r="M1269" i="1" s="1"/>
  <c r="O309" i="4" s="1"/>
  <c r="H1237" i="3"/>
  <c r="M1237" i="1" s="1"/>
  <c r="H1205" i="3"/>
  <c r="M1205" i="1" s="1"/>
  <c r="F312" i="4" s="1"/>
  <c r="H1173" i="3"/>
  <c r="M1173" i="1" s="1"/>
  <c r="H1141" i="3"/>
  <c r="M1141" i="1" s="1"/>
  <c r="H1109" i="3"/>
  <c r="M1109" i="1" s="1"/>
  <c r="H1077" i="3"/>
  <c r="M1077" i="1" s="1"/>
  <c r="H1045" i="3"/>
  <c r="M1045" i="1" s="1"/>
  <c r="H1013" i="3"/>
  <c r="M1013" i="1" s="1"/>
  <c r="H1284" i="3"/>
  <c r="M1284" i="1" s="1"/>
  <c r="H1273" i="3"/>
  <c r="M1273" i="1" s="1"/>
  <c r="H1241" i="3"/>
  <c r="M1241" i="1" s="1"/>
  <c r="H1209" i="3"/>
  <c r="M1209" i="1" s="1"/>
  <c r="H1177" i="3"/>
  <c r="M1177" i="1" s="1"/>
  <c r="H1145" i="3"/>
  <c r="M1145" i="1" s="1"/>
  <c r="H1113" i="3"/>
  <c r="M1113" i="1" s="1"/>
  <c r="H1081" i="3"/>
  <c r="M1081" i="1" s="1"/>
  <c r="H1049" i="3"/>
  <c r="M1049" i="1" s="1"/>
  <c r="H1017" i="3"/>
  <c r="M1017" i="1" s="1"/>
  <c r="L286" i="4" s="1"/>
  <c r="H985" i="3"/>
  <c r="M985" i="1" s="1"/>
  <c r="H929" i="3"/>
  <c r="M929" i="1" s="1"/>
  <c r="H921" i="3"/>
  <c r="M921" i="1" s="1"/>
  <c r="H913" i="3"/>
  <c r="M913" i="1" s="1"/>
  <c r="H905" i="3"/>
  <c r="M905" i="1" s="1"/>
  <c r="H897" i="3"/>
  <c r="M897" i="1" s="1"/>
  <c r="H88" i="3"/>
  <c r="M88" i="1" s="1"/>
  <c r="H40" i="3"/>
  <c r="M40" i="1" s="1"/>
  <c r="H92" i="3"/>
  <c r="M92" i="1" s="1"/>
  <c r="H76" i="3"/>
  <c r="M76" i="1" s="1"/>
  <c r="L241" i="4" s="1"/>
  <c r="H198" i="3"/>
  <c r="M198" i="1" s="1"/>
  <c r="H701" i="3"/>
  <c r="M701" i="1" s="1"/>
  <c r="H685" i="3"/>
  <c r="M685" i="1" s="1"/>
  <c r="H669" i="3"/>
  <c r="M669" i="1" s="1"/>
  <c r="H653" i="3"/>
  <c r="M653" i="1" s="1"/>
  <c r="H637" i="3"/>
  <c r="M637" i="1" s="1"/>
  <c r="H621" i="3"/>
  <c r="M621" i="1" s="1"/>
  <c r="H115" i="3"/>
  <c r="M115" i="1" s="1"/>
  <c r="H391" i="3"/>
  <c r="M391" i="1" s="1"/>
  <c r="O315" i="4" s="1"/>
  <c r="H556" i="3"/>
  <c r="M556" i="1" s="1"/>
  <c r="H548" i="3"/>
  <c r="M548" i="1" s="1"/>
  <c r="H540" i="3"/>
  <c r="M540" i="1" s="1"/>
  <c r="K251" i="4" s="1"/>
  <c r="H532" i="3"/>
  <c r="M532" i="1" s="1"/>
  <c r="H588" i="3"/>
  <c r="M588" i="1" s="1"/>
  <c r="G271" i="4" s="1"/>
  <c r="I1267" i="3"/>
  <c r="N1267" i="1" s="1"/>
  <c r="I1251" i="3"/>
  <c r="N1251" i="1" s="1"/>
  <c r="I1235" i="3"/>
  <c r="N1235" i="1" s="1"/>
  <c r="I1219" i="3"/>
  <c r="N1219" i="1" s="1"/>
  <c r="I1203" i="3"/>
  <c r="N1203" i="1" s="1"/>
  <c r="I1187" i="3"/>
  <c r="N1187" i="1" s="1"/>
  <c r="I1171" i="3"/>
  <c r="N1171" i="1" s="1"/>
  <c r="I1155" i="3"/>
  <c r="N1155" i="1" s="1"/>
  <c r="I1139" i="3"/>
  <c r="N1139" i="1" s="1"/>
  <c r="I931" i="3"/>
  <c r="N931" i="1" s="1"/>
  <c r="I923" i="3"/>
  <c r="N923" i="1" s="1"/>
  <c r="I915" i="3"/>
  <c r="N915" i="1" s="1"/>
  <c r="I907" i="3"/>
  <c r="N907" i="1" s="1"/>
  <c r="I899" i="3"/>
  <c r="N899" i="1" s="1"/>
  <c r="I891" i="3"/>
  <c r="N891" i="1" s="1"/>
  <c r="I883" i="3"/>
  <c r="N883" i="1" s="1"/>
  <c r="I875" i="3"/>
  <c r="N875" i="1" s="1"/>
  <c r="I867" i="3"/>
  <c r="N867" i="1" s="1"/>
  <c r="I859" i="3"/>
  <c r="N859" i="1" s="1"/>
  <c r="I774" i="3"/>
  <c r="N774" i="1" s="1"/>
  <c r="I758" i="3"/>
  <c r="N758" i="1" s="1"/>
  <c r="I750" i="3"/>
  <c r="N750" i="1" s="1"/>
  <c r="H769" i="3"/>
  <c r="M769" i="1" s="1"/>
  <c r="I379" i="3"/>
  <c r="N379" i="1" s="1"/>
  <c r="I347" i="3"/>
  <c r="N347" i="1" s="1"/>
  <c r="I383" i="3"/>
  <c r="N383" i="1" s="1"/>
  <c r="I284" i="3"/>
  <c r="N284" i="1" s="1"/>
  <c r="I292" i="3"/>
  <c r="N292" i="1" s="1"/>
  <c r="I200" i="3"/>
  <c r="N200" i="1" s="1"/>
  <c r="I102" i="3"/>
  <c r="N102" i="1" s="1"/>
  <c r="I94" i="3"/>
  <c r="N94" i="1" s="1"/>
  <c r="I86" i="3"/>
  <c r="N86" i="1" s="1"/>
  <c r="I78" i="3"/>
  <c r="N78" i="1" s="1"/>
  <c r="I388" i="3"/>
  <c r="N388" i="1" s="1"/>
  <c r="I385" i="3"/>
  <c r="N385" i="1" s="1"/>
  <c r="I321" i="3"/>
  <c r="N321" i="1" s="1"/>
  <c r="I108" i="3"/>
  <c r="N108" i="1" s="1"/>
  <c r="I100" i="3"/>
  <c r="N100" i="1" s="1"/>
  <c r="I32" i="3"/>
  <c r="N32" i="1" s="1"/>
  <c r="I558" i="3"/>
  <c r="N558" i="1" s="1"/>
  <c r="I550" i="3"/>
  <c r="N550" i="1" s="1"/>
  <c r="I542" i="3"/>
  <c r="N542" i="1" s="1"/>
  <c r="I534" i="3"/>
  <c r="N534" i="1" s="1"/>
  <c r="I526" i="3"/>
  <c r="N526" i="1" s="1"/>
  <c r="I518" i="3"/>
  <c r="N518" i="1" s="1"/>
  <c r="I510" i="3"/>
  <c r="N510" i="1" s="1"/>
  <c r="I502" i="3"/>
  <c r="N502" i="1" s="1"/>
  <c r="I494" i="3"/>
  <c r="N494" i="1" s="1"/>
  <c r="I486" i="3"/>
  <c r="N486" i="1" s="1"/>
  <c r="I478" i="3"/>
  <c r="N478" i="1" s="1"/>
  <c r="I470" i="3"/>
  <c r="N470" i="1" s="1"/>
  <c r="I462" i="3"/>
  <c r="N462" i="1" s="1"/>
  <c r="I454" i="3"/>
  <c r="N454" i="1" s="1"/>
  <c r="I446" i="3"/>
  <c r="N446" i="1" s="1"/>
  <c r="I438" i="3"/>
  <c r="N438" i="1" s="1"/>
  <c r="I390" i="3"/>
  <c r="N390" i="1" s="1"/>
  <c r="I275" i="3"/>
  <c r="N275" i="1" s="1"/>
  <c r="I223" i="3"/>
  <c r="N223" i="1" s="1"/>
  <c r="I255" i="3"/>
  <c r="N255" i="1" s="1"/>
  <c r="I239" i="3"/>
  <c r="N239" i="1" s="1"/>
  <c r="I227" i="3"/>
  <c r="N227" i="1" s="1"/>
  <c r="H301" i="3"/>
  <c r="M301" i="1" s="1"/>
  <c r="I271" i="3"/>
  <c r="N271" i="1" s="1"/>
  <c r="I251" i="3"/>
  <c r="N251" i="1" s="1"/>
  <c r="I235" i="3"/>
  <c r="N235" i="1" s="1"/>
  <c r="I215" i="3"/>
  <c r="N215" i="1" s="1"/>
  <c r="I188" i="3"/>
  <c r="N188" i="1" s="1"/>
  <c r="I180" i="3"/>
  <c r="N180" i="1" s="1"/>
  <c r="I172" i="3"/>
  <c r="N172" i="1" s="1"/>
  <c r="I164" i="3"/>
  <c r="N164" i="1" s="1"/>
  <c r="I156" i="3"/>
  <c r="N156" i="1" s="1"/>
  <c r="I152" i="3"/>
  <c r="N152" i="1" s="1"/>
  <c r="H120" i="3"/>
  <c r="M120" i="1" s="1"/>
  <c r="H289" i="3"/>
  <c r="M289" i="1" s="1"/>
  <c r="H119" i="3"/>
  <c r="M119" i="1" s="1"/>
  <c r="I330" i="4" s="1"/>
  <c r="I113" i="3"/>
  <c r="N113" i="1" s="1"/>
  <c r="I105" i="3"/>
  <c r="N105" i="1" s="1"/>
  <c r="I1839" i="3"/>
  <c r="N1839" i="1" s="1"/>
  <c r="I1807" i="3"/>
  <c r="N1807" i="1" s="1"/>
  <c r="I1775" i="3"/>
  <c r="N1775" i="1" s="1"/>
  <c r="I1743" i="3"/>
  <c r="N1743" i="1" s="1"/>
  <c r="I1711" i="3"/>
  <c r="N1711" i="1" s="1"/>
  <c r="I1627" i="3"/>
  <c r="N1627" i="1" s="1"/>
  <c r="I1619" i="3"/>
  <c r="N1619" i="1" s="1"/>
  <c r="I1611" i="3"/>
  <c r="N1611" i="1" s="1"/>
  <c r="I1603" i="3"/>
  <c r="N1603" i="1" s="1"/>
  <c r="I1595" i="3"/>
  <c r="N1595" i="1" s="1"/>
  <c r="I1587" i="3"/>
  <c r="N1587" i="1" s="1"/>
  <c r="I1579" i="3"/>
  <c r="N1579" i="1" s="1"/>
  <c r="H1304" i="3"/>
  <c r="M1304" i="1" s="1"/>
  <c r="I1259" i="3"/>
  <c r="N1259" i="1" s="1"/>
  <c r="I1243" i="3"/>
  <c r="N1243" i="1" s="1"/>
  <c r="I1227" i="3"/>
  <c r="N1227" i="1" s="1"/>
  <c r="I1211" i="3"/>
  <c r="N1211" i="1" s="1"/>
  <c r="I1195" i="3"/>
  <c r="N1195" i="1" s="1"/>
  <c r="I1179" i="3"/>
  <c r="N1179" i="1" s="1"/>
  <c r="I1163" i="3"/>
  <c r="N1163" i="1" s="1"/>
  <c r="I1147" i="3"/>
  <c r="N1147" i="1" s="1"/>
  <c r="I1131" i="3"/>
  <c r="N1131" i="1" s="1"/>
  <c r="I1115" i="3"/>
  <c r="N1115" i="1" s="1"/>
  <c r="H1308" i="3"/>
  <c r="M1308" i="1" s="1"/>
  <c r="L316" i="4" s="1"/>
  <c r="I766" i="3"/>
  <c r="N766" i="1" s="1"/>
  <c r="H1281" i="3"/>
  <c r="M1281" i="1" s="1"/>
  <c r="I778" i="3"/>
  <c r="N778" i="1" s="1"/>
  <c r="H590" i="3"/>
  <c r="M590" i="1" s="1"/>
  <c r="I326" i="3"/>
  <c r="N326" i="1" s="1"/>
  <c r="I310" i="3"/>
  <c r="N310" i="1" s="1"/>
  <c r="I713" i="3"/>
  <c r="N713" i="1" s="1"/>
  <c r="I697" i="3"/>
  <c r="N697" i="1" s="1"/>
  <c r="I681" i="3"/>
  <c r="N681" i="1" s="1"/>
  <c r="I665" i="3"/>
  <c r="N665" i="1" s="1"/>
  <c r="I649" i="3"/>
  <c r="N649" i="1" s="1"/>
  <c r="I633" i="3"/>
  <c r="N633" i="1" s="1"/>
  <c r="I617" i="3"/>
  <c r="N617" i="1" s="1"/>
  <c r="I601" i="3"/>
  <c r="N601" i="1" s="1"/>
  <c r="I754" i="3"/>
  <c r="N754" i="1" s="1"/>
  <c r="I329" i="3"/>
  <c r="N329" i="1" s="1"/>
  <c r="I313" i="3"/>
  <c r="N313" i="1" s="1"/>
  <c r="H735" i="3"/>
  <c r="M735" i="1" s="1"/>
  <c r="I554" i="3"/>
  <c r="N554" i="1" s="1"/>
  <c r="I546" i="3"/>
  <c r="N546" i="1" s="1"/>
  <c r="I538" i="3"/>
  <c r="N538" i="1" s="1"/>
  <c r="I530" i="3"/>
  <c r="N530" i="1" s="1"/>
  <c r="I522" i="3"/>
  <c r="N522" i="1" s="1"/>
  <c r="I514" i="3"/>
  <c r="N514" i="1" s="1"/>
  <c r="I506" i="3"/>
  <c r="N506" i="1" s="1"/>
  <c r="I498" i="3"/>
  <c r="N498" i="1" s="1"/>
  <c r="I490" i="3"/>
  <c r="N490" i="1" s="1"/>
  <c r="I482" i="3"/>
  <c r="N482" i="1" s="1"/>
  <c r="I466" i="3"/>
  <c r="N466" i="1" s="1"/>
  <c r="I458" i="3"/>
  <c r="N458" i="1" s="1"/>
  <c r="I450" i="3"/>
  <c r="N450" i="1" s="1"/>
  <c r="I442" i="3"/>
  <c r="N442" i="1" s="1"/>
  <c r="I434" i="3"/>
  <c r="N434" i="1" s="1"/>
  <c r="I426" i="3"/>
  <c r="N426" i="1" s="1"/>
  <c r="I418" i="3"/>
  <c r="N418" i="1" s="1"/>
  <c r="I410" i="3"/>
  <c r="N410" i="1" s="1"/>
  <c r="I402" i="3"/>
  <c r="N402" i="1" s="1"/>
  <c r="I398" i="3"/>
  <c r="N398" i="1" s="1"/>
  <c r="I314" i="3"/>
  <c r="N314" i="1" s="1"/>
  <c r="I322" i="3"/>
  <c r="N322" i="1" s="1"/>
  <c r="I263" i="3"/>
  <c r="N263" i="1" s="1"/>
  <c r="I279" i="3"/>
  <c r="N279" i="1" s="1"/>
  <c r="I247" i="3"/>
  <c r="N247" i="1" s="1"/>
  <c r="I231" i="3"/>
  <c r="N231" i="1" s="1"/>
  <c r="I287" i="3"/>
  <c r="N287" i="1" s="1"/>
  <c r="I259" i="3"/>
  <c r="N259" i="1" s="1"/>
  <c r="I243" i="3"/>
  <c r="N243" i="1" s="1"/>
  <c r="I192" i="3"/>
  <c r="N192" i="1" s="1"/>
  <c r="I136" i="3"/>
  <c r="N136" i="1" s="1"/>
  <c r="I33" i="3"/>
  <c r="N33" i="1" s="1"/>
  <c r="I381" i="3"/>
  <c r="N381" i="1" s="1"/>
  <c r="I365" i="3"/>
  <c r="N365" i="1" s="1"/>
  <c r="I349" i="3"/>
  <c r="N349" i="1" s="1"/>
  <c r="I317" i="3"/>
  <c r="N317" i="1" s="1"/>
  <c r="I369" i="3"/>
  <c r="N369" i="1" s="1"/>
  <c r="I222" i="3"/>
  <c r="N222" i="1" s="1"/>
  <c r="I24" i="3"/>
  <c r="N24" i="1" s="1"/>
  <c r="I116" i="3"/>
  <c r="N116" i="1" s="1"/>
  <c r="I96" i="3"/>
  <c r="N96" i="1" s="1"/>
  <c r="I80" i="3"/>
  <c r="N80" i="1" s="1"/>
  <c r="I112" i="3"/>
  <c r="N112" i="1" s="1"/>
  <c r="I341" i="3"/>
  <c r="N341" i="1" s="1"/>
  <c r="I84" i="3"/>
  <c r="N84" i="1" s="1"/>
  <c r="I11" i="3"/>
  <c r="N11" i="1" s="1"/>
  <c r="I17" i="3"/>
  <c r="N17" i="1" s="1"/>
  <c r="I15" i="3"/>
  <c r="N15" i="1" s="1"/>
  <c r="I21" i="3"/>
  <c r="N21" i="1" s="1"/>
  <c r="I9" i="3"/>
  <c r="N9" i="1" s="1"/>
  <c r="I12" i="3"/>
  <c r="N12" i="1" s="1"/>
  <c r="I10" i="3"/>
  <c r="N10" i="1" s="1"/>
  <c r="I16" i="3"/>
  <c r="N16" i="1" s="1"/>
  <c r="I14" i="3"/>
  <c r="N14" i="1" s="1"/>
  <c r="I20" i="3"/>
  <c r="N20" i="1" s="1"/>
  <c r="I18" i="3"/>
  <c r="N18" i="1" s="1"/>
  <c r="I8" i="3"/>
  <c r="N8" i="1" s="1"/>
  <c r="I22" i="3"/>
  <c r="N22" i="1" s="1"/>
  <c r="I13" i="3"/>
  <c r="N13" i="1" s="1"/>
  <c r="I6" i="3"/>
  <c r="N6" i="1" s="1"/>
  <c r="G1822"/>
  <c r="G1566"/>
  <c r="G1544"/>
  <c r="G1360"/>
  <c r="G1344"/>
  <c r="G1320"/>
  <c r="G1217"/>
  <c r="G1100"/>
  <c r="G1080"/>
  <c r="G1058"/>
  <c r="G384"/>
  <c r="G1744"/>
  <c r="G1111"/>
  <c r="G1105"/>
  <c r="L116" i="4" s="1"/>
  <c r="G1064" i="1"/>
  <c r="G832"/>
  <c r="G809"/>
  <c r="G1881"/>
  <c r="G1862"/>
  <c r="G1840"/>
  <c r="G1836"/>
  <c r="G1820"/>
  <c r="G1796"/>
  <c r="G1772"/>
  <c r="G1751"/>
  <c r="G1740"/>
  <c r="G1625"/>
  <c r="G1616"/>
  <c r="G1612"/>
  <c r="G1594"/>
  <c r="G1562"/>
  <c r="G1557"/>
  <c r="G1436"/>
  <c r="G1422"/>
  <c r="G1284"/>
  <c r="G1184"/>
  <c r="G1156"/>
  <c r="G1091"/>
  <c r="G1024"/>
  <c r="G988"/>
  <c r="G981"/>
  <c r="G913"/>
  <c r="G883"/>
  <c r="G836"/>
  <c r="G806"/>
  <c r="G702"/>
  <c r="G668"/>
  <c r="G631"/>
  <c r="G339"/>
  <c r="G335"/>
  <c r="G180"/>
  <c r="G1838"/>
  <c r="G1793"/>
  <c r="G1738"/>
  <c r="G1734"/>
  <c r="G1721"/>
  <c r="G1717"/>
  <c r="G1713"/>
  <c r="G1678"/>
  <c r="G1650"/>
  <c r="G1628"/>
  <c r="G1614"/>
  <c r="G1606"/>
  <c r="G1601"/>
  <c r="G1564"/>
  <c r="G1552"/>
  <c r="G1533"/>
  <c r="G1519"/>
  <c r="G1484"/>
  <c r="G1440"/>
  <c r="G1335"/>
  <c r="G1313"/>
  <c r="G1301"/>
  <c r="G1292"/>
  <c r="G1286"/>
  <c r="G1282"/>
  <c r="G1274"/>
  <c r="G1256"/>
  <c r="G1202"/>
  <c r="G1180"/>
  <c r="G1135"/>
  <c r="G1113"/>
  <c r="G1103"/>
  <c r="G1074"/>
  <c r="G1068"/>
  <c r="G1060"/>
  <c r="G1054"/>
  <c r="G1026"/>
  <c r="G1022"/>
  <c r="G1011"/>
  <c r="G985"/>
  <c r="G838"/>
  <c r="G834"/>
  <c r="G804"/>
  <c r="G760"/>
  <c r="G688"/>
  <c r="G666"/>
  <c r="G654"/>
  <c r="G643"/>
  <c r="G607"/>
  <c r="G591"/>
  <c r="G403"/>
  <c r="G1841"/>
  <c r="G1747"/>
  <c r="G1686"/>
  <c r="G1520"/>
  <c r="G1334"/>
  <c r="G1210"/>
  <c r="G1159"/>
  <c r="E40" i="4" s="1"/>
  <c r="G1148" i="1"/>
  <c r="G1134"/>
  <c r="G1126"/>
  <c r="G1089"/>
  <c r="G737"/>
  <c r="G567"/>
  <c r="G549"/>
  <c r="G481"/>
  <c r="G255"/>
  <c r="G234"/>
  <c r="G1698"/>
  <c r="G1694"/>
  <c r="G1690"/>
  <c r="G1664"/>
  <c r="G1629"/>
  <c r="G1603"/>
  <c r="G1599"/>
  <c r="G1460"/>
  <c r="G1443"/>
  <c r="G1220"/>
  <c r="G1182"/>
  <c r="G1158"/>
  <c r="G1153"/>
  <c r="G1081"/>
  <c r="G1077"/>
  <c r="G906"/>
  <c r="E116" i="4" s="1"/>
  <c r="G494" i="1"/>
  <c r="G489"/>
  <c r="G456"/>
  <c r="G261"/>
  <c r="G181"/>
  <c r="G161"/>
  <c r="G1254"/>
  <c r="G1864"/>
  <c r="G1854"/>
  <c r="G1849"/>
  <c r="G1775"/>
  <c r="G1750"/>
  <c r="G1659"/>
  <c r="G1627"/>
  <c r="G1573"/>
  <c r="G1530"/>
  <c r="G1518"/>
  <c r="G1509"/>
  <c r="G1462"/>
  <c r="G1234"/>
  <c r="G1229"/>
  <c r="G1209"/>
  <c r="G1166"/>
  <c r="G1152"/>
  <c r="G1119"/>
  <c r="G1095"/>
  <c r="G1083"/>
  <c r="G1071"/>
  <c r="G1066"/>
  <c r="G1055"/>
  <c r="G917"/>
  <c r="G904"/>
  <c r="G736"/>
  <c r="G508"/>
  <c r="G498"/>
  <c r="G488"/>
  <c r="G447"/>
  <c r="G377"/>
  <c r="G324"/>
  <c r="G259"/>
  <c r="G228"/>
  <c r="G206"/>
  <c r="G133"/>
  <c r="G60"/>
  <c r="G1795"/>
  <c r="G1774"/>
  <c r="G1745"/>
  <c r="G1700"/>
  <c r="G1687"/>
  <c r="G1654"/>
  <c r="G1646"/>
  <c r="G1593"/>
  <c r="G1581"/>
  <c r="G1447"/>
  <c r="G1441"/>
  <c r="G1321"/>
  <c r="G1312"/>
  <c r="G1228"/>
  <c r="G1223"/>
  <c r="G1218"/>
  <c r="G1183"/>
  <c r="G1098"/>
  <c r="G1093"/>
  <c r="G1082"/>
  <c r="G1065"/>
  <c r="G895"/>
  <c r="G770"/>
  <c r="E50" i="4" s="1"/>
  <c r="G745" i="1"/>
  <c r="G568"/>
  <c r="G533"/>
  <c r="G524"/>
  <c r="G470"/>
  <c r="G461"/>
  <c r="G430"/>
  <c r="G416"/>
  <c r="G363"/>
  <c r="G290"/>
  <c r="G136"/>
  <c r="G85"/>
  <c r="G81"/>
  <c r="G55"/>
  <c r="G1699"/>
  <c r="G1554"/>
  <c r="G1238"/>
  <c r="G982"/>
  <c r="G1771"/>
  <c r="G1280"/>
  <c r="G940"/>
  <c r="L88" i="4" s="1"/>
  <c r="G1865" i="1"/>
  <c r="G1240"/>
  <c r="G960"/>
  <c r="G1860"/>
  <c r="G1852"/>
  <c r="G1214"/>
  <c r="G908"/>
  <c r="G1847"/>
  <c r="G1777"/>
  <c r="G1511"/>
  <c r="L102" i="4" s="1"/>
  <c r="G888" i="1"/>
  <c r="G670"/>
  <c r="G275"/>
  <c r="G1114"/>
  <c r="G24"/>
  <c r="G28"/>
  <c r="G177"/>
  <c r="G266"/>
  <c r="G404"/>
  <c r="G424"/>
  <c r="G440"/>
  <c r="G596"/>
  <c r="G602"/>
  <c r="G630"/>
  <c r="G642"/>
  <c r="G646"/>
  <c r="G669"/>
  <c r="G677"/>
  <c r="G681"/>
  <c r="G689"/>
  <c r="G693"/>
  <c r="G701"/>
  <c r="G709"/>
  <c r="G725"/>
  <c r="G729"/>
  <c r="G741"/>
  <c r="G761"/>
  <c r="G765"/>
  <c r="G769"/>
  <c r="G777"/>
  <c r="G789"/>
  <c r="G797"/>
  <c r="G812"/>
  <c r="G824"/>
  <c r="G828"/>
  <c r="G839"/>
  <c r="G842"/>
  <c r="G866"/>
  <c r="G878"/>
  <c r="G882"/>
  <c r="G886"/>
  <c r="G893"/>
  <c r="G897"/>
  <c r="G901"/>
  <c r="G905"/>
  <c r="G909"/>
  <c r="G18"/>
  <c r="G33"/>
  <c r="G88"/>
  <c r="G96"/>
  <c r="G143"/>
  <c r="G167"/>
  <c r="G198"/>
  <c r="G201"/>
  <c r="G205"/>
  <c r="G220"/>
  <c r="G224"/>
  <c r="G260"/>
  <c r="G296"/>
  <c r="G312"/>
  <c r="G320"/>
  <c r="G374"/>
  <c r="G390"/>
  <c r="G438"/>
  <c r="G442"/>
  <c r="G454"/>
  <c r="G466"/>
  <c r="G492"/>
  <c r="G604"/>
  <c r="G608"/>
  <c r="G612"/>
  <c r="G632"/>
  <c r="G636"/>
  <c r="G640"/>
  <c r="G651"/>
  <c r="G655"/>
  <c r="G659"/>
  <c r="G675"/>
  <c r="G687"/>
  <c r="G691"/>
  <c r="G695"/>
  <c r="G699"/>
  <c r="G703"/>
  <c r="G707"/>
  <c r="G719"/>
  <c r="G723"/>
  <c r="G731"/>
  <c r="G751"/>
  <c r="G763"/>
  <c r="G771"/>
  <c r="G775"/>
  <c r="G795"/>
  <c r="G799"/>
  <c r="G803"/>
  <c r="G807"/>
  <c r="G826"/>
  <c r="G833"/>
  <c r="G848"/>
  <c r="G868"/>
  <c r="G872"/>
  <c r="G876"/>
  <c r="G884"/>
  <c r="G899"/>
  <c r="G911"/>
  <c r="G922"/>
  <c r="G932"/>
  <c r="G986"/>
  <c r="G994"/>
  <c r="G1009"/>
  <c r="G1021"/>
  <c r="G1029"/>
  <c r="G126"/>
  <c r="G138"/>
  <c r="G172"/>
  <c r="G285"/>
  <c r="G293"/>
  <c r="G379"/>
  <c r="G383"/>
  <c r="G417"/>
  <c r="G439"/>
  <c r="G449"/>
  <c r="G495"/>
  <c r="G503"/>
  <c r="G629"/>
  <c r="G635"/>
  <c r="G641"/>
  <c r="G650"/>
  <c r="G656"/>
  <c r="G682"/>
  <c r="G686"/>
  <c r="G700"/>
  <c r="G706"/>
  <c r="G716"/>
  <c r="G756"/>
  <c r="G784"/>
  <c r="G881"/>
  <c r="G898"/>
  <c r="G910"/>
  <c r="G930"/>
  <c r="G980"/>
  <c r="G984"/>
  <c r="G1003"/>
  <c r="G1007"/>
  <c r="G1012"/>
  <c r="G1016"/>
  <c r="G1034"/>
  <c r="G1046"/>
  <c r="G1057"/>
  <c r="G1061"/>
  <c r="G1069"/>
  <c r="G1088"/>
  <c r="G1092"/>
  <c r="G1108"/>
  <c r="G1120"/>
  <c r="G1124"/>
  <c r="G1155"/>
  <c r="G1179"/>
  <c r="G1187"/>
  <c r="G1191"/>
  <c r="G1207"/>
  <c r="G1211"/>
  <c r="G1253"/>
  <c r="G1265"/>
  <c r="G1287"/>
  <c r="G1291"/>
  <c r="G1302"/>
  <c r="G1306"/>
  <c r="G1310"/>
  <c r="G1314"/>
  <c r="G1338"/>
  <c r="G1362"/>
  <c r="G1421"/>
  <c r="G1425"/>
  <c r="G1433"/>
  <c r="G1437"/>
  <c r="G1445"/>
  <c r="G1449"/>
  <c r="G49"/>
  <c r="G174"/>
  <c r="G229"/>
  <c r="G237"/>
  <c r="G257"/>
  <c r="G451"/>
  <c r="G505"/>
  <c r="G521"/>
  <c r="G621"/>
  <c r="G627"/>
  <c r="G658"/>
  <c r="G684"/>
  <c r="G690"/>
  <c r="G710"/>
  <c r="G714"/>
  <c r="G718"/>
  <c r="G744"/>
  <c r="G748"/>
  <c r="G772"/>
  <c r="G778"/>
  <c r="G782"/>
  <c r="G786"/>
  <c r="G808"/>
  <c r="G825"/>
  <c r="G885"/>
  <c r="G890"/>
  <c r="G931"/>
  <c r="G1027"/>
  <c r="G1048"/>
  <c r="G1063"/>
  <c r="G1090"/>
  <c r="G1102"/>
  <c r="G1110"/>
  <c r="G1150"/>
  <c r="G1161"/>
  <c r="G1193"/>
  <c r="G1201"/>
  <c r="G1259"/>
  <c r="G1277"/>
  <c r="G1281"/>
  <c r="G1296"/>
  <c r="G1332"/>
  <c r="G1408"/>
  <c r="G1419"/>
  <c r="G1423"/>
  <c r="G1435"/>
  <c r="G1439"/>
  <c r="O64" i="4" s="1"/>
  <c r="G1483" i="1"/>
  <c r="G1501"/>
  <c r="G1505"/>
  <c r="G1508"/>
  <c r="G1539"/>
  <c r="G1555"/>
  <c r="G1559"/>
  <c r="G1578"/>
  <c r="G480"/>
  <c r="G852"/>
  <c r="G998"/>
  <c r="G1136"/>
  <c r="G1040"/>
  <c r="J108" i="4" s="1"/>
  <c r="G1094" i="1"/>
  <c r="G1431"/>
  <c r="G70"/>
  <c r="G537"/>
  <c r="G614"/>
  <c r="G626"/>
  <c r="G953"/>
  <c r="G961"/>
  <c r="G964"/>
  <c r="G44"/>
  <c r="G76"/>
  <c r="G563"/>
  <c r="G574"/>
  <c r="G578"/>
  <c r="G601"/>
  <c r="G624"/>
  <c r="G671"/>
  <c r="G759"/>
  <c r="G947"/>
  <c r="G951"/>
  <c r="G959"/>
  <c r="G970"/>
  <c r="G974"/>
  <c r="G990"/>
  <c r="G571"/>
  <c r="G581"/>
  <c r="G788"/>
  <c r="G950"/>
  <c r="G956"/>
  <c r="G962"/>
  <c r="G971"/>
  <c r="G976"/>
  <c r="G989"/>
  <c r="G1249"/>
  <c r="G1279"/>
  <c r="G1326"/>
  <c r="G1413"/>
  <c r="G1469"/>
  <c r="G529"/>
  <c r="G617"/>
  <c r="G948"/>
  <c r="G958"/>
  <c r="G968"/>
  <c r="G1036"/>
  <c r="G1241"/>
  <c r="G1245"/>
  <c r="G1328"/>
  <c r="G1412"/>
  <c r="G1427"/>
  <c r="G1463"/>
  <c r="G1551"/>
  <c r="G1676"/>
  <c r="G1553"/>
  <c r="G1448"/>
  <c r="G1039"/>
  <c r="G965"/>
  <c r="G1624"/>
  <c r="G1506"/>
  <c r="G1446"/>
  <c r="G1232"/>
  <c r="G993"/>
  <c r="G975"/>
  <c r="G967"/>
  <c r="G550"/>
  <c r="I9" i="4" l="1"/>
  <c r="I12"/>
  <c r="G108"/>
  <c r="I11"/>
  <c r="I13"/>
  <c r="O335"/>
  <c r="H241"/>
  <c r="I10"/>
  <c r="M64"/>
  <c r="G54"/>
  <c r="G56"/>
  <c r="J40"/>
  <c r="H67"/>
  <c r="G62"/>
  <c r="N86"/>
  <c r="O57"/>
  <c r="I108"/>
  <c r="F108"/>
  <c r="K87"/>
  <c r="K97"/>
  <c r="I62"/>
  <c r="J109"/>
  <c r="K77"/>
  <c r="K48"/>
  <c r="I48"/>
  <c r="L91"/>
  <c r="G95"/>
  <c r="G50"/>
  <c r="O67"/>
  <c r="L92"/>
  <c r="I69"/>
  <c r="G97"/>
  <c r="E28"/>
  <c r="F69"/>
  <c r="I14"/>
  <c r="I15"/>
  <c r="I27"/>
  <c r="H86"/>
  <c r="F86"/>
  <c r="I97"/>
  <c r="K109"/>
  <c r="W21"/>
  <c r="W22"/>
  <c r="W18"/>
  <c r="W23"/>
  <c r="W24"/>
  <c r="L9"/>
  <c r="L10"/>
  <c r="L11"/>
  <c r="L12"/>
  <c r="L8"/>
  <c r="E4"/>
  <c r="F330"/>
  <c r="H278"/>
  <c r="G301"/>
  <c r="X12"/>
  <c r="J335"/>
  <c r="K335"/>
  <c r="L254"/>
  <c r="N278"/>
  <c r="E234"/>
  <c r="G300"/>
  <c r="L332"/>
  <c r="J27"/>
  <c r="F64"/>
  <c r="L335"/>
  <c r="E254"/>
  <c r="F278"/>
  <c r="G332"/>
  <c r="I278"/>
  <c r="I332"/>
  <c r="E278"/>
  <c r="I118"/>
  <c r="J118"/>
  <c r="O332"/>
  <c r="G241"/>
  <c r="L278"/>
  <c r="G234"/>
  <c r="H271"/>
  <c r="G335"/>
  <c r="G294"/>
  <c r="E294"/>
  <c r="E295"/>
  <c r="L295"/>
  <c r="L282"/>
  <c r="E282"/>
  <c r="E329"/>
  <c r="G329"/>
  <c r="E304"/>
  <c r="J304"/>
  <c r="E334"/>
  <c r="L334"/>
  <c r="G251"/>
  <c r="E251"/>
  <c r="M278"/>
  <c r="M234"/>
  <c r="I261"/>
  <c r="E261"/>
  <c r="E262"/>
  <c r="H262"/>
  <c r="L273"/>
  <c r="E273"/>
  <c r="E306"/>
  <c r="G306"/>
  <c r="I335"/>
  <c r="L305"/>
  <c r="H332"/>
  <c r="H305"/>
  <c r="O278"/>
  <c r="G278"/>
  <c r="K278"/>
  <c r="L234"/>
  <c r="E310"/>
  <c r="E264"/>
  <c r="I268"/>
  <c r="E246"/>
  <c r="E301"/>
  <c r="E335"/>
  <c r="G245"/>
  <c r="E245"/>
  <c r="I296"/>
  <c r="E296"/>
  <c r="F288"/>
  <c r="E288"/>
  <c r="E249"/>
  <c r="G249"/>
  <c r="E338"/>
  <c r="G338"/>
  <c r="E319"/>
  <c r="G319"/>
  <c r="E256"/>
  <c r="J256"/>
  <c r="E279"/>
  <c r="L279"/>
  <c r="E265"/>
  <c r="G265"/>
  <c r="N234"/>
  <c r="E322"/>
  <c r="N322"/>
  <c r="L311"/>
  <c r="G315"/>
  <c r="H335"/>
  <c r="E337"/>
  <c r="E324"/>
  <c r="E241"/>
  <c r="E300"/>
  <c r="J293"/>
  <c r="E325"/>
  <c r="E326"/>
  <c r="E253"/>
  <c r="H253"/>
  <c r="E285"/>
  <c r="L285"/>
  <c r="E238"/>
  <c r="N238"/>
  <c r="I286"/>
  <c r="E286"/>
  <c r="E318"/>
  <c r="G318"/>
  <c r="L289"/>
  <c r="E289"/>
  <c r="L330"/>
  <c r="E330"/>
  <c r="L255"/>
  <c r="E255"/>
  <c r="E248"/>
  <c r="G248"/>
  <c r="G277"/>
  <c r="E277"/>
  <c r="L258"/>
  <c r="E258"/>
  <c r="J283"/>
  <c r="E283"/>
  <c r="F234"/>
  <c r="F305"/>
  <c r="I64"/>
  <c r="O234"/>
  <c r="E284"/>
  <c r="H234"/>
  <c r="E327"/>
  <c r="E302"/>
  <c r="E323"/>
  <c r="E316"/>
  <c r="G254"/>
  <c r="H270"/>
  <c r="E270"/>
  <c r="E247"/>
  <c r="F247"/>
  <c r="L242"/>
  <c r="E242"/>
  <c r="E315"/>
  <c r="L315"/>
  <c r="G252"/>
  <c r="E252"/>
  <c r="L250"/>
  <c r="E250"/>
  <c r="G236"/>
  <c r="E236"/>
  <c r="E291"/>
  <c r="L291"/>
  <c r="E336"/>
  <c r="F336"/>
  <c r="E331"/>
  <c r="G331"/>
  <c r="E269"/>
  <c r="G269"/>
  <c r="I234"/>
  <c r="I260"/>
  <c r="E260"/>
  <c r="E275"/>
  <c r="G275"/>
  <c r="J234"/>
  <c r="E311"/>
  <c r="J311"/>
  <c r="F332"/>
  <c r="F335"/>
  <c r="J278"/>
  <c r="O241"/>
  <c r="E271"/>
  <c r="E312"/>
  <c r="K234"/>
  <c r="E305"/>
  <c r="E314"/>
  <c r="E332"/>
  <c r="E309"/>
  <c r="N118"/>
  <c r="H64"/>
  <c r="H118"/>
  <c r="E108"/>
  <c r="J64"/>
  <c r="G118"/>
  <c r="O118"/>
  <c r="K64"/>
  <c r="H20"/>
  <c r="N20"/>
  <c r="E5"/>
  <c r="E77"/>
  <c r="F20"/>
  <c r="L27"/>
  <c r="L64"/>
  <c r="L20"/>
  <c r="G64"/>
  <c r="E102"/>
  <c r="G20"/>
  <c r="G116"/>
  <c r="L108"/>
  <c r="F27"/>
  <c r="L118"/>
  <c r="F50"/>
  <c r="I20"/>
  <c r="E64"/>
  <c r="E20"/>
  <c r="E91"/>
  <c r="E88"/>
  <c r="H27"/>
  <c r="E27"/>
  <c r="L95"/>
  <c r="E95"/>
  <c r="G27"/>
  <c r="K27"/>
  <c r="O27"/>
  <c r="N64"/>
  <c r="F118"/>
  <c r="K118"/>
  <c r="O20"/>
  <c r="L77"/>
  <c r="E48"/>
  <c r="J20"/>
  <c r="G40"/>
  <c r="E118"/>
  <c r="K20"/>
  <c r="M20"/>
  <c r="I8"/>
  <c r="E15"/>
  <c r="E11"/>
  <c r="E17"/>
  <c r="E16"/>
  <c r="E14"/>
  <c r="E12"/>
  <c r="E9"/>
  <c r="E13"/>
  <c r="E8"/>
  <c r="E10"/>
  <c r="G3" i="1"/>
  <c r="E3" i="4"/>
  <c r="W19" l="1"/>
  <c r="T32"/>
  <c r="T33"/>
  <c r="T31"/>
  <c r="W17"/>
  <c r="V8"/>
  <c r="V9"/>
  <c r="V6"/>
  <c r="V12" s="1"/>
  <c r="Z8"/>
  <c r="AA12" s="1"/>
  <c r="Z9"/>
  <c r="W20"/>
  <c r="Z17"/>
  <c r="U17" s="1"/>
  <c r="Z20"/>
  <c r="U20" s="1"/>
  <c r="Z18"/>
  <c r="U18" s="1"/>
  <c r="Z24"/>
  <c r="U24" s="1"/>
  <c r="Z22"/>
  <c r="U22" s="1"/>
  <c r="Z19"/>
  <c r="U19" s="1"/>
  <c r="Z21"/>
  <c r="U21" s="1"/>
  <c r="Z26"/>
  <c r="U26" s="1"/>
  <c r="Z23"/>
  <c r="U23" s="1"/>
  <c r="Z25"/>
  <c r="U25" s="1"/>
  <c r="V7"/>
  <c r="V13" s="1"/>
  <c r="Z7"/>
  <c r="Z13" s="1"/>
  <c r="Z6"/>
  <c r="W12"/>
  <c r="N6" i="5" l="1"/>
  <c r="V33" i="4"/>
  <c r="U33" s="1"/>
  <c r="O6" i="5" s="1"/>
  <c r="N4"/>
  <c r="V31" i="4"/>
  <c r="U31" s="1"/>
  <c r="O4" i="5" s="1"/>
  <c r="N5"/>
  <c r="V32" i="4"/>
  <c r="U32" s="1"/>
  <c r="O5" i="5" s="1"/>
  <c r="Y18" i="4"/>
  <c r="Y19"/>
  <c r="Y20"/>
  <c r="Y21"/>
  <c r="Y17"/>
  <c r="Z12"/>
</calcChain>
</file>

<file path=xl/sharedStrings.xml><?xml version="1.0" encoding="utf-8"?>
<sst xmlns="http://schemas.openxmlformats.org/spreadsheetml/2006/main" count="12858" uniqueCount="4090">
  <si>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</si>
  <si>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</si>
  <si>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</si>
  <si>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</si>
  <si>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</si>
  <si>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</si>
  <si>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</si>
  <si>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</si>
  <si>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</si>
  <si>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</si>
  <si>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</si>
  <si>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</si>
  <si>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</si>
  <si>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</si>
  <si>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</si>
  <si>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</si>
  <si>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</si>
  <si>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</si>
  <si>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</si>
  <si>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</si>
  <si>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</si>
  <si>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</si>
  <si>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</si>
  <si>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</si>
  <si>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</si>
  <si>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</si>
  <si>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</si>
  <si>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</si>
  <si>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</si>
  <si>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</si>
  <si>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</si>
  <si>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</si>
  <si>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</si>
  <si>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</si>
  <si>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</si>
  <si>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</si>
  <si>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</si>
  <si>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</si>
  <si>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</si>
  <si>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</si>
  <si>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</si>
  <si>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</si>
  <si>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</si>
  <si>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</si>
  <si>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</si>
  <si>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</si>
  <si>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</si>
  <si>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</si>
  <si>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</si>
  <si>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</si>
  <si>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</si>
  <si>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</si>
  <si>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</si>
  <si>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</si>
  <si>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</si>
  <si>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</si>
  <si>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</si>
  <si>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</si>
  <si>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</si>
  <si>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</si>
  <si>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</si>
  <si>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</si>
  <si>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</si>
  <si>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</si>
  <si>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</si>
  <si>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</si>
  <si>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</si>
  <si>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</si>
  <si>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</si>
  <si>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</si>
  <si>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</si>
  <si>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</si>
  <si>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</si>
  <si>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</si>
  <si>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</si>
  <si>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</si>
  <si>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</si>
  <si>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</si>
  <si>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</si>
  <si>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</si>
  <si>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</si>
  <si>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</si>
  <si>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</si>
  <si>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</si>
  <si>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</si>
  <si>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</si>
  <si>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</si>
  <si>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</si>
  <si>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</si>
  <si>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</si>
  <si>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</si>
  <si>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</si>
  <si>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</si>
  <si>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</si>
  <si>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</si>
  <si>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</si>
  <si>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</si>
  <si>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</si>
  <si>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</si>
  <si>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</si>
  <si>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</si>
  <si>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</si>
  <si>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</si>
  <si>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</si>
  <si>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</si>
  <si>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</si>
  <si>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</si>
  <si>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</si>
  <si>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</si>
  <si>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</si>
  <si>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</si>
  <si>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</si>
  <si>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</si>
  <si>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</si>
  <si>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</si>
  <si>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</si>
  <si>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</si>
  <si>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</si>
  <si>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</si>
  <si>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</si>
  <si>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</si>
  <si>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</si>
  <si>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</si>
  <si>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</si>
  <si>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</si>
  <si>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</si>
  <si>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</si>
  <si>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</si>
  <si>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</si>
  <si>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</si>
  <si>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</si>
  <si>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</si>
  <si>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</si>
  <si>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</si>
  <si>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</si>
  <si>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</si>
  <si>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</si>
  <si>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</si>
  <si>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</si>
  <si>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</si>
  <si>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</si>
  <si>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</si>
  <si>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</si>
  <si>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</si>
  <si>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</si>
  <si>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</si>
  <si>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</si>
  <si>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</si>
  <si>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</si>
  <si>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</si>
  <si>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</si>
  <si>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</si>
  <si>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</si>
  <si>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</si>
  <si>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</si>
  <si>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</si>
  <si>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</si>
  <si>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</si>
  <si>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</si>
  <si>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</si>
  <si>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</si>
  <si>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</si>
  <si>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</si>
  <si>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</si>
  <si>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</si>
  <si>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</si>
  <si>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</si>
  <si>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</si>
  <si>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</si>
  <si>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</si>
  <si>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</si>
  <si>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</si>
  <si>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</si>
  <si>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</si>
  <si>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</si>
  <si>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</si>
  <si>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</si>
  <si>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</si>
  <si>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</si>
  <si>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</si>
  <si>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</si>
  <si>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</si>
  <si>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</si>
  <si>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</si>
  <si>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</si>
  <si>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</si>
  <si>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</si>
  <si>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</si>
  <si>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</si>
  <si>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</si>
  <si>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</si>
  <si>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</si>
  <si>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</si>
  <si>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</si>
  <si>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</si>
  <si>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</si>
  <si>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</si>
  <si>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</si>
  <si>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</si>
  <si>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</si>
  <si>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</si>
  <si>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</si>
  <si>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</si>
  <si>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</si>
  <si>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</si>
  <si>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</si>
  <si>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</si>
  <si>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</si>
  <si>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</si>
  <si>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</si>
  <si>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</si>
  <si>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</si>
  <si>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</si>
  <si>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</si>
  <si>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</si>
  <si>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</si>
  <si>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</si>
  <si>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</si>
  <si>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</si>
  <si>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</si>
  <si>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</si>
  <si>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</si>
  <si>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</si>
  <si>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</si>
  <si>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</si>
  <si>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</si>
  <si>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</si>
  <si>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</si>
  <si>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</si>
  <si>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</si>
  <si>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</si>
  <si>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</si>
  <si>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</si>
  <si>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</si>
  <si>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</si>
  <si>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</si>
  <si>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</si>
  <si>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</si>
  <si>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</si>
  <si>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</si>
  <si>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</si>
  <si>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</si>
  <si>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</si>
  <si>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</si>
  <si>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</si>
  <si>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</si>
  <si>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</si>
  <si>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</si>
  <si>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</si>
  <si>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</si>
  <si>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</si>
  <si>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</si>
  <si>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</si>
  <si>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</si>
  <si>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</si>
  <si>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</si>
  <si>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</si>
  <si>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</si>
  <si>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</si>
  <si>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</si>
  <si>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</si>
  <si>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</si>
  <si>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</si>
  <si>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</si>
  <si>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</si>
  <si>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</si>
  <si>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</si>
  <si>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</si>
  <si>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</si>
  <si>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</si>
  <si>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</si>
  <si>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</si>
  <si>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</si>
  <si>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</si>
  <si>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</si>
  <si>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</si>
  <si>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</si>
  <si>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</si>
  <si>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</si>
  <si>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</si>
  <si>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</si>
  <si>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</si>
  <si>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</si>
  <si>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</si>
  <si>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</si>
  <si>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</si>
  <si>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</si>
  <si>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</si>
  <si>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</si>
  <si>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</si>
  <si>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</si>
  <si>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</si>
  <si>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</si>
  <si>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</si>
  <si>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</si>
  <si>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</si>
  <si>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</si>
  <si>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</si>
  <si>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</si>
  <si>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</si>
  <si>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</si>
  <si>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</si>
  <si>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</si>
  <si>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</si>
  <si>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</si>
  <si>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</si>
  <si>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</si>
  <si>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</si>
  <si>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</si>
  <si>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</si>
  <si>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</si>
  <si>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</si>
  <si>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</si>
  <si>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</si>
  <si>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</si>
  <si>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</si>
  <si>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</si>
  <si>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</si>
  <si>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</si>
  <si>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</si>
  <si>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</si>
  <si>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</si>
  <si>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</si>
  <si>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</si>
  <si>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</si>
  <si>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</si>
  <si>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</si>
  <si>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</si>
  <si>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</si>
  <si>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</si>
  <si>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</si>
  <si>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</si>
  <si>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</si>
  <si>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</si>
  <si>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</si>
  <si>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</si>
  <si>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</si>
  <si>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</si>
  <si>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</si>
  <si>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</si>
  <si>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</si>
  <si>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</si>
  <si>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</si>
  <si>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</si>
  <si>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</si>
  <si>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</si>
  <si>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</si>
  <si>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</si>
  <si>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</si>
  <si>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</si>
  <si>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</si>
  <si>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</si>
  <si>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</si>
  <si>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</si>
  <si>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</si>
  <si>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</si>
  <si>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</si>
  <si>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</si>
  <si>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</si>
  <si>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</si>
  <si>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</si>
  <si>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</si>
  <si>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</si>
  <si>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</si>
  <si>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</si>
  <si>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</si>
  <si>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</si>
  <si>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</si>
  <si>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</si>
  <si>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</si>
  <si>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</si>
  <si>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</si>
  <si>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</si>
  <si>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</si>
  <si>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</si>
  <si>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</si>
  <si>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</si>
  <si>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</si>
  <si>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</si>
  <si>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</si>
  <si>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</si>
  <si>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</si>
  <si>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</si>
  <si>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</si>
  <si>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</si>
  <si>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</si>
  <si>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</si>
  <si>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</si>
  <si>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</si>
  <si>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</si>
  <si>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</si>
  <si>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</si>
  <si>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</si>
  <si>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</si>
  <si>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</si>
  <si>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</si>
  <si>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</si>
  <si>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</si>
  <si>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</si>
  <si>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</si>
  <si>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</si>
  <si>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</si>
  <si>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</si>
  <si>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</si>
  <si>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</si>
  <si>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</si>
  <si>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</si>
  <si>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</si>
  <si>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</si>
  <si>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</si>
  <si>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</si>
  <si>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</si>
  <si>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</si>
  <si>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</si>
  <si>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</si>
  <si>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</si>
  <si>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</si>
  <si>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</si>
  <si>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</si>
  <si>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</si>
  <si>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</si>
  <si>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</si>
  <si>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</si>
  <si>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</si>
  <si>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</si>
  <si>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</si>
  <si>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</si>
  <si>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</si>
  <si>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</si>
  <si>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</si>
  <si>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</si>
  <si>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</si>
  <si>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</si>
  <si>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</si>
  <si>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</si>
  <si>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</si>
  <si>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</si>
  <si>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</si>
  <si>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</si>
  <si>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</si>
  <si>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</si>
  <si>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</si>
  <si>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</si>
  <si>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</si>
  <si>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</si>
  <si>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</si>
  <si>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</si>
  <si>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</si>
  <si>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</si>
  <si>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</si>
  <si>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</si>
  <si>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</si>
  <si>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</si>
  <si>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</si>
  <si>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</si>
  <si>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</si>
  <si>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</si>
  <si>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</si>
  <si>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</si>
  <si>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</si>
  <si>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</si>
  <si>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</si>
  <si>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</si>
  <si>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</si>
  <si>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</si>
  <si>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</si>
  <si>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</si>
  <si>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</si>
  <si>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</si>
  <si>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</si>
  <si>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</si>
  <si>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</si>
  <si>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</si>
  <si>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</si>
  <si>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</si>
  <si>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</si>
  <si>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</si>
  <si>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</si>
  <si>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</si>
  <si>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</si>
  <si>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</si>
  <si>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</si>
  <si>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</si>
  <si>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</si>
  <si>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</si>
  <si>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</si>
  <si>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</si>
  <si>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</si>
  <si>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</si>
  <si>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</si>
  <si>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</si>
  <si>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</si>
  <si>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</si>
  <si>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</si>
  <si>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</si>
  <si>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</si>
  <si>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</si>
  <si>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</si>
  <si>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</si>
  <si>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</si>
  <si>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</si>
  <si>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</si>
  <si>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</si>
  <si>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</si>
  <si>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</si>
  <si>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</si>
  <si>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</si>
  <si>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</si>
  <si>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</si>
  <si>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</si>
  <si>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</si>
  <si>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</si>
  <si>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</si>
  <si>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</si>
  <si>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</si>
  <si>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</si>
  <si>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</si>
  <si>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</si>
  <si>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</si>
  <si>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</si>
  <si>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</si>
  <si>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</si>
  <si>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</si>
  <si>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</si>
  <si>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</si>
  <si>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</si>
  <si>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</si>
  <si>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</si>
  <si>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</si>
  <si>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</si>
  <si>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</si>
  <si>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</si>
  <si>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</si>
  <si>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</si>
  <si>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</si>
  <si>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</si>
  <si>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</si>
  <si>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</si>
  <si>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</si>
  <si>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</si>
  <si>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</si>
  <si>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</si>
  <si>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</si>
  <si>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</si>
  <si>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</si>
  <si>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</si>
  <si>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</si>
  <si>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</si>
  <si>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</si>
  <si>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</si>
  <si>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</si>
  <si>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</si>
  <si>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</si>
  <si>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</si>
  <si>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</si>
  <si>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</si>
  <si>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</si>
  <si>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</si>
  <si>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</si>
  <si>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</si>
  <si>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</si>
  <si>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</si>
  <si>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</si>
  <si>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</si>
  <si>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</si>
  <si>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</si>
  <si>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</si>
  <si>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</si>
  <si>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</si>
  <si>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</si>
  <si>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</si>
  <si>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</si>
  <si>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</si>
  <si>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</si>
  <si>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</si>
  <si>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</si>
  <si>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</si>
  <si>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</si>
  <si>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</si>
  <si>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</si>
  <si>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</si>
  <si>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</si>
  <si>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</si>
  <si>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</si>
  <si>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</si>
  <si>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</si>
  <si>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</si>
  <si>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</si>
  <si>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</si>
  <si>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</si>
  <si>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</si>
  <si>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</si>
  <si>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</si>
  <si>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</si>
  <si>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</si>
  <si>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</si>
  <si>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</si>
  <si>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</si>
  <si>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</si>
  <si>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</si>
  <si>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</si>
  <si>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</si>
  <si>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</si>
  <si>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</si>
  <si>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</si>
  <si>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</si>
  <si>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</si>
  <si>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</si>
  <si>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</si>
  <si>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</si>
  <si>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</si>
  <si>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</si>
  <si>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</si>
  <si>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</si>
  <si>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</si>
  <si>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</si>
  <si>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</si>
  <si>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</si>
  <si>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</si>
  <si>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</si>
  <si>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</si>
  <si>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</si>
  <si>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</si>
  <si>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</si>
  <si>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</si>
  <si>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</si>
  <si>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</si>
  <si>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</si>
  <si>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</si>
  <si>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</si>
  <si>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</si>
  <si>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</si>
  <si>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</si>
  <si>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</si>
  <si>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</si>
  <si>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</si>
  <si>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</si>
  <si>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</si>
  <si>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</si>
  <si>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</si>
  <si>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</si>
  <si>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</si>
  <si>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</si>
  <si>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</si>
  <si>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</si>
  <si>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</si>
  <si>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</si>
  <si>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</si>
  <si>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</si>
  <si>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</si>
  <si>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</si>
  <si>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</si>
  <si>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</si>
  <si>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</si>
  <si>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</si>
  <si>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</si>
  <si>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</si>
  <si>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</si>
  <si>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</si>
  <si>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</si>
  <si>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</si>
  <si>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</si>
  <si>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</si>
  <si>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</si>
  <si>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</si>
  <si>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</si>
  <si>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</si>
  <si>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</si>
  <si>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</si>
  <si>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</si>
  <si>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</si>
  <si>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</si>
  <si>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</si>
  <si>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</si>
  <si>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</si>
  <si>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</si>
  <si>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</si>
  <si>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</si>
  <si>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</si>
  <si>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</si>
  <si>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</si>
  <si>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</si>
  <si>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</si>
  <si>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</si>
  <si>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</si>
  <si>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</si>
  <si>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</si>
  <si>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</si>
  <si>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</si>
  <si>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</si>
  <si>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</si>
  <si>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</si>
  <si>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</si>
  <si>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</si>
  <si>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</si>
  <si>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</si>
  <si>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</si>
  <si>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</si>
  <si>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</si>
  <si>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</si>
  <si>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</si>
  <si>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</si>
  <si>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</si>
  <si>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</si>
  <si>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</si>
  <si>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</si>
  <si>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</si>
  <si>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</si>
  <si>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</si>
  <si>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</si>
  <si>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</si>
  <si>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</si>
  <si>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</si>
  <si>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</si>
  <si>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</si>
  <si>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</si>
  <si>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</si>
  <si>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</si>
  <si>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</si>
  <si>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</si>
  <si>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</si>
  <si>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</si>
  <si>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</si>
  <si>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</si>
  <si>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</si>
  <si>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</si>
  <si>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</si>
  <si>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</si>
  <si>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</si>
  <si>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</si>
  <si>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</si>
  <si>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</si>
  <si>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</si>
  <si>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</si>
  <si>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</si>
  <si>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</si>
  <si>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</si>
  <si>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</si>
  <si>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</si>
  <si>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</si>
  <si>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</si>
  <si>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</si>
  <si>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</si>
  <si>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</si>
  <si>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</si>
  <si>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</si>
  <si>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</si>
  <si>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</si>
  <si>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</si>
  <si>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</si>
  <si>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</si>
  <si>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</si>
  <si>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</si>
  <si>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</si>
  <si>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</si>
  <si>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</si>
  <si>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</si>
  <si>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</si>
  <si>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</si>
  <si>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</si>
  <si>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</si>
  <si>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</si>
  <si>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</si>
  <si>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</si>
  <si>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</si>
  <si>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</si>
  <si>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</si>
  <si>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</si>
  <si>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</si>
  <si>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</si>
  <si>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</si>
  <si>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</si>
  <si>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</si>
  <si>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</si>
  <si>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</si>
  <si>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</si>
  <si>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</si>
  <si>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</si>
  <si>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</si>
  <si>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</si>
  <si>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</si>
  <si>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</si>
  <si>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</si>
  <si>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</si>
  <si>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</si>
  <si>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</si>
  <si>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</si>
  <si>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</si>
  <si>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</si>
  <si>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</si>
  <si>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</si>
  <si>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</si>
  <si>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</si>
  <si>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</si>
  <si>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</si>
  <si>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</si>
  <si>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</si>
  <si>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</si>
  <si>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</si>
  <si>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</si>
  <si>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</si>
  <si>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</si>
  <si>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</si>
  <si>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</si>
  <si>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</si>
  <si>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</si>
  <si>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</si>
  <si>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</si>
  <si>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</si>
  <si>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</si>
  <si>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</si>
  <si>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</si>
  <si>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</si>
  <si>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</si>
  <si>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</si>
  <si>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</si>
  <si>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</si>
  <si>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</si>
  <si>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</si>
  <si>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</si>
  <si>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</si>
  <si>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</si>
  <si>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</si>
  <si>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</si>
  <si>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</si>
  <si>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</si>
  <si>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</si>
  <si>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</si>
  <si>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</si>
  <si>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</si>
  <si>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</si>
  <si>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</si>
  <si>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</si>
  <si>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</si>
  <si>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</si>
  <si>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</si>
  <si>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</si>
  <si>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</si>
  <si>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</si>
  <si>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</si>
  <si>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</si>
  <si>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</si>
  <si>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</si>
  <si>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</si>
  <si>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</si>
  <si>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</si>
  <si>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</si>
  <si>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</si>
  <si>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</si>
  <si>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</si>
  <si>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</si>
  <si>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</si>
  <si>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</si>
  <si>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</si>
  <si>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</si>
  <si>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</si>
  <si>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</si>
  <si>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</si>
  <si>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</si>
  <si>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</si>
  <si>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</si>
  <si>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</si>
  <si>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</si>
  <si>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</si>
  <si>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</si>
  <si>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</si>
  <si>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</si>
  <si>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</si>
  <si>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</si>
  <si>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</si>
  <si>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</si>
  <si>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</si>
  <si>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</si>
  <si>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</si>
  <si>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</si>
  <si>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</si>
  <si>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</si>
  <si>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</si>
  <si>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</si>
  <si>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</si>
  <si>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</si>
  <si>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</si>
  <si>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</si>
  <si>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</si>
  <si>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</si>
  <si>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</si>
  <si>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</si>
  <si>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</si>
  <si>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</si>
  <si>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</si>
  <si>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</si>
  <si>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</si>
  <si>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</si>
  <si>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</si>
  <si>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</si>
  <si>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</si>
  <si>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</si>
  <si>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</si>
  <si>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</si>
  <si>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</si>
  <si>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</si>
  <si>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</si>
  <si>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</si>
  <si>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</si>
  <si>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</si>
  <si>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</si>
  <si>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</si>
  <si>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</si>
  <si>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</si>
  <si>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</si>
  <si>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</si>
  <si>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</si>
  <si>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</si>
  <si>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</si>
  <si>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</si>
  <si>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</si>
  <si>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</si>
  <si>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</si>
  <si>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</si>
  <si>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</si>
  <si>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</si>
  <si>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</si>
  <si>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</si>
  <si>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</si>
  <si>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</si>
  <si>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</si>
  <si>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</si>
  <si>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</si>
  <si>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</si>
  <si>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</si>
  <si>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</si>
  <si>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</si>
  <si>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</si>
  <si>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</si>
  <si>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</si>
  <si>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</si>
  <si>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</si>
  <si>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</si>
  <si>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</si>
  <si>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</si>
  <si>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</si>
  <si>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</si>
  <si>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</si>
  <si>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</si>
  <si>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</si>
  <si>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</si>
  <si>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</si>
  <si>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</si>
  <si>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</si>
  <si>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</si>
  <si>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</si>
  <si>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</si>
  <si>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</si>
  <si>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</si>
  <si>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</si>
  <si>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</si>
  <si>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</si>
  <si>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</si>
  <si>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</si>
  <si>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</si>
  <si>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</si>
  <si>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</si>
  <si>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</si>
  <si>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</si>
  <si>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</si>
  <si>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</si>
  <si>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</si>
  <si>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</si>
  <si>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</si>
  <si>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</si>
  <si>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</si>
  <si>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</si>
  <si>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</si>
  <si>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</si>
  <si>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</si>
  <si>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</si>
  <si>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</si>
  <si>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</si>
  <si>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</si>
  <si>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</si>
  <si>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</si>
  <si>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</si>
  <si>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</si>
  <si>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</si>
  <si>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</si>
  <si>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</si>
  <si>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</si>
  <si>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</si>
  <si>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</si>
  <si>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</si>
  <si>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</si>
  <si>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</si>
  <si>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</si>
  <si>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</si>
  <si>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</si>
  <si>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</si>
  <si>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</si>
  <si>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</si>
  <si>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</si>
  <si>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</si>
  <si>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</si>
  <si>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</si>
  <si>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</si>
  <si>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</si>
  <si>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</si>
  <si>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</si>
  <si>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</si>
  <si>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</si>
  <si>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</si>
  <si>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</si>
  <si>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</si>
  <si>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</si>
  <si>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</si>
  <si>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</si>
  <si>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</si>
  <si>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</si>
  <si>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</si>
  <si>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</si>
  <si>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</si>
  <si>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</si>
  <si>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</si>
  <si>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</si>
  <si>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</si>
  <si>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</si>
  <si>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</si>
  <si>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</si>
  <si>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</si>
  <si>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</si>
  <si>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</si>
  <si>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</si>
  <si>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</si>
  <si>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</si>
  <si>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</si>
  <si>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</si>
  <si>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</si>
  <si>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</si>
  <si>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</si>
  <si>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</si>
  <si>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</si>
  <si>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</si>
  <si>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</si>
  <si>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</si>
  <si>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</si>
  <si>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</si>
  <si>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</si>
  <si>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</si>
  <si>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</si>
  <si>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</si>
  <si>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</si>
  <si>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</si>
  <si>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</si>
  <si>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</si>
  <si>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</si>
  <si>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</si>
  <si>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</si>
  <si>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</si>
  <si>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</si>
  <si>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</si>
  <si>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</si>
  <si>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</si>
  <si>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</si>
  <si>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</si>
  <si>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</si>
  <si>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</si>
  <si>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</si>
  <si>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</si>
  <si>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</si>
  <si>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</si>
  <si>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</si>
  <si>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</si>
  <si>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</si>
  <si>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</si>
  <si>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</si>
  <si>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</si>
  <si>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</si>
  <si>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</si>
  <si>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</si>
  <si>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</si>
  <si>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</si>
  <si>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</si>
  <si>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</si>
  <si>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</si>
  <si>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</si>
  <si>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</si>
  <si>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</si>
  <si>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</si>
  <si>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</si>
  <si>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</si>
  <si>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</si>
  <si>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</si>
  <si>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</si>
  <si>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</si>
  <si>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</si>
  <si>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</si>
  <si>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</si>
  <si>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</si>
  <si>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</si>
  <si>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</si>
  <si>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</si>
  <si>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</si>
  <si>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</si>
  <si>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</si>
  <si>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</si>
  <si>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</si>
  <si>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</si>
  <si>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</si>
  <si>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</si>
  <si>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</si>
  <si>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</si>
  <si>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</si>
  <si>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</si>
  <si>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</si>
  <si>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</si>
  <si>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</si>
  <si>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</si>
  <si>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</si>
  <si>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</si>
  <si>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</si>
  <si>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</si>
  <si>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</si>
  <si>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</si>
  <si>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</si>
  <si>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</si>
  <si>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</si>
  <si>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</si>
  <si>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</si>
  <si>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</si>
  <si>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</si>
  <si>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</si>
  <si>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</si>
  <si>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</si>
  <si>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</si>
  <si>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</si>
  <si>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</si>
  <si>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</si>
  <si>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</si>
  <si>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</si>
  <si>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</si>
  <si>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</si>
  <si>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</si>
  <si>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</si>
  <si>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</si>
  <si>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</si>
  <si>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</si>
  <si>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</si>
  <si>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</si>
  <si>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</si>
  <si>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</si>
  <si>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</si>
  <si>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</si>
  <si>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</si>
  <si>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</si>
  <si>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</si>
  <si>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</si>
  <si>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</si>
  <si>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</si>
  <si>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</si>
  <si>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</si>
  <si>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</si>
  <si>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</si>
  <si>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</si>
  <si>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</si>
  <si>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</si>
  <si>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</si>
  <si>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</si>
  <si>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</si>
  <si>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</si>
  <si>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</si>
  <si>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</si>
  <si>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</si>
  <si>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</si>
  <si>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</si>
  <si>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</si>
  <si>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</si>
  <si>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</si>
  <si>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</si>
  <si>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</si>
  <si>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</si>
  <si>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</si>
  <si>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</si>
  <si>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</si>
  <si>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</si>
  <si>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</si>
  <si>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</si>
  <si>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</si>
  <si>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</si>
  <si>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</si>
  <si>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</si>
  <si>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</si>
  <si>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</si>
  <si>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</si>
  <si>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</si>
  <si>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</si>
  <si>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</si>
  <si>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</si>
  <si>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</si>
  <si>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</si>
  <si>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</si>
  <si>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</si>
  <si>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</si>
  <si>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</si>
  <si>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</si>
  <si>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</si>
  <si>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</si>
  <si>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</si>
  <si>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</si>
  <si>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</si>
  <si>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</si>
  <si>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</si>
  <si>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</si>
  <si>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</si>
  <si>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</si>
  <si>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</si>
  <si>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</si>
  <si>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</si>
  <si>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</si>
  <si>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</si>
  <si>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</si>
  <si>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</si>
  <si>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</si>
  <si>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</si>
  <si>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</si>
  <si>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</si>
  <si>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</si>
  <si>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</si>
  <si>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</si>
  <si>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</si>
  <si>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</si>
  <si>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</si>
  <si>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</si>
  <si>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</si>
  <si>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</si>
  <si>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</si>
  <si>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</si>
  <si>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</si>
  <si>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</si>
  <si>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</si>
  <si>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</si>
  <si>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</si>
  <si>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</si>
  <si>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</si>
  <si>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</si>
  <si>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</si>
  <si>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</si>
  <si>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</si>
  <si>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</si>
  <si>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</si>
  <si>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</si>
  <si>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</si>
  <si>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</si>
  <si>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</si>
  <si>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</si>
  <si>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</si>
  <si>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</si>
  <si>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</si>
  <si>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</si>
  <si>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</si>
  <si>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</si>
  <si>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</si>
  <si>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</si>
  <si>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</si>
  <si>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</si>
  <si>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</si>
  <si>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</si>
  <si>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</si>
  <si>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</si>
  <si>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</si>
  <si>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</si>
  <si>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</si>
  <si>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</si>
  <si>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</si>
  <si>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</si>
  <si>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</si>
  <si>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</si>
  <si>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</si>
  <si>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</si>
  <si>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</si>
  <si>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</si>
  <si>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</si>
  <si>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</si>
  <si>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</si>
  <si>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</si>
  <si>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</si>
  <si>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</si>
  <si>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</si>
  <si>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</si>
  <si>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</si>
  <si>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</si>
  <si>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</si>
  <si>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</si>
  <si>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</si>
  <si>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</si>
  <si>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</si>
  <si>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</si>
  <si>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</si>
  <si>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</si>
  <si>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</si>
  <si>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</si>
  <si>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</si>
  <si>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</si>
  <si>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</si>
  <si>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</si>
  <si>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</si>
  <si>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</si>
  <si>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</si>
  <si>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</si>
  <si>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</si>
  <si>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</si>
  <si>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</si>
  <si>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</si>
  <si>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</si>
  <si>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</si>
  <si>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</si>
  <si>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</si>
  <si>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</si>
  <si>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</si>
  <si>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</si>
  <si>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</si>
  <si>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</si>
  <si>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</si>
  <si>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</si>
  <si>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</si>
  <si>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</si>
  <si>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</si>
  <si>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</si>
  <si>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</si>
  <si>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</si>
  <si>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</si>
  <si>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</si>
  <si>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</si>
  <si>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</si>
  <si>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</si>
  <si>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</si>
  <si>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</si>
  <si>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</si>
  <si>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</si>
  <si>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</si>
  <si>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</si>
  <si>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</si>
  <si>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</si>
  <si>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</si>
  <si>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</si>
  <si>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</si>
  <si>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</si>
  <si>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</si>
  <si>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</si>
  <si>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</si>
  <si>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</si>
  <si>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</si>
  <si>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</si>
  <si>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</si>
  <si>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</si>
  <si>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</si>
  <si>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</si>
  <si>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</si>
  <si>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</si>
  <si>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</si>
  <si>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</si>
  <si>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</si>
  <si>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</si>
  <si>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</si>
  <si>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</si>
  <si>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</si>
  <si>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</si>
  <si>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</si>
  <si>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</si>
  <si>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</si>
  <si>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</si>
  <si>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</si>
  <si>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</si>
  <si>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</si>
  <si>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</si>
  <si>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</si>
  <si>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</si>
  <si>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</si>
  <si>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</si>
  <si>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</si>
  <si>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</si>
  <si>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</si>
  <si>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</si>
  <si>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</si>
  <si>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</si>
  <si>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</si>
  <si>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</si>
  <si>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</si>
  <si>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</si>
  <si>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</si>
  <si>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</si>
  <si>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</si>
  <si>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</si>
  <si>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</si>
  <si>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</si>
  <si>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</si>
  <si>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</si>
  <si>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</si>
  <si>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</si>
  <si>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</si>
  <si>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</si>
  <si>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</si>
  <si>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</si>
  <si>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</si>
  <si>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</si>
  <si>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</si>
  <si>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</si>
  <si>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</si>
  <si>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</si>
  <si>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</si>
  <si>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</si>
  <si>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</si>
  <si>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</si>
  <si>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</si>
  <si>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</si>
  <si>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</si>
  <si>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</si>
  <si>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</si>
  <si>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</si>
  <si>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</si>
  <si>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</si>
  <si>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</si>
  <si>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</si>
  <si>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</si>
  <si>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</si>
  <si>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</si>
  <si>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</si>
  <si>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</si>
  <si>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</si>
  <si>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</si>
  <si>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</si>
  <si>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</si>
  <si>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</si>
  <si>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</si>
  <si>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</si>
  <si>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</si>
  <si>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</si>
  <si>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</si>
  <si>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</si>
  <si>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</si>
  <si>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</si>
  <si>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</si>
  <si>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</si>
  <si>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</si>
  <si>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</si>
  <si>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</si>
  <si>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</si>
  <si>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</si>
  <si>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</si>
  <si>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</si>
  <si>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</si>
  <si>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</si>
  <si>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</si>
  <si>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</si>
  <si>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</si>
  <si>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</si>
  <si>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</si>
  <si>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</si>
  <si>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</si>
  <si>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</si>
  <si>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</si>
  <si>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</si>
  <si>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</si>
  <si>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</si>
  <si>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</si>
  <si>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</si>
  <si>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</si>
  <si>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</si>
  <si>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</si>
  <si>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</si>
  <si>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</si>
  <si>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</si>
  <si>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</si>
  <si>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</si>
  <si>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</si>
  <si>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</si>
  <si>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</si>
  <si>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</si>
  <si>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</si>
  <si>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</si>
  <si>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</si>
  <si>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</si>
  <si>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</si>
  <si>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</si>
  <si>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</si>
  <si>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</si>
  <si>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</si>
  <si>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</si>
  <si>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</si>
  <si>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</si>
  <si>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</si>
  <si>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</si>
  <si>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</si>
  <si>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</si>
  <si>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</si>
  <si>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</si>
  <si>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</si>
  <si>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</si>
  <si>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</si>
  <si>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</si>
  <si>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</si>
  <si>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</si>
  <si>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</si>
  <si>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</si>
  <si>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</si>
  <si>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</si>
  <si>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</si>
  <si>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</si>
  <si>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</si>
  <si>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</si>
  <si>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</si>
  <si>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</si>
  <si>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</si>
  <si>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</si>
  <si>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</si>
  <si>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</si>
  <si>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</si>
  <si>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</si>
  <si>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</si>
  <si>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</si>
  <si>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</si>
  <si>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</si>
  <si>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</si>
  <si>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</si>
  <si>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</si>
  <si>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</si>
  <si>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</si>
  <si>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</si>
  <si>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</si>
  <si>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</si>
  <si>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</si>
  <si>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</si>
  <si>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</si>
  <si>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</si>
  <si>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</si>
  <si>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</si>
  <si>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</si>
  <si>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</si>
  <si>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</si>
  <si>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</si>
  <si>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</si>
  <si>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</si>
  <si>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</si>
  <si>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</si>
  <si>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</si>
  <si>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</si>
  <si>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</si>
  <si>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</si>
  <si>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</si>
  <si>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</si>
  <si>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</si>
  <si>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</si>
  <si>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</si>
  <si>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</si>
  <si>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</si>
  <si>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</si>
  <si>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</si>
  <si>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</si>
  <si>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</si>
  <si>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</si>
  <si>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</si>
  <si>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</si>
  <si>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</si>
  <si>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</si>
  <si>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</si>
  <si>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</si>
  <si>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</si>
  <si>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</si>
  <si>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</si>
  <si>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</si>
  <si>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</si>
  <si>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</si>
  <si>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</si>
  <si>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</si>
  <si>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</si>
  <si>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</si>
  <si>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</si>
  <si>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</si>
  <si>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</si>
  <si>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</si>
  <si>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</si>
  <si>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</si>
  <si>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</si>
  <si>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</si>
  <si>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</si>
  <si>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</si>
  <si>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</si>
  <si>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</si>
  <si>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</si>
  <si>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</si>
  <si>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</si>
  <si>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</si>
  <si>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</si>
  <si>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</si>
  <si>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</si>
  <si>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</si>
  <si>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</si>
  <si>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</si>
  <si>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</si>
  <si>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</si>
  <si>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</si>
  <si>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</si>
  <si>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</si>
  <si>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</si>
  <si>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</si>
  <si>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</si>
  <si>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</si>
  <si>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</si>
  <si>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</si>
  <si>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</si>
  <si>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</si>
  <si>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</si>
  <si>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</si>
  <si>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</si>
  <si>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</si>
  <si>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</si>
  <si>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</si>
  <si>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</si>
  <si>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</si>
  <si>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</si>
  <si>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</si>
  <si>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</si>
  <si>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</si>
  <si>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</si>
  <si>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</si>
  <si>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</si>
  <si>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</si>
  <si>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</si>
  <si>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</si>
  <si>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</si>
  <si>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</si>
  <si>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</si>
  <si>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</si>
  <si>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</si>
  <si>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</si>
  <si>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</si>
  <si>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</si>
  <si>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</si>
  <si>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</si>
  <si>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</si>
  <si>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</si>
  <si>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</si>
  <si>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</si>
  <si>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</si>
  <si>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</si>
  <si>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</si>
  <si>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</si>
  <si>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</si>
  <si>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</si>
  <si>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</si>
  <si>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</si>
  <si>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</si>
  <si>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</si>
  <si>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</si>
  <si>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</si>
  <si>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</si>
  <si>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</si>
  <si>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</si>
  <si>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</si>
  <si>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</si>
  <si>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</si>
  <si>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</si>
  <si>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</si>
  <si>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</si>
  <si>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</si>
  <si>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</si>
  <si>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</si>
  <si>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</si>
  <si>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</si>
  <si>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</si>
  <si>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</si>
  <si>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</si>
  <si>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</si>
  <si>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</si>
  <si>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</si>
  <si>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</si>
  <si>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</si>
  <si>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</si>
  <si>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</si>
  <si>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</si>
  <si>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</si>
  <si>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</si>
  <si>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</si>
  <si>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</si>
  <si>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</si>
  <si>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</si>
  <si>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</si>
  <si>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</si>
  <si>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</si>
  <si>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</si>
  <si>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</si>
  <si>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</si>
  <si>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</si>
  <si>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</si>
  <si>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</si>
  <si>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</si>
  <si>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</si>
  <si>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</si>
  <si>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</si>
  <si>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</si>
  <si>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</si>
  <si>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</si>
  <si>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</si>
  <si>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</si>
  <si>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</si>
  <si>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</si>
  <si>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</si>
  <si>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</si>
  <si>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</si>
  <si>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</si>
  <si>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</si>
  <si>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</si>
  <si>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</si>
  <si>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</si>
  <si>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</si>
  <si>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</si>
  <si>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</si>
  <si>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</si>
  <si>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</si>
  <si>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</si>
  <si>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</si>
  <si>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</si>
  <si>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</si>
  <si>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</si>
  <si>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</si>
  <si>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</si>
  <si>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</si>
  <si>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</si>
  <si>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</si>
  <si>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</si>
  <si>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</si>
  <si>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</si>
  <si>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</si>
  <si>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</si>
  <si>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</si>
  <si>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</si>
  <si>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</si>
  <si>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</si>
  <si>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</si>
  <si>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</si>
  <si>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</si>
  <si>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</si>
  <si>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</si>
  <si>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</si>
  <si>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</si>
  <si>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</si>
  <si>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</si>
  <si>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</si>
  <si>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</si>
  <si>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</si>
  <si>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</si>
  <si>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</si>
  <si>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</si>
  <si>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</si>
  <si>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</si>
  <si>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</si>
  <si>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</si>
  <si>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</si>
  <si>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</si>
  <si>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</si>
  <si>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</si>
  <si>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</si>
  <si>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</si>
  <si>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</si>
  <si>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</si>
  <si>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</si>
  <si>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</si>
  <si>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</si>
  <si>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</si>
  <si>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</si>
  <si>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</si>
  <si>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</si>
  <si>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</si>
  <si>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</si>
  <si>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</si>
  <si>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</si>
  <si>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</si>
  <si>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</si>
  <si>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</si>
  <si>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</si>
  <si>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</si>
  <si>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</si>
  <si>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</si>
  <si>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</si>
  <si>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</si>
  <si>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</si>
  <si>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</si>
  <si>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</si>
  <si>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</si>
  <si>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</si>
  <si>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</si>
  <si>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</si>
  <si>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</si>
  <si>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</si>
  <si>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</si>
  <si>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</si>
  <si>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</si>
  <si>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</si>
  <si>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</si>
  <si>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</si>
  <si>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</si>
  <si>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</si>
  <si>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</si>
  <si>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</si>
  <si>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</si>
  <si>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</si>
  <si>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</si>
  <si>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</si>
  <si>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</si>
  <si>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</si>
  <si>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</si>
  <si>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</si>
  <si>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</si>
  <si>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</si>
  <si>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</si>
  <si>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</si>
  <si>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</si>
  <si>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</si>
  <si>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</si>
  <si>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</si>
  <si>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</si>
  <si>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</si>
  <si>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</si>
  <si>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</si>
  <si>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</si>
  <si>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</si>
  <si>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</si>
  <si>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</si>
  <si>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</si>
  <si>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</si>
  <si>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</si>
  <si>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</si>
  <si>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</si>
  <si>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</si>
  <si>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</si>
  <si>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</si>
  <si>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</si>
  <si>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</si>
  <si>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</si>
  <si>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</si>
  <si>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</si>
  <si>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</si>
  <si>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</si>
  <si>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</si>
  <si>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</si>
  <si>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</si>
  <si>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</si>
  <si>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</si>
  <si>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</si>
  <si>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</si>
  <si>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</si>
  <si>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</si>
  <si>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</si>
  <si>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</si>
  <si>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</si>
  <si>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</si>
  <si>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</si>
  <si>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</si>
  <si>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</si>
  <si>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</si>
  <si>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</si>
  <si>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</si>
  <si>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</si>
  <si>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</si>
  <si>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</si>
  <si>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</si>
  <si>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</si>
  <si>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</si>
  <si>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</si>
  <si>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</si>
  <si>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</si>
  <si>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</si>
  <si>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</si>
  <si>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</si>
  <si>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</si>
  <si>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</si>
  <si>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</si>
  <si>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</si>
  <si>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</si>
  <si>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</si>
  <si>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</si>
  <si>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</si>
  <si>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</si>
  <si>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</si>
  <si>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</si>
  <si>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</si>
  <si>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</si>
  <si>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</si>
  <si>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</si>
  <si>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</si>
  <si>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</si>
  <si>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</si>
  <si>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</si>
  <si>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</si>
  <si>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</si>
  <si>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</si>
  <si>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</si>
  <si>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</si>
  <si>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</si>
  <si>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</si>
  <si>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</si>
  <si>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</si>
  <si>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</si>
  <si>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</si>
  <si>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</si>
  <si>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</si>
  <si>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</si>
  <si>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</si>
  <si>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</si>
  <si>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</si>
  <si>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</si>
  <si>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</si>
  <si>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</si>
  <si>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</si>
  <si>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</si>
  <si>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</si>
  <si>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</si>
  <si>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</si>
  <si>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</si>
  <si>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</si>
  <si>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</si>
  <si>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</si>
  <si>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</si>
  <si>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</si>
  <si>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</si>
  <si>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</si>
  <si>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</si>
  <si>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</si>
  <si>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</si>
  <si>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</si>
  <si>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</si>
  <si>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</si>
  <si>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</si>
  <si>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</si>
  <si>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</si>
  <si>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</si>
  <si>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</si>
  <si>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</si>
  <si>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</si>
  <si>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</si>
  <si>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</si>
  <si>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</si>
  <si>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</si>
  <si>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</si>
  <si>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</si>
  <si>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</si>
  <si>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</si>
  <si>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</si>
  <si>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</si>
  <si>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</si>
  <si>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</si>
  <si>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</si>
  <si>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</si>
  <si>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</si>
  <si>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</si>
  <si>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</si>
  <si>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</si>
  <si>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</si>
  <si>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</si>
  <si>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</si>
  <si>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</si>
  <si>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</si>
  <si>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</si>
  <si>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</si>
  <si>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</si>
  <si>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</si>
  <si>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</si>
  <si>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</si>
  <si>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</si>
  <si>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</si>
  <si>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</si>
  <si>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</si>
  <si>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</si>
  <si>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</si>
  <si>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</si>
  <si>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</si>
  <si>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</si>
  <si>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</si>
  <si>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</si>
  <si>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</si>
  <si>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</si>
  <si>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</si>
  <si>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</si>
  <si>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</si>
  <si>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</si>
  <si>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</si>
  <si>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</si>
  <si>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</si>
  <si>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</si>
  <si>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</si>
  <si>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</si>
  <si>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</si>
  <si>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</si>
  <si>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</si>
  <si>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</si>
  <si>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</si>
  <si>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</si>
  <si>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</si>
  <si>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</si>
  <si>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</si>
  <si>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</si>
  <si>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</si>
  <si>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</si>
  <si>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</si>
  <si>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</si>
  <si>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</si>
  <si>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</si>
  <si>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</si>
  <si>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</si>
  <si>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</si>
  <si>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</si>
  <si>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</si>
  <si>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</si>
  <si>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</si>
  <si>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</si>
  <si>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</si>
  <si>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</si>
  <si>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</si>
  <si>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</si>
  <si>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</si>
  <si>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</si>
  <si>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</si>
  <si>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</si>
  <si>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</si>
  <si>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</si>
  <si>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</si>
  <si>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</si>
  <si>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</si>
  <si>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</si>
  <si>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</si>
  <si>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</si>
  <si>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</si>
  <si>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</si>
  <si>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</si>
  <si>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</si>
  <si>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</si>
  <si>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</si>
  <si>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</si>
  <si>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</si>
  <si>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</si>
  <si>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</si>
  <si>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</si>
  <si>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</si>
  <si>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</si>
  <si>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</si>
  <si>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</si>
  <si>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</si>
  <si>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</si>
  <si>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</si>
  <si>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</si>
  <si>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</si>
  <si>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</si>
  <si>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</si>
  <si>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</si>
  <si>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</si>
  <si>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</si>
  <si>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</si>
  <si>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</si>
  <si>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</si>
  <si>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</si>
  <si>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</si>
  <si>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</si>
  <si>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</si>
  <si>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</si>
  <si>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</si>
  <si>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</si>
  <si>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</si>
  <si>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</si>
  <si>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</si>
  <si>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</si>
  <si>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</si>
  <si>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</si>
  <si>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</si>
  <si>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</si>
  <si>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</si>
  <si>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</si>
  <si>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</si>
  <si>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</si>
  <si>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</si>
  <si>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</si>
  <si>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</si>
  <si>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</si>
  <si>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</si>
  <si>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</si>
  <si>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</si>
  <si>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</si>
  <si>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</si>
  <si>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</si>
  <si>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</si>
  <si>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</si>
  <si>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</si>
  <si>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</si>
  <si>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</si>
  <si>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</si>
  <si>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</si>
  <si>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</si>
  <si>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</si>
  <si>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</si>
  <si>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</si>
  <si>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</si>
  <si>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</si>
  <si>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</si>
  <si>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</si>
  <si>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</si>
  <si>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</si>
  <si>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</si>
  <si>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</si>
  <si>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</si>
  <si>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</si>
  <si>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</si>
  <si>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</si>
  <si>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</si>
  <si>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</si>
  <si>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</si>
  <si>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</si>
  <si>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</si>
  <si>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</si>
  <si>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</si>
  <si>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</si>
  <si>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</si>
  <si>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</si>
  <si>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</si>
  <si>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</si>
  <si>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</si>
  <si>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</si>
  <si>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</si>
  <si>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</si>
  <si>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</si>
  <si>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</si>
  <si>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</si>
  <si>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</si>
  <si>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</si>
  <si>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</si>
  <si>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</si>
  <si>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</si>
  <si>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</si>
  <si>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</si>
  <si>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</si>
  <si>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</si>
  <si>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</si>
  <si>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</si>
  <si>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</si>
  <si>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</si>
  <si>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</si>
  <si>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</si>
  <si>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</si>
  <si>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</si>
  <si>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</si>
  <si>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</si>
  <si>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</si>
  <si>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</si>
  <si>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</si>
  <si>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</si>
  <si>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</si>
  <si>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</si>
  <si>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</si>
  <si>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</si>
  <si>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</si>
  <si>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</si>
  <si>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</si>
  <si>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</si>
  <si>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</si>
  <si>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</si>
  <si>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</si>
  <si>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</si>
  <si>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</si>
  <si>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</si>
  <si>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</si>
  <si>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</si>
  <si>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</si>
  <si>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</si>
  <si>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</si>
  <si>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</si>
  <si>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</si>
  <si>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</si>
  <si>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</si>
  <si>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</si>
  <si>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</si>
  <si>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</si>
  <si>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</si>
  <si>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</si>
  <si>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</si>
  <si>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</si>
  <si>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</si>
  <si>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</si>
  <si>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</si>
  <si>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</si>
  <si>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</si>
  <si>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</si>
  <si>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</si>
  <si>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</si>
  <si>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</si>
  <si>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</si>
  <si>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</si>
  <si>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</si>
  <si>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</si>
  <si>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</si>
  <si>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</si>
  <si>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</si>
  <si>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</si>
  <si>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</si>
  <si>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</si>
  <si>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</si>
  <si>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</si>
  <si>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</si>
  <si>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</si>
  <si>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</si>
  <si>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</si>
  <si>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</si>
  <si>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</si>
  <si>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</si>
  <si>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</si>
  <si>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</si>
  <si>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</si>
  <si>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</si>
  <si>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</si>
  <si>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</si>
  <si>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</si>
  <si>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</si>
  <si>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</si>
  <si>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</si>
  <si>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</si>
  <si>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</si>
  <si>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</si>
  <si>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</si>
  <si>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</si>
  <si>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</si>
  <si>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</si>
  <si>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</si>
  <si>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</si>
  <si>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</si>
  <si>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</si>
  <si>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</si>
  <si>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</si>
  <si>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</si>
  <si>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</si>
  <si>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</si>
  <si>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</si>
  <si>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</si>
  <si>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</si>
  <si>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</si>
  <si>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</si>
  <si>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</si>
  <si>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</si>
  <si>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</si>
  <si>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</si>
  <si>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</si>
  <si>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</si>
  <si>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</si>
  <si>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</si>
  <si>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</si>
  <si>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</si>
  <si>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</si>
  <si>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</si>
  <si>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</si>
  <si>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</si>
  <si>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</si>
  <si>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</si>
  <si>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</si>
  <si>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</si>
  <si>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</si>
  <si>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</si>
  <si>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</si>
  <si>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</si>
  <si>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</si>
  <si>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</si>
  <si>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</si>
  <si>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</si>
  <si>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</si>
  <si>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</si>
  <si>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</si>
  <si>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</si>
  <si>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</si>
  <si>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</si>
  <si>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</si>
  <si>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</si>
  <si>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</si>
  <si>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</si>
  <si>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</si>
  <si>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</si>
  <si>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</si>
  <si>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</si>
  <si>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</si>
  <si>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</si>
  <si>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</si>
  <si>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</si>
  <si>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</si>
  <si>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</si>
  <si>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</si>
  <si>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</si>
  <si>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</si>
  <si>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</si>
  <si>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</si>
  <si>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</si>
  <si>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</si>
  <si>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</si>
  <si>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</si>
  <si>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</si>
  <si>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</si>
  <si>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</si>
  <si>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</si>
  <si>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</si>
  <si>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</si>
  <si>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</si>
  <si>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</si>
  <si>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</si>
  <si>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</si>
  <si>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</si>
  <si>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</si>
  <si>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</si>
  <si>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</si>
  <si>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</si>
  <si>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</si>
  <si>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</si>
  <si>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</si>
  <si>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</si>
  <si>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</si>
  <si>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</si>
  <si>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</si>
  <si>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</si>
  <si>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</si>
  <si>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</si>
  <si>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</si>
  <si>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</si>
  <si>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</si>
  <si>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</si>
  <si>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</si>
  <si>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</si>
  <si>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</si>
  <si>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</si>
  <si>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</si>
  <si>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</si>
  <si>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</si>
  <si>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</si>
  <si>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</si>
  <si>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</si>
  <si>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</si>
  <si>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</si>
  <si>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</si>
  <si>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</si>
  <si>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</si>
  <si>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</si>
  <si>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</si>
  <si>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</si>
  <si>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</si>
  <si>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</si>
  <si>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</si>
  <si>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</si>
  <si>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</si>
  <si>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</si>
  <si>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</si>
  <si>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</si>
  <si>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</si>
  <si>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</si>
  <si>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</si>
  <si>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</si>
  <si>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</si>
  <si>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</si>
  <si>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</si>
  <si>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</si>
  <si>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</si>
  <si>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</si>
  <si>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</si>
  <si>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</si>
  <si>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</si>
  <si>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</si>
  <si>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</si>
  <si>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</si>
  <si>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</si>
  <si>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</si>
  <si>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</si>
  <si>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</si>
  <si>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</si>
  <si>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</si>
  <si>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</si>
  <si>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</si>
  <si>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</si>
  <si>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</si>
  <si>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</si>
  <si>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</si>
  <si>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</si>
  <si>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</si>
  <si>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</si>
  <si>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</si>
  <si>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</si>
  <si>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</si>
  <si>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</si>
  <si>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</si>
  <si>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</si>
  <si>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</si>
  <si>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</si>
  <si>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</si>
  <si>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</si>
  <si>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</si>
  <si>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</si>
  <si>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</si>
  <si>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</si>
  <si>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</si>
  <si>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</si>
  <si>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</si>
  <si>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</si>
  <si>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</si>
  <si>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</si>
  <si>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</si>
  <si>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</si>
  <si>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</si>
  <si>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</si>
  <si>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</si>
  <si>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</si>
  <si>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</si>
  <si>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</si>
  <si>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</si>
  <si>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</si>
  <si>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</si>
  <si>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</si>
  <si>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</si>
  <si>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</si>
  <si>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</si>
  <si>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</si>
  <si>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</si>
  <si>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</si>
  <si>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</si>
  <si>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</si>
  <si>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</si>
  <si>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</si>
  <si>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</si>
  <si>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</si>
  <si>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</si>
  <si>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</si>
  <si>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</si>
  <si>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</si>
  <si>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</si>
  <si>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</si>
  <si>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</si>
  <si>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</si>
  <si>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</si>
  <si>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</si>
  <si>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</si>
  <si>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</si>
  <si>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</si>
  <si>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</si>
  <si>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</si>
  <si>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</si>
  <si>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</si>
  <si>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</si>
  <si>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</si>
  <si>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</si>
  <si>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</si>
  <si>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</si>
  <si>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</si>
  <si>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</si>
  <si>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</si>
  <si>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</si>
  <si>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</si>
  <si>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</si>
  <si>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</si>
  <si>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</si>
  <si>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</si>
  <si>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</si>
  <si>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</si>
  <si>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</si>
  <si>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</si>
  <si>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</si>
  <si>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</si>
  <si>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</si>
  <si>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</si>
  <si>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</si>
  <si>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</si>
  <si>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</si>
  <si>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</si>
  <si>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</si>
  <si>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</si>
  <si>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</si>
  <si>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</si>
  <si>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</si>
  <si>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</si>
  <si>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</si>
  <si>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</si>
  <si>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</si>
  <si>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</si>
  <si>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</si>
  <si>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</si>
  <si>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</si>
  <si>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</si>
  <si>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</si>
  <si>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</si>
  <si>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</si>
  <si>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</si>
  <si>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</si>
  <si>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</si>
  <si>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</si>
  <si>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</si>
  <si>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</si>
  <si>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</si>
  <si>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</si>
  <si>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</si>
  <si>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</si>
  <si>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</si>
  <si>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</si>
  <si>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</si>
  <si>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</si>
  <si>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</si>
  <si>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</si>
  <si>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</si>
  <si>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</si>
  <si>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</si>
  <si>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</si>
  <si>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</si>
  <si>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</si>
  <si>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</si>
  <si>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</si>
  <si>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</si>
  <si>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</si>
  <si>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</si>
  <si>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</si>
  <si>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</si>
  <si>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</si>
  <si>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</si>
  <si>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</si>
  <si>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</si>
  <si>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</si>
  <si>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</si>
  <si>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</si>
  <si>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</si>
  <si>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</si>
  <si>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</si>
  <si>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</si>
  <si>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</si>
  <si>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</si>
  <si>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</si>
  <si>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</si>
  <si>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</si>
  <si>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</si>
  <si>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</si>
  <si>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</si>
  <si>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</si>
  <si>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</si>
  <si>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</si>
  <si>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</si>
  <si>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</si>
  <si>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</si>
  <si>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</si>
  <si>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</si>
  <si>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</si>
  <si>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</si>
  <si>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</si>
  <si>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</si>
  <si>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</si>
  <si>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</si>
  <si>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</si>
  <si>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</si>
  <si>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</si>
  <si>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</si>
  <si>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</si>
  <si>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</si>
  <si>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</si>
  <si>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</si>
  <si>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</si>
  <si>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</si>
  <si>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</si>
  <si>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</si>
  <si>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</si>
  <si>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</si>
  <si>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</si>
  <si>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</si>
  <si>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</si>
  <si>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</si>
  <si>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</si>
  <si>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</si>
  <si>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</si>
  <si>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</si>
  <si>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</si>
  <si>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</si>
  <si>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</si>
  <si>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</si>
  <si>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</si>
  <si>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</si>
  <si>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</si>
  <si>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</si>
  <si>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</si>
  <si>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</si>
  <si>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</si>
  <si>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</si>
  <si>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</si>
  <si>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</si>
  <si>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</si>
  <si>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</si>
  <si>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</si>
  <si>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</si>
  <si>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</si>
  <si>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</si>
  <si>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</si>
  <si>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</si>
  <si>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</si>
  <si>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</si>
  <si>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</si>
  <si>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</si>
  <si>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</si>
  <si>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</si>
  <si>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</si>
  <si>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</si>
  <si>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</si>
  <si>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</si>
  <si>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</si>
  <si>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</si>
  <si>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</si>
  <si>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</si>
  <si>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</si>
  <si>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</si>
  <si>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</si>
  <si>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</si>
  <si>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</si>
  <si>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</si>
  <si>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</si>
  <si>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</si>
  <si>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</si>
  <si>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</si>
  <si>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</si>
  <si>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</si>
  <si>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</si>
  <si>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</si>
  <si>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</si>
  <si>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</si>
  <si>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</si>
  <si>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</si>
  <si>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</si>
  <si>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</si>
  <si>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</si>
  <si>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</si>
  <si>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</si>
  <si>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</si>
  <si>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</si>
  <si>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</si>
  <si>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</si>
  <si>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</si>
  <si>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</si>
  <si>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</si>
  <si>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</si>
  <si>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</si>
  <si>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</si>
  <si>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</si>
  <si>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</si>
  <si>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</si>
  <si>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</si>
  <si>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</si>
  <si>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</si>
  <si>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</si>
  <si>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</si>
  <si>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</si>
  <si>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</si>
  <si>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</si>
  <si>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</si>
  <si>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</si>
  <si>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</si>
  <si>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</si>
  <si>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</si>
  <si>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</si>
  <si>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</si>
  <si>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</si>
  <si>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</si>
  <si>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</si>
  <si>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</si>
  <si>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</si>
  <si>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</si>
  <si>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</si>
  <si>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</si>
  <si>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</si>
  <si>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</si>
  <si>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</si>
  <si>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</si>
  <si>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</si>
  <si>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</si>
  <si>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</si>
  <si>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</si>
  <si>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</si>
  <si>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</si>
  <si>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</si>
  <si>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</si>
  <si>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</si>
  <si>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</si>
  <si>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</si>
  <si>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</si>
  <si>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</si>
  <si>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</si>
  <si>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</si>
  <si>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</si>
  <si>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</si>
  <si>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</si>
  <si>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</si>
  <si>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</si>
  <si>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</si>
  <si>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</si>
  <si>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</si>
  <si>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</si>
  <si>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</si>
  <si>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</si>
  <si>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</si>
  <si>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</si>
  <si>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</si>
  <si>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</si>
  <si>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</si>
  <si>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</si>
  <si>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</si>
  <si>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</si>
  <si>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</si>
  <si>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</si>
  <si>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</si>
  <si>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</si>
  <si>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</si>
  <si>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</si>
  <si>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</si>
  <si>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</si>
  <si>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</si>
  <si>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</si>
  <si>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</si>
  <si>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</si>
  <si>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</si>
  <si>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</si>
  <si>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</si>
  <si>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</si>
  <si>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</si>
  <si>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</si>
  <si>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</si>
  <si>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</si>
  <si>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</si>
  <si>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</si>
  <si>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</si>
  <si>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</si>
  <si>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</si>
  <si>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</si>
  <si>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</si>
  <si>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</si>
  <si>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</si>
  <si>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</si>
  <si>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</si>
  <si>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</si>
  <si>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</si>
  <si>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</si>
  <si>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</si>
  <si>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</si>
  <si>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</si>
  <si>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</si>
  <si>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</si>
  <si>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</si>
  <si>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</si>
  <si>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</si>
  <si>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</si>
  <si>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</si>
  <si>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</si>
  <si>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</si>
  <si>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</si>
  <si>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</si>
  <si>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</si>
  <si>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</si>
  <si>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</si>
  <si>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</si>
  <si>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</si>
  <si>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</si>
  <si>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</si>
  <si>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</si>
  <si>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</si>
  <si>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</si>
  <si>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</si>
  <si>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</si>
  <si>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</si>
  <si>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</si>
  <si>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</si>
  <si>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</si>
  <si>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</si>
  <si>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</si>
  <si>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</si>
  <si>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</si>
  <si>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</si>
  <si>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</si>
  <si>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</si>
  <si>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</si>
  <si>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</si>
  <si>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</si>
  <si>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</si>
  <si>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</si>
  <si>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</si>
  <si>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</si>
  <si>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</si>
  <si>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</si>
  <si>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</si>
  <si>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</si>
  <si>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</si>
  <si>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</si>
  <si>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</si>
  <si>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</si>
  <si>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</si>
  <si>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</si>
  <si>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</si>
  <si>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</si>
  <si>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</si>
  <si>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</si>
  <si>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</si>
  <si>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</si>
  <si>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</si>
  <si>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</si>
  <si>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</si>
  <si>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</si>
  <si>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</si>
  <si>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</si>
  <si>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</si>
  <si>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</si>
  <si>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</si>
  <si>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</si>
  <si>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</si>
  <si>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</si>
  <si>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</si>
  <si>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</si>
  <si>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</si>
  <si>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</si>
  <si>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</si>
  <si>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</si>
  <si>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</si>
  <si>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</si>
  <si>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</si>
  <si>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</si>
  <si>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</si>
  <si>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</si>
  <si>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</si>
  <si>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</si>
  <si>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</si>
  <si>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</si>
  <si>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</si>
  <si>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</si>
  <si>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</si>
  <si>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</si>
  <si>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</si>
  <si>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</si>
  <si>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</si>
  <si>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</si>
  <si>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</si>
  <si>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</si>
  <si>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</si>
  <si>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</si>
  <si>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</si>
  <si>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</si>
  <si>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</si>
  <si>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</si>
  <si>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</si>
  <si>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</si>
  <si>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</si>
  <si>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</si>
  <si>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</si>
  <si>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</si>
  <si>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</si>
  <si>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</si>
  <si>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</si>
  <si>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</si>
  <si>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</si>
  <si>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</si>
  <si>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</si>
  <si>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</si>
  <si>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</si>
  <si>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</si>
  <si>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</si>
  <si>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</si>
  <si>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</si>
  <si>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</si>
  <si>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</si>
  <si>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</si>
  <si>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</si>
  <si>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</si>
  <si>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</si>
  <si>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</si>
  <si>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</si>
  <si>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</si>
  <si>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</si>
  <si>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</si>
  <si>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</si>
  <si>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</si>
  <si>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</si>
  <si>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</si>
  <si>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</si>
  <si>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</si>
  <si>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</si>
  <si>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</si>
  <si>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</si>
  <si>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</si>
  <si>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</si>
  <si>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</si>
  <si>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</si>
  <si>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</si>
  <si>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</si>
  <si>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</si>
  <si>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</si>
  <si>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</si>
  <si>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</si>
  <si>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</si>
  <si>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</si>
  <si>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</si>
  <si>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</si>
  <si>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</si>
  <si>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</si>
  <si>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</si>
  <si>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</si>
  <si>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</si>
  <si>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</si>
  <si>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</si>
  <si>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</si>
  <si>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</si>
  <si>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</si>
  <si>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</si>
  <si>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</si>
  <si>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</si>
  <si>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</si>
  <si>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</si>
  <si>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</si>
  <si>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</si>
  <si>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</si>
  <si>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</si>
  <si>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</si>
  <si>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</si>
  <si>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</si>
  <si>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</si>
  <si>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</si>
  <si>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</si>
  <si>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</si>
  <si>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</si>
  <si>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</si>
  <si>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</si>
  <si>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</si>
  <si>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</si>
  <si>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</si>
  <si>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</si>
  <si>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</si>
  <si>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</si>
  <si>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</si>
  <si>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</si>
  <si>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</si>
  <si>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</si>
  <si>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</si>
  <si>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</si>
  <si>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</si>
  <si>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</si>
  <si>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</si>
  <si>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</si>
  <si>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</si>
  <si>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</si>
  <si>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</si>
  <si>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</si>
  <si>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</si>
  <si>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</si>
  <si>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</si>
  <si>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</si>
  <si>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</si>
  <si>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</si>
  <si>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</si>
  <si>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</si>
  <si>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</si>
  <si>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</si>
  <si>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</si>
  <si>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</si>
  <si>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</si>
  <si>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</si>
  <si>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</si>
  <si>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</si>
  <si>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</si>
  <si>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</si>
  <si>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</si>
  <si>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</si>
  <si>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</si>
  <si>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</si>
  <si>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</si>
  <si>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</si>
  <si>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</si>
  <si>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</si>
  <si>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</si>
  <si>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</si>
  <si>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</si>
  <si>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</si>
  <si>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</si>
  <si>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</si>
  <si>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</si>
  <si>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</si>
  <si>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</si>
  <si>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</si>
  <si>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</si>
  <si>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</si>
  <si>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</si>
  <si>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</si>
  <si>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</si>
  <si>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</si>
  <si>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</si>
  <si>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</si>
  <si>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</si>
  <si>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</si>
  <si>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</si>
  <si>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</si>
  <si>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</si>
  <si>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</si>
  <si>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</si>
  <si>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</si>
  <si>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</si>
  <si>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</si>
  <si>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</si>
  <si>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</si>
  <si>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</si>
  <si>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</si>
  <si>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</si>
  <si>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</si>
  <si>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</si>
  <si>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</si>
  <si>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</si>
  <si>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</si>
  <si>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</si>
  <si>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</si>
  <si>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</si>
  <si>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</si>
  <si>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</si>
  <si>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</si>
  <si>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</si>
  <si>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</si>
  <si>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</si>
  <si>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</si>
  <si>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</si>
  <si>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</si>
  <si>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</si>
  <si>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</si>
  <si>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</si>
  <si>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</si>
  <si>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</si>
  <si>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</si>
  <si>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</si>
  <si>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</si>
  <si>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</si>
  <si>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</si>
  <si>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</si>
  <si>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</si>
  <si>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</si>
  <si>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</si>
  <si>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</si>
  <si>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</si>
  <si>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</si>
  <si>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</si>
  <si>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</si>
  <si>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</si>
  <si>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</si>
  <si>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</si>
  <si>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</si>
  <si>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</si>
  <si>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</si>
  <si>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</si>
  <si>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</si>
  <si>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</si>
  <si>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</si>
  <si>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</si>
  <si>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</si>
  <si>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</si>
  <si>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</si>
  <si>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</si>
  <si>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</si>
  <si>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</si>
  <si>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</si>
  <si>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</si>
  <si>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</si>
  <si>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</si>
  <si>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</si>
  <si>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</si>
  <si>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</si>
  <si>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</si>
  <si>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</si>
  <si>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</si>
  <si>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</si>
  <si>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</si>
  <si>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</si>
  <si>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</si>
  <si>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</si>
  <si>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</si>
  <si>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</si>
  <si>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</si>
  <si>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</si>
  <si>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</si>
  <si>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</si>
  <si>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</si>
  <si>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</si>
  <si>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</si>
  <si>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</si>
  <si>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</si>
  <si>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</si>
  <si>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</si>
  <si>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</si>
  <si>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</si>
  <si>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</si>
  <si>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</si>
  <si>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</si>
  <si>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</si>
  <si>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</si>
  <si>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</si>
  <si>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</si>
  <si>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</si>
  <si>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</si>
  <si>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</si>
  <si>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</si>
  <si>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</si>
  <si>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</si>
  <si>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</si>
  <si>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</si>
  <si>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</si>
  <si>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</si>
  <si>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</si>
  <si>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</si>
  <si>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</si>
  <si>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</si>
  <si>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</si>
  <si>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</si>
  <si>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</si>
  <si>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</si>
  <si>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</si>
  <si>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</si>
  <si>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</si>
  <si>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</si>
  <si>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</si>
  <si>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</si>
  <si>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</si>
  <si>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</si>
  <si>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</si>
  <si>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</si>
  <si>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</si>
  <si>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</si>
  <si>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</si>
  <si>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</si>
  <si>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</si>
  <si>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</si>
  <si>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</si>
  <si>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</si>
  <si>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</si>
  <si>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</si>
  <si>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</si>
  <si>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</si>
  <si>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</si>
  <si>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</si>
  <si>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</si>
  <si>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</si>
  <si>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</si>
  <si>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</si>
  <si>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</si>
  <si>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</si>
  <si>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</si>
  <si>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</si>
  <si>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</si>
  <si>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</si>
  <si>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</si>
  <si>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</si>
  <si>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</si>
  <si>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</si>
  <si>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</si>
  <si>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</si>
  <si>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</si>
  <si>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</si>
  <si>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</si>
  <si>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</si>
  <si>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</si>
  <si>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</si>
  <si>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</si>
  <si>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</si>
  <si>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</si>
  <si>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</si>
  <si>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</si>
  <si>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</si>
  <si>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</si>
  <si>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</si>
  <si>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</si>
  <si>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</si>
  <si>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</si>
  <si>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</si>
  <si>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</si>
  <si>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</si>
  <si>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</si>
  <si>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</si>
  <si>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</si>
  <si>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</si>
  <si>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</si>
  <si>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</si>
  <si>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</si>
  <si>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</si>
  <si>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</si>
  <si>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</si>
  <si>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</si>
  <si>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</si>
  <si>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</si>
  <si>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</si>
  <si>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</si>
  <si>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</si>
  <si>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</si>
  <si>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</si>
  <si>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</si>
  <si>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</si>
  <si>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</si>
  <si>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</si>
  <si>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</si>
  <si>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</si>
  <si>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</si>
  <si>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</si>
  <si>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</si>
  <si>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</si>
  <si>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</si>
  <si>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</si>
  <si>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</si>
  <si>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</si>
  <si>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</si>
  <si>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</si>
  <si>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</si>
  <si>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</si>
  <si>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</si>
  <si>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</si>
  <si>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</si>
  <si>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</si>
  <si>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</si>
  <si>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</si>
  <si>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</si>
  <si>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</si>
  <si>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</si>
  <si>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</si>
  <si>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</si>
  <si>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</si>
  <si>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</si>
  <si>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</si>
  <si>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</si>
  <si>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</si>
  <si>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</si>
  <si>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</si>
  <si>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</si>
  <si>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</si>
  <si>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</si>
  <si>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</si>
  <si>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</si>
  <si>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</si>
  <si>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</si>
  <si>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</si>
  <si>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</si>
  <si>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</si>
  <si>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</si>
  <si>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</si>
  <si>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</si>
  <si>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</si>
  <si>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</si>
  <si>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</si>
  <si>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</si>
  <si>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</si>
  <si>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</si>
  <si>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</si>
  <si>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</si>
  <si>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</si>
  <si>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</si>
  <si>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</si>
  <si>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</si>
  <si>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</si>
  <si>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</si>
  <si>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</si>
  <si>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</si>
  <si>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</si>
  <si>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</si>
  <si>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</si>
  <si>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</si>
  <si>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</si>
  <si>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</si>
  <si>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</si>
  <si>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</si>
  <si>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</si>
  <si>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</si>
  <si>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</si>
  <si>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</si>
  <si>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</si>
  <si>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</si>
  <si>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</si>
  <si>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</si>
  <si>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</si>
  <si>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</si>
  <si>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</si>
  <si>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</si>
  <si>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</si>
  <si>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</si>
  <si>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</si>
  <si>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</si>
  <si>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</si>
  <si>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</si>
  <si>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</si>
  <si>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</si>
  <si>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</si>
  <si>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</si>
  <si>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</si>
  <si>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</si>
  <si>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</si>
  <si>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</si>
  <si>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</si>
  <si>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</si>
  <si>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</si>
  <si>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</si>
  <si>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</si>
  <si>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</si>
  <si>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</si>
  <si>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</si>
  <si>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</si>
  <si>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</si>
  <si>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</si>
  <si>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</si>
  <si>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</si>
  <si>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</si>
  <si>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</si>
  <si>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</si>
  <si>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</si>
  <si>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</si>
  <si>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</si>
  <si>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</si>
  <si>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</si>
  <si>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</si>
  <si>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</si>
  <si>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</si>
  <si>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</si>
  <si>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</si>
  <si>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</si>
  <si>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</si>
  <si>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</si>
  <si>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</si>
  <si>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</si>
  <si>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</si>
  <si>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</si>
  <si>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</si>
  <si>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</si>
  <si>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</si>
  <si>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</si>
  <si>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</si>
  <si>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</si>
  <si>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</si>
  <si>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</si>
  <si>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</si>
  <si>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</si>
  <si>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</si>
  <si>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</si>
  <si>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</si>
  <si>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</si>
  <si>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</si>
  <si>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</si>
  <si>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</si>
  <si>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</si>
  <si>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</si>
  <si>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</si>
  <si>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</si>
  <si>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</si>
  <si>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</si>
  <si>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</si>
  <si>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</si>
  <si>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</si>
  <si>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</si>
  <si>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</si>
  <si>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</si>
  <si>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</si>
  <si>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</si>
  <si>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</si>
  <si>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</si>
  <si>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</si>
  <si>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</si>
  <si>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</si>
  <si>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</si>
  <si>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</si>
  <si>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</si>
  <si>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</si>
  <si>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</si>
  <si>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</si>
  <si>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</si>
  <si>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</si>
  <si>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</si>
  <si>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</si>
  <si>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</si>
  <si>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</si>
  <si>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</si>
  <si>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</si>
  <si>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</si>
  <si>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</si>
  <si>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</si>
  <si>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</si>
  <si>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</si>
  <si>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</si>
  <si>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</si>
  <si>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</si>
  <si>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</si>
  <si>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</si>
  <si>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</si>
  <si>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</si>
  <si>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</si>
  <si>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</si>
  <si>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</si>
  <si>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</si>
  <si>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</si>
  <si>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</si>
  <si>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</si>
  <si>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</si>
  <si>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</si>
  <si>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</si>
  <si>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</si>
  <si>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</si>
  <si>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</si>
  <si>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</si>
  <si>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</si>
  <si>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</si>
  <si>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</si>
  <si>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</si>
  <si>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</si>
  <si>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</si>
  <si>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</si>
  <si>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</si>
  <si>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</si>
  <si>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</si>
  <si>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</si>
  <si>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</si>
  <si>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</si>
  <si>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</si>
  <si>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</si>
  <si>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</si>
  <si>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</si>
  <si>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</si>
  <si>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</si>
  <si>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</si>
  <si>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</si>
  <si>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</si>
  <si>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</si>
  <si>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</si>
  <si>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</si>
  <si>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</si>
  <si>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</si>
  <si>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</si>
  <si>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</si>
  <si>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</si>
  <si>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</si>
  <si>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</si>
  <si>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</si>
  <si>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</si>
  <si>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</si>
  <si>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</si>
  <si>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</si>
  <si>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</si>
  <si>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</si>
  <si>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</si>
  <si>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</si>
  <si>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</si>
  <si>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</si>
  <si>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</si>
  <si>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</si>
  <si>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</si>
  <si>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</si>
  <si>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</si>
  <si>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</si>
  <si>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</si>
  <si>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</si>
  <si>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</si>
  <si>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</si>
  <si>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</si>
  <si>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</si>
  <si>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</si>
  <si>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</si>
  <si>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</si>
  <si>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</si>
  <si>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</si>
  <si>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</si>
  <si>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</si>
  <si>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</si>
  <si>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</si>
  <si>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</si>
  <si>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</si>
  <si>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</si>
  <si>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</si>
  <si>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</si>
  <si>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</si>
  <si>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</si>
  <si>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</si>
  <si>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</si>
  <si>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</si>
  <si>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</si>
  <si>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</si>
  <si>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</si>
  <si>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</si>
  <si>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</si>
  <si>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</si>
  <si>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</si>
  <si>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</si>
  <si>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</si>
  <si>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</si>
  <si>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</si>
  <si>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</si>
  <si>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</si>
  <si>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</si>
  <si>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</si>
  <si>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</si>
  <si>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</si>
  <si>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</si>
  <si>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</si>
  <si>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</si>
  <si>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</si>
  <si>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</si>
  <si>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</si>
  <si>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</si>
  <si>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</si>
  <si>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</si>
  <si>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</si>
  <si>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</si>
  <si>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</si>
  <si>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</si>
  <si>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</si>
  <si>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</si>
  <si>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</si>
  <si>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</si>
  <si>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</si>
  <si>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</si>
  <si>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</si>
  <si>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</si>
  <si>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</si>
  <si>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</si>
  <si>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</si>
  <si>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</si>
  <si>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</si>
  <si>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</si>
  <si>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</si>
  <si>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</si>
  <si>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</si>
  <si>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</si>
  <si>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</si>
  <si>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</si>
  <si>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</si>
  <si>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</si>
  <si>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</si>
  <si>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</si>
  <si>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</si>
  <si>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</si>
  <si>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</si>
  <si>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</si>
  <si>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</si>
  <si>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</si>
  <si>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</si>
  <si>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</si>
  <si>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</si>
  <si>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</si>
  <si>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</si>
  <si>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</si>
  <si>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</si>
  <si>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</si>
  <si>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</si>
  <si>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</si>
  <si>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</si>
  <si>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</si>
  <si>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</si>
  <si>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</si>
  <si>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</si>
  <si>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</si>
  <si>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</si>
  <si>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</si>
  <si>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</si>
  <si>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</si>
  <si>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</si>
  <si>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</si>
  <si>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</si>
  <si>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</si>
  <si>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</si>
  <si>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</si>
  <si>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</si>
  <si>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</si>
  <si>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</si>
  <si>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</si>
  <si>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</si>
  <si>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</si>
  <si>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</si>
  <si>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</si>
  <si>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</si>
  <si>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</si>
  <si>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</si>
  <si>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</si>
  <si>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</si>
  <si>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</si>
  <si>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</si>
  <si>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</si>
  <si>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</si>
  <si>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</si>
  <si>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</si>
  <si>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</si>
  <si>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</si>
  <si>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</si>
  <si>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</si>
  <si>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</si>
  <si>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</si>
  <si>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</si>
  <si>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</si>
  <si>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</si>
  <si>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</si>
  <si>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</si>
  <si>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</si>
  <si>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</si>
  <si>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</si>
  <si>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</si>
  <si>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</si>
  <si>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</si>
  <si>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</si>
  <si>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</si>
  <si>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</si>
  <si>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</si>
  <si>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</si>
  <si>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</si>
  <si>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</si>
  <si>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</si>
  <si>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</si>
  <si>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</si>
  <si>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</si>
  <si>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</si>
  <si>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</si>
  <si>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</si>
  <si>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</si>
  <si>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</si>
  <si>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</si>
  <si>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</si>
  <si>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</si>
  <si>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</si>
  <si>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</si>
  <si>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</si>
  <si>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</si>
  <si>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</si>
  <si>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</si>
  <si>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</si>
  <si>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</si>
  <si>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</si>
  <si>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</si>
  <si>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</si>
  <si>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</si>
  <si>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</si>
  <si>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</si>
  <si>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</si>
  <si>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</si>
  <si>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</si>
  <si>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</si>
  <si>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</si>
  <si>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</si>
  <si>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</si>
  <si>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</si>
  <si>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</si>
  <si>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</si>
  <si>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</si>
  <si>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</si>
  <si>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</si>
  <si>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</si>
  <si>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</si>
  <si>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</si>
  <si>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</si>
  <si>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</si>
  <si>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</si>
  <si>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</si>
  <si>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</si>
  <si>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</si>
  <si>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</si>
  <si>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</si>
  <si>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</si>
  <si>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</si>
  <si>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</si>
  <si>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</si>
  <si>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</si>
  <si>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</si>
  <si>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</si>
  <si>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</si>
  <si>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</si>
  <si>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</si>
  <si>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</si>
  <si>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</si>
  <si>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</si>
  <si>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</si>
  <si>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</si>
  <si>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</si>
  <si>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</si>
  <si>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</si>
  <si>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</si>
  <si>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</si>
  <si>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</si>
  <si>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</si>
  <si>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</si>
  <si>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</si>
  <si>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</si>
  <si>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</si>
  <si>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</si>
  <si>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</si>
  <si>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</si>
  <si>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</si>
  <si>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</si>
  <si>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</si>
  <si>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</si>
  <si>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</si>
  <si>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</si>
  <si>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</si>
  <si>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</si>
  <si>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</si>
  <si>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</si>
  <si>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</si>
  <si>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</si>
  <si>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</si>
  <si>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</si>
  <si>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</si>
  <si>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</si>
  <si>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</si>
  <si>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</si>
  <si>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</si>
  <si>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</si>
  <si>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</si>
  <si>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</si>
  <si>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</si>
  <si>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</si>
  <si>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</si>
  <si>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</si>
  <si>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</si>
  <si>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</si>
  <si>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</si>
  <si>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</si>
  <si>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</si>
  <si>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</si>
  <si>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</si>
  <si>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</si>
  <si>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</si>
  <si>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</si>
  <si>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</si>
  <si>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</si>
  <si>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</si>
  <si>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</si>
  <si>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</si>
  <si>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</si>
  <si>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</si>
  <si>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</si>
  <si>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</si>
  <si>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</si>
  <si>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</si>
  <si>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</si>
  <si>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</si>
  <si>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</si>
  <si>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</si>
  <si>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</si>
  <si>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</si>
  <si>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</si>
  <si>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</si>
  <si>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</si>
  <si>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</si>
  <si>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</si>
  <si>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</si>
  <si>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</si>
  <si>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</si>
  <si>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</si>
  <si>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</si>
  <si>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</si>
  <si>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</si>
  <si>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</si>
  <si>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</si>
  <si>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</si>
  <si>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</si>
  <si>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</si>
  <si>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</si>
  <si>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</si>
  <si>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</si>
  <si>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</si>
  <si>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</si>
  <si>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</si>
  <si>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</si>
  <si>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</si>
  <si>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</si>
  <si>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</si>
  <si>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</si>
  <si>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</si>
  <si>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</si>
  <si>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</si>
  <si>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</si>
  <si>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</si>
  <si>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</si>
  <si>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</si>
  <si>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</si>
  <si>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</si>
  <si>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</si>
  <si>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</si>
  <si>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</si>
  <si>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</si>
  <si>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</si>
  <si>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</si>
  <si>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</si>
  <si>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</si>
  <si>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</si>
  <si>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</si>
  <si>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</si>
  <si>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</si>
  <si>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</si>
  <si>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</si>
  <si>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</si>
  <si>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</si>
  <si>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</si>
  <si>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</si>
  <si>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</si>
  <si>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</si>
  <si>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</si>
  <si>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</si>
  <si>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</si>
  <si>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</si>
  <si>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</si>
  <si>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</si>
  <si>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</si>
  <si>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</si>
  <si>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</si>
  <si>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</si>
  <si>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</si>
  <si>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</si>
  <si>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</si>
  <si>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</si>
  <si>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</si>
  <si>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</si>
  <si>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</si>
  <si>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</si>
  <si>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</si>
  <si>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</si>
  <si>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</si>
  <si>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</si>
  <si>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</si>
  <si>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</si>
  <si>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</si>
  <si>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</si>
  <si>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</si>
  <si>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</si>
  <si>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</si>
  <si>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</si>
  <si>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</si>
  <si>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</si>
  <si>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</si>
  <si>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</si>
  <si>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</si>
  <si>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</si>
  <si>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</si>
  <si>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</si>
  <si>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</si>
  <si>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</si>
  <si>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</si>
  <si>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</si>
  <si>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</si>
  <si>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</si>
  <si>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</si>
  <si>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</si>
  <si>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</si>
  <si>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</si>
  <si>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</si>
  <si>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</si>
  <si>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</si>
  <si>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</si>
  <si>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</si>
  <si>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</si>
  <si>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</si>
  <si>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</si>
  <si>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</si>
  <si>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</si>
  <si>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</si>
  <si>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</si>
  <si>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</si>
  <si>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</si>
  <si>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</si>
  <si>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</si>
  <si>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</si>
  <si>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</si>
  <si>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</si>
  <si>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</si>
  <si>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</si>
  <si>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</si>
  <si>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</si>
  <si>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</si>
  <si>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</si>
  <si>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</si>
  <si>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</si>
  <si>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</si>
  <si>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</si>
  <si>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</si>
  <si>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</si>
  <si>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</si>
  <si>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</si>
  <si>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</si>
  <si>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</si>
  <si>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</si>
  <si>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</si>
  <si>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</si>
  <si>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</si>
  <si>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</si>
  <si>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</si>
  <si>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</si>
  <si>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</si>
  <si>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</si>
  <si>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</si>
  <si>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</si>
  <si>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</si>
  <si>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</si>
  <si>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</si>
  <si>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</si>
  <si>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</si>
  <si>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</si>
  <si>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</si>
  <si>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</si>
  <si>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</si>
  <si>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</si>
  <si>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</si>
  <si>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</si>
  <si>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</si>
  <si>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</si>
  <si>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</si>
  <si>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</si>
  <si>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</si>
  <si>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</si>
  <si>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</si>
  <si>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</si>
  <si>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</si>
  <si>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</si>
  <si>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</si>
  <si>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</si>
  <si>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</si>
  <si>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</si>
  <si>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</si>
  <si>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</si>
  <si>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</si>
  <si>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</si>
  <si>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</si>
  <si>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</si>
  <si>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</si>
  <si>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</si>
  <si>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</si>
  <si>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</si>
  <si>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</si>
  <si>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</si>
  <si>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</si>
  <si>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</si>
  <si>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</si>
  <si>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</si>
  <si>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</si>
  <si>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</si>
  <si>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</si>
  <si>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</si>
  <si>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</si>
  <si>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</si>
  <si>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</si>
  <si>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</si>
  <si>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</si>
  <si>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</si>
  <si>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</si>
  <si>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</si>
  <si>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</si>
  <si>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</si>
  <si>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</si>
  <si>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</si>
  <si>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</si>
  <si>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</si>
  <si>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</si>
  <si>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</si>
  <si>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</si>
  <si>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</si>
  <si>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</si>
  <si>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</si>
  <si>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</si>
  <si>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</si>
  <si>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</si>
  <si>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</si>
  <si>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</si>
  <si>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</si>
  <si>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</si>
  <si>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</si>
  <si>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</si>
  <si>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</si>
  <si>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</si>
  <si>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</si>
  <si>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</si>
  <si>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</si>
  <si>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</si>
  <si>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</si>
  <si>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</si>
  <si>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</si>
  <si>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</si>
  <si>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</si>
  <si>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</si>
  <si>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</si>
  <si>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</si>
  <si>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</si>
  <si>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</si>
  <si>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</si>
  <si>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</si>
  <si>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</si>
  <si>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</si>
  <si>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</si>
  <si>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</si>
  <si>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</si>
  <si>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</si>
  <si>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</si>
  <si>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</si>
  <si>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</si>
  <si>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</si>
  <si>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</si>
  <si>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</si>
  <si>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</si>
  <si>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</si>
  <si>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</si>
  <si>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</si>
  <si>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</si>
  <si>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</si>
  <si>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</si>
  <si>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</si>
  <si>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</si>
  <si>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Excel Salary Survey Data</t>
  </si>
  <si>
    <t>Note: Experience data is not available for first few hundred rows.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</si>
  <si>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</si>
  <si>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</si>
  <si>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</si>
  <si>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</si>
  <si>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</si>
  <si>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</si>
  <si>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</si>
  <si>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</si>
  <si>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</si>
  <si>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</si>
  <si>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</si>
  <si>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</si>
  <si>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,</t>
  </si>
  <si>
    <t>.</t>
  </si>
  <si>
    <t>NUM1</t>
  </si>
  <si>
    <t>length2</t>
  </si>
  <si>
    <t>NUM2</t>
  </si>
  <si>
    <t>length1</t>
  </si>
  <si>
    <t>start1</t>
  </si>
  <si>
    <t>start2</t>
  </si>
  <si>
    <t>hrs per day, max</t>
  </si>
  <si>
    <t>hrs per day, min</t>
  </si>
  <si>
    <t>hrs per day, ave</t>
  </si>
  <si>
    <t>Hours Per Day Breakdown</t>
  </si>
  <si>
    <t>Other</t>
  </si>
  <si>
    <t>Salary, ave</t>
  </si>
  <si>
    <t>Job</t>
  </si>
  <si>
    <t>Location</t>
  </si>
  <si>
    <t>Country</t>
  </si>
  <si>
    <t>Mozambique</t>
  </si>
  <si>
    <t>Arabian Gulf</t>
  </si>
  <si>
    <t>Experience</t>
  </si>
  <si>
    <t>Experience, ave</t>
  </si>
  <si>
    <t xml:space="preserve">All </t>
  </si>
  <si>
    <t>no data</t>
  </si>
  <si>
    <t>All</t>
  </si>
  <si>
    <t>Selected Country</t>
  </si>
  <si>
    <t>Selected Job</t>
  </si>
  <si>
    <t>Job Function</t>
  </si>
  <si>
    <t>Salary</t>
  </si>
  <si>
    <t>Salary of selection</t>
  </si>
  <si>
    <t>All countrys by job</t>
  </si>
  <si>
    <t>All jobs by country</t>
  </si>
  <si>
    <t>selection</t>
  </si>
  <si>
    <t>job</t>
  </si>
  <si>
    <t>Legend</t>
  </si>
  <si>
    <t>Average Time Spent</t>
  </si>
  <si>
    <t>Average Experience</t>
  </si>
  <si>
    <t>Average Salary</t>
  </si>
  <si>
    <t>Average hours per day</t>
  </si>
  <si>
    <t>Max hours per day</t>
  </si>
  <si>
    <t>Min hours per day</t>
  </si>
  <si>
    <t>hours</t>
  </si>
  <si>
    <t>Worldwide</t>
  </si>
  <si>
    <t>Hours</t>
  </si>
  <si>
    <t>DATA FOR HIGHLIGHT</t>
  </si>
  <si>
    <t>by Job</t>
  </si>
  <si>
    <t>by Experience</t>
  </si>
  <si>
    <t>by Time Spent</t>
  </si>
  <si>
    <t>Exp range</t>
  </si>
  <si>
    <t>0 - 2 hr</t>
  </si>
  <si>
    <t>Time Spent</t>
  </si>
  <si>
    <t>2 - 4 hr</t>
  </si>
  <si>
    <t>4 - 6 hr</t>
  </si>
  <si>
    <t>6 - 8 hr</t>
  </si>
  <si>
    <t>&gt; 8 hr</t>
  </si>
  <si>
    <t>Specify Country and/or Job Function</t>
  </si>
  <si>
    <t>•</t>
  </si>
  <si>
    <t>6 - 10 yr</t>
  </si>
  <si>
    <t>11 - 15 yr</t>
  </si>
  <si>
    <t>21 - 25 yr</t>
  </si>
  <si>
    <t>16 - 20 yr</t>
  </si>
  <si>
    <t>26 - 30 yr</t>
  </si>
  <si>
    <t>31 - 35 yr</t>
  </si>
  <si>
    <t>0 - 5 yr</t>
  </si>
  <si>
    <t>All Jobs</t>
  </si>
  <si>
    <t>lstMgr</t>
  </si>
  <si>
    <t>lstAcct</t>
  </si>
  <si>
    <t>lstAnalyst</t>
  </si>
  <si>
    <t>lstCons</t>
  </si>
  <si>
    <t>lstCont</t>
  </si>
  <si>
    <t>lstCXO</t>
  </si>
  <si>
    <t>lstEngr</t>
  </si>
  <si>
    <t>lstMisc</t>
  </si>
  <si>
    <t>lstRep</t>
  </si>
  <si>
    <t>lstSpec</t>
  </si>
  <si>
    <t>by Job Function</t>
  </si>
  <si>
    <t>Salary Data Based on Selected Country and/or Job Function</t>
  </si>
  <si>
    <r>
      <t xml:space="preserve">Worldwide Salary Data </t>
    </r>
    <r>
      <rPr>
        <b/>
        <sz val="10"/>
        <color theme="7" tint="-0.249977111117893"/>
        <rFont val="Calibri"/>
        <family val="2"/>
        <scheme val="minor"/>
      </rPr>
      <t>Selected data compared against the Worldwide average.</t>
    </r>
  </si>
  <si>
    <t>Rank</t>
  </si>
  <si>
    <t>position</t>
  </si>
  <si>
    <t>Top 3 Salaries of Selected Job</t>
  </si>
  <si>
    <t>Data for Top 3 Salaries by job / country</t>
  </si>
  <si>
    <t>Salary Analysis of Excel Users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</si>
</sst>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d\ mmmm\ yyyy\,\ h:mm\ AM/PM"/>
    <numFmt numFmtId="165" formatCode="0.0"/>
    <numFmt numFmtId="166" formatCode="_(&quot;$&quot;* #,##0_);_(&quot;$&quot;* \(#,##0\);_(&quot;$&quot;* &quot;-&quot;??_);_(@_)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2" tint="-0.749992370372631"/>
      <name val="Calibri"/>
      <family val="2"/>
    </font>
    <font>
      <b/>
      <sz val="13"/>
      <color theme="7" tint="-0.249977111117893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20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gradientFill>
        <stop position="0">
          <color theme="6" tint="0.59999389629810485"/>
        </stop>
        <stop position="1">
          <color theme="4"/>
        </stop>
      </gradient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21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4" fillId="0" borderId="0" xfId="0" applyFont="1"/>
    <xf numFmtId="0" fontId="0" fillId="0" borderId="0" xfId="0" applyAlignment="1">
      <alignment horizontal="left" indent="1"/>
    </xf>
    <xf numFmtId="0" fontId="5" fillId="2" borderId="0" xfId="0" applyFont="1" applyFill="1"/>
    <xf numFmtId="0" fontId="0" fillId="0" borderId="1" xfId="0" applyBorder="1"/>
    <xf numFmtId="0" fontId="5" fillId="2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44" fontId="4" fillId="0" borderId="0" xfId="2" applyFont="1"/>
    <xf numFmtId="44" fontId="0" fillId="0" borderId="0" xfId="2" applyFont="1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44" fontId="0" fillId="0" borderId="0" xfId="2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0" fontId="0" fillId="0" borderId="5" xfId="0" quotePrefix="1" applyBorder="1" applyAlignment="1">
      <alignment wrapText="1"/>
    </xf>
    <xf numFmtId="0" fontId="12" fillId="0" borderId="6" xfId="0" quotePrefix="1" applyFont="1" applyBorder="1" applyAlignment="1">
      <alignment vertical="center"/>
    </xf>
    <xf numFmtId="0" fontId="12" fillId="0" borderId="7" xfId="0" quotePrefix="1" applyFont="1" applyBorder="1" applyAlignment="1">
      <alignment vertical="center"/>
    </xf>
    <xf numFmtId="44" fontId="12" fillId="0" borderId="6" xfId="2" quotePrefix="1" applyFont="1" applyBorder="1" applyAlignment="1">
      <alignment vertical="center"/>
    </xf>
    <xf numFmtId="165" fontId="12" fillId="0" borderId="6" xfId="2" quotePrefix="1" applyNumberFormat="1" applyFont="1" applyBorder="1" applyAlignment="1">
      <alignment vertical="center"/>
    </xf>
    <xf numFmtId="0" fontId="0" fillId="0" borderId="0" xfId="0" applyNumberFormat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/>
    <xf numFmtId="44" fontId="8" fillId="0" borderId="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65" fontId="9" fillId="0" borderId="0" xfId="0" applyNumberFormat="1" applyFont="1" applyFill="1" applyBorder="1"/>
    <xf numFmtId="165" fontId="9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/>
    <xf numFmtId="0" fontId="0" fillId="0" borderId="0" xfId="0" applyFill="1"/>
    <xf numFmtId="0" fontId="15" fillId="0" borderId="5" xfId="0" applyFont="1" applyFill="1" applyBorder="1" applyAlignment="1">
      <alignment wrapText="1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center"/>
    </xf>
    <xf numFmtId="166" fontId="0" fillId="0" borderId="0" xfId="2" applyNumberFormat="1" applyFont="1"/>
    <xf numFmtId="0" fontId="9" fillId="3" borderId="2" xfId="0" applyFont="1" applyFill="1" applyBorder="1"/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5" borderId="8" xfId="0" applyFont="1" applyFill="1" applyBorder="1"/>
    <xf numFmtId="44" fontId="8" fillId="5" borderId="9" xfId="2" applyNumberFormat="1" applyFont="1" applyFill="1" applyBorder="1" applyAlignment="1">
      <alignment horizontal="center"/>
    </xf>
    <xf numFmtId="44" fontId="8" fillId="5" borderId="10" xfId="2" applyNumberFormat="1" applyFont="1" applyFill="1" applyBorder="1" applyAlignment="1">
      <alignment horizontal="center"/>
    </xf>
    <xf numFmtId="0" fontId="8" fillId="0" borderId="8" xfId="0" applyFont="1" applyFill="1" applyBorder="1"/>
    <xf numFmtId="44" fontId="8" fillId="0" borderId="9" xfId="2" applyNumberFormat="1" applyFont="1" applyFill="1" applyBorder="1" applyAlignment="1">
      <alignment horizontal="center"/>
    </xf>
    <xf numFmtId="44" fontId="8" fillId="0" borderId="10" xfId="2" applyNumberFormat="1" applyFont="1" applyFill="1" applyBorder="1" applyAlignment="1">
      <alignment horizontal="center"/>
    </xf>
    <xf numFmtId="0" fontId="8" fillId="5" borderId="11" xfId="0" applyFont="1" applyFill="1" applyBorder="1"/>
    <xf numFmtId="44" fontId="8" fillId="5" borderId="0" xfId="2" applyNumberFormat="1" applyFont="1" applyFill="1" applyBorder="1" applyAlignment="1">
      <alignment horizontal="center"/>
    </xf>
    <xf numFmtId="44" fontId="8" fillId="5" borderId="12" xfId="2" applyNumberFormat="1" applyFont="1" applyFill="1" applyBorder="1" applyAlignment="1">
      <alignment horizontal="center"/>
    </xf>
    <xf numFmtId="0" fontId="9" fillId="0" borderId="13" xfId="0" applyFont="1" applyFill="1" applyBorder="1"/>
    <xf numFmtId="44" fontId="9" fillId="0" borderId="14" xfId="2" applyNumberFormat="1" applyFont="1" applyFill="1" applyBorder="1" applyAlignment="1">
      <alignment horizontal="center"/>
    </xf>
    <xf numFmtId="44" fontId="9" fillId="0" borderId="15" xfId="2" applyNumberFormat="1" applyFont="1" applyFill="1" applyBorder="1" applyAlignment="1">
      <alignment horizontal="center"/>
    </xf>
    <xf numFmtId="0" fontId="18" fillId="0" borderId="0" xfId="0" quotePrefix="1" applyFont="1"/>
    <xf numFmtId="0" fontId="18" fillId="0" borderId="0" xfId="0" quotePrefix="1" applyFont="1" applyAlignment="1">
      <alignment horizontal="left"/>
    </xf>
    <xf numFmtId="0" fontId="10" fillId="0" borderId="0" xfId="0" applyFont="1" applyAlignment="1">
      <alignment horizontal="center"/>
    </xf>
    <xf numFmtId="166" fontId="10" fillId="0" borderId="0" xfId="2" applyNumberFormat="1" applyFont="1"/>
    <xf numFmtId="0" fontId="0" fillId="0" borderId="16" xfId="0" applyBorder="1"/>
    <xf numFmtId="0" fontId="0" fillId="0" borderId="17" xfId="0" applyBorder="1"/>
    <xf numFmtId="166" fontId="0" fillId="0" borderId="17" xfId="2" applyNumberFormat="1" applyFont="1" applyBorder="1"/>
    <xf numFmtId="166" fontId="0" fillId="0" borderId="18" xfId="2" applyNumberFormat="1" applyFont="1" applyBorder="1"/>
    <xf numFmtId="0" fontId="11" fillId="0" borderId="1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indent="1"/>
    </xf>
    <xf numFmtId="0" fontId="0" fillId="0" borderId="0" xfId="0" applyBorder="1" applyAlignment="1">
      <alignment horizontal="left"/>
    </xf>
    <xf numFmtId="166" fontId="0" fillId="0" borderId="0" xfId="2" applyNumberFormat="1" applyFont="1" applyBorder="1"/>
    <xf numFmtId="166" fontId="0" fillId="0" borderId="20" xfId="2" applyNumberFormat="1" applyFont="1" applyBorder="1"/>
    <xf numFmtId="0" fontId="10" fillId="0" borderId="19" xfId="0" applyFont="1" applyBorder="1" applyAlignment="1">
      <alignment horizontal="center"/>
    </xf>
    <xf numFmtId="166" fontId="10" fillId="0" borderId="0" xfId="2" applyNumberFormat="1" applyFont="1" applyBorder="1"/>
    <xf numFmtId="0" fontId="10" fillId="0" borderId="0" xfId="0" applyFont="1" applyBorder="1" applyAlignment="1">
      <alignment horizontal="left" indent="1"/>
    </xf>
    <xf numFmtId="166" fontId="0" fillId="0" borderId="19" xfId="2" applyNumberFormat="1" applyFont="1" applyBorder="1"/>
    <xf numFmtId="0" fontId="0" fillId="0" borderId="19" xfId="0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22" xfId="0" applyBorder="1"/>
    <xf numFmtId="166" fontId="0" fillId="0" borderId="23" xfId="2" applyNumberFormat="1" applyFont="1" applyBorder="1"/>
    <xf numFmtId="0" fontId="0" fillId="0" borderId="18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 applyAlignment="1">
      <alignment wrapText="1"/>
    </xf>
    <xf numFmtId="0" fontId="12" fillId="0" borderId="27" xfId="0" quotePrefix="1" applyFont="1" applyBorder="1" applyAlignment="1">
      <alignment vertical="center"/>
    </xf>
    <xf numFmtId="0" fontId="0" fillId="0" borderId="0" xfId="0" quotePrefix="1" applyBorder="1" applyAlignment="1">
      <alignment wrapText="1"/>
    </xf>
    <xf numFmtId="0" fontId="0" fillId="0" borderId="20" xfId="0" quotePrefix="1" applyBorder="1" applyAlignment="1">
      <alignment wrapText="1"/>
    </xf>
    <xf numFmtId="0" fontId="0" fillId="0" borderId="19" xfId="0" quotePrefix="1" applyBorder="1" applyAlignment="1">
      <alignment wrapText="1"/>
    </xf>
    <xf numFmtId="0" fontId="0" fillId="0" borderId="0" xfId="0" applyBorder="1" applyAlignment="1">
      <alignment wrapText="1"/>
    </xf>
    <xf numFmtId="165" fontId="12" fillId="0" borderId="27" xfId="2" quotePrefix="1" applyNumberFormat="1" applyFont="1" applyBorder="1" applyAlignment="1">
      <alignment vertical="center"/>
    </xf>
    <xf numFmtId="44" fontId="12" fillId="0" borderId="22" xfId="2" quotePrefix="1" applyFont="1" applyBorder="1" applyAlignment="1">
      <alignment vertical="center"/>
    </xf>
    <xf numFmtId="165" fontId="12" fillId="0" borderId="22" xfId="2" quotePrefix="1" applyNumberFormat="1" applyFont="1" applyBorder="1" applyAlignment="1">
      <alignment vertical="center"/>
    </xf>
    <xf numFmtId="165" fontId="12" fillId="0" borderId="23" xfId="2" quotePrefix="1" applyNumberFormat="1" applyFont="1" applyBorder="1" applyAlignment="1">
      <alignment vertical="center"/>
    </xf>
    <xf numFmtId="0" fontId="0" fillId="0" borderId="0" xfId="0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indent="3"/>
    </xf>
    <xf numFmtId="0" fontId="16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166" fontId="17" fillId="0" borderId="0" xfId="2" applyNumberFormat="1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11" fillId="0" borderId="0" xfId="0" applyFont="1" applyFill="1" applyBorder="1" applyAlignment="1"/>
    <xf numFmtId="0" fontId="14" fillId="6" borderId="0" xfId="0" applyFont="1" applyFill="1" applyBorder="1"/>
    <xf numFmtId="0" fontId="13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9" fillId="4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numFmt numFmtId="165" formatCode="0.0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strike/>
        <color theme="1" tint="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relativeIndent="1" justifyLastLine="0" shrinkToFit="0" readingOrder="0"/>
    </dxf>
    <dxf>
      <numFmt numFmtId="164" formatCode="d\ mmmm\ yyyy\,\ h:mm\ AM/PM"/>
      <alignment horizontal="left" vertical="bottom" textRotation="0" wrapText="0" indent="0" relativeIndent="255" justifyLastLine="0" shrinkToFit="0" readingOrder="0"/>
    </dxf>
    <dxf>
      <font>
        <strike/>
        <color theme="1" tint="0.499984740745262"/>
      </font>
    </dxf>
  </dxfs>
  <tableStyles count="0" defaultTableStyle="TableStyleMedium2" defaultPivotStyle="PivotStyleLight16"/>
  <colors>
    <mruColors>
      <color rgb="FF77933C"/>
      <color rgb="FF8CAF47"/>
      <color rgb="FFC3D6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8869018443330929"/>
          <c:y val="0.20739118270114748"/>
          <c:w val="0.7319792305274474"/>
          <c:h val="0.64214823400882237"/>
        </c:manualLayout>
      </c:layout>
      <c:barChart>
        <c:barDir val="bar"/>
        <c:grouping val="clustered"/>
        <c:ser>
          <c:idx val="0"/>
          <c:order val="0"/>
          <c:tx>
            <c:strRef>
              <c:f>analysis!$U$6</c:f>
              <c:strCache>
                <c:ptCount val="1"/>
                <c:pt idx="0">
                  <c:v>Worldwide, All Jobs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analysis!$V$12</c:f>
              <c:numCache>
                <c:formatCode>_("$"* #,##0.00_);_("$"* \(#,##0.00\);_("$"* "-"??_);_(@_)</c:formatCode>
                <c:ptCount val="1"/>
                <c:pt idx="0">
                  <c:v>49814.598255586949</c:v>
                </c:pt>
              </c:numCache>
            </c:numRef>
          </c:val>
        </c:ser>
        <c:ser>
          <c:idx val="1"/>
          <c:order val="1"/>
          <c:tx>
            <c:strRef>
              <c:f>analysis!$U$7</c:f>
              <c:strCache>
                <c:ptCount val="1"/>
                <c:pt idx="0">
                  <c:v>Worldwide, All Jobs</c:v>
                </c:pt>
              </c:strCache>
            </c:strRef>
          </c:tx>
          <c:spPr>
            <a:noFill/>
            <a:ln w="28575">
              <a:solidFill>
                <a:schemeClr val="accent3">
                  <a:lumMod val="50000"/>
                </a:schemeClr>
              </a:solidFill>
            </a:ln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analysis!$V$13</c:f>
              <c:numCache>
                <c:formatCode>_("$"* #,##0.00_);_("$"* \(#,##0.00\);_("$"* "-"??_);_(@_)</c:formatCode>
                <c:ptCount val="1"/>
                <c:pt idx="0">
                  <c:v>49814.598255586949</c:v>
                </c:pt>
              </c:numCache>
            </c:numRef>
          </c:val>
        </c:ser>
        <c:ser>
          <c:idx val="2"/>
          <c:order val="2"/>
          <c:tx>
            <c:strRef>
              <c:f>analysis!$U$9</c:f>
              <c:strCache>
                <c:ptCount val="1"/>
                <c:pt idx="0">
                  <c:v>•  Worldwide, All Jobs</c:v>
                </c:pt>
              </c:strCache>
            </c:strRef>
          </c:tx>
          <c:spPr>
            <a:noFill/>
            <a:ln w="28575">
              <a:noFill/>
            </a:ln>
          </c:spPr>
          <c:trendline>
            <c:trendlineType val="linear"/>
          </c:trendline>
          <c:errBars>
            <c:errBarType val="both"/>
            <c:errValType val="percentage"/>
            <c:noEndCap val="1"/>
            <c:val val="1"/>
            <c:spPr>
              <a:ln w="15875">
                <a:solidFill>
                  <a:schemeClr val="tx1">
                    <a:lumMod val="75000"/>
                    <a:lumOff val="25000"/>
                  </a:schemeClr>
                </a:solidFill>
                <a:headEnd type="oval" w="lg" len="lg"/>
                <a:tailEnd type="none" w="lg" len="lg"/>
              </a:ln>
              <a:effectLst/>
            </c:spPr>
          </c:errBars>
          <c:val>
            <c:numRef>
              <c:f>analysis!$V$9</c:f>
              <c:numCache>
                <c:formatCode>_("$"* #,##0.00_);_("$"* \(#,##0.00\);_("$"* "-"??_);_(@_)</c:formatCode>
                <c:ptCount val="1"/>
                <c:pt idx="0">
                  <c:v>49814.598255586949</c:v>
                </c:pt>
              </c:numCache>
            </c:numRef>
          </c:val>
        </c:ser>
        <c:overlap val="100"/>
        <c:axId val="105895424"/>
        <c:axId val="105896960"/>
      </c:barChart>
      <c:catAx>
        <c:axId val="105895424"/>
        <c:scaling>
          <c:orientation val="maxMin"/>
        </c:scaling>
        <c:axPos val="l"/>
        <c:numFmt formatCode="_(&quot;$&quot;* #,##0.00_);_(&quot;$&quot;* \(#,##0.00\);_(&quot;$&quot;* &quot;-&quot;??_);_(@_)" sourceLinked="1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5896960"/>
        <c:crosses val="autoZero"/>
        <c:auto val="1"/>
        <c:lblAlgn val="ctr"/>
        <c:lblOffset val="100"/>
      </c:catAx>
      <c:valAx>
        <c:axId val="105896960"/>
        <c:scaling>
          <c:orientation val="minMax"/>
          <c:min val="0"/>
        </c:scaling>
        <c:axPos val="b"/>
        <c:majorGridlines/>
        <c:numFmt formatCode="_(&quot;$&quot;* #,\K_);_(&quot;$&quot;* \(#,\K\);_(&quot;$&quot;* &quot;-&quot;??_);_(@_)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5895424"/>
        <c:crosses val="max"/>
        <c:crossBetween val="between"/>
      </c:valAx>
      <c:spPr>
        <a:noFill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"/>
          <c:y val="2.7567131031697962E-2"/>
          <c:w val="1"/>
          <c:h val="0.10383969311528368"/>
        </c:manualLayout>
      </c:layout>
      <c:txPr>
        <a:bodyPr/>
        <a:lstStyle/>
        <a:p>
          <a:pPr>
            <a:defRPr sz="900" b="1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8869018443330945"/>
          <c:y val="0.21324566929133895"/>
          <c:w val="0.73197923052744795"/>
          <c:h val="0.63629396325459509"/>
        </c:manualLayout>
      </c:layout>
      <c:barChart>
        <c:barDir val="bar"/>
        <c:grouping val="clustered"/>
        <c:ser>
          <c:idx val="0"/>
          <c:order val="0"/>
          <c:tx>
            <c:strRef>
              <c:f>analysis!$U$6</c:f>
              <c:strCache>
                <c:ptCount val="1"/>
                <c:pt idx="0">
                  <c:v>Worldwide, All Jobs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analysis!$X$12</c:f>
              <c:numCache>
                <c:formatCode>0.0</c:formatCode>
                <c:ptCount val="1"/>
                <c:pt idx="0">
                  <c:v>8.6566292134831464</c:v>
                </c:pt>
              </c:numCache>
            </c:numRef>
          </c:val>
        </c:ser>
        <c:ser>
          <c:idx val="1"/>
          <c:order val="1"/>
          <c:tx>
            <c:strRef>
              <c:f>analysis!$U$7</c:f>
              <c:strCache>
                <c:ptCount val="1"/>
                <c:pt idx="0">
                  <c:v>Worldwide, All Jobs</c:v>
                </c:pt>
              </c:strCache>
            </c:strRef>
          </c:tx>
          <c:spPr>
            <a:noFill/>
            <a:ln w="28575">
              <a:solidFill>
                <a:schemeClr val="accent3">
                  <a:lumMod val="50000"/>
                </a:schemeClr>
              </a:solidFill>
            </a:ln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analysis!$X$13</c:f>
              <c:numCache>
                <c:formatCode>0.0</c:formatCode>
                <c:ptCount val="1"/>
                <c:pt idx="0">
                  <c:v>8.6566292134831464</c:v>
                </c:pt>
              </c:numCache>
            </c:numRef>
          </c:val>
        </c:ser>
        <c:ser>
          <c:idx val="2"/>
          <c:order val="2"/>
          <c:tx>
            <c:strRef>
              <c:f>analysis!$U$9</c:f>
              <c:strCache>
                <c:ptCount val="1"/>
                <c:pt idx="0">
                  <c:v>•  Worldwide, All Jobs</c:v>
                </c:pt>
              </c:strCache>
            </c:strRef>
          </c:tx>
          <c:spPr>
            <a:noFill/>
            <a:ln w="28575">
              <a:noFill/>
            </a:ln>
          </c:spPr>
          <c:trendline>
            <c:trendlineType val="linear"/>
          </c:trendline>
          <c:errBars>
            <c:errBarType val="both"/>
            <c:errValType val="percentage"/>
            <c:noEndCap val="1"/>
            <c:val val="1"/>
            <c:spPr>
              <a:ln w="22225">
                <a:solidFill>
                  <a:schemeClr val="tx1">
                    <a:lumMod val="75000"/>
                    <a:lumOff val="25000"/>
                  </a:schemeClr>
                </a:solidFill>
                <a:headEnd type="oval" w="lg" len="lg"/>
                <a:tailEnd type="none" w="sm" len="sm"/>
              </a:ln>
              <a:effectLst/>
            </c:spPr>
          </c:errBars>
          <c:val>
            <c:numRef>
              <c:f>analysis!$X$9</c:f>
              <c:numCache>
                <c:formatCode>0.0</c:formatCode>
                <c:ptCount val="1"/>
                <c:pt idx="0">
                  <c:v>8.6566292134831464</c:v>
                </c:pt>
              </c:numCache>
            </c:numRef>
          </c:val>
        </c:ser>
        <c:overlap val="100"/>
        <c:axId val="105936384"/>
        <c:axId val="105937920"/>
      </c:barChart>
      <c:catAx>
        <c:axId val="105936384"/>
        <c:scaling>
          <c:orientation val="maxMin"/>
        </c:scaling>
        <c:axPos val="l"/>
        <c:numFmt formatCode="_(&quot;$&quot;* #,##0.00_);_(&quot;$&quot;* \(#,##0.00\);_(&quot;$&quot;* &quot;-&quot;??_);_(@_)" sourceLinked="1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5937920"/>
        <c:crosses val="autoZero"/>
        <c:auto val="1"/>
        <c:lblAlgn val="ctr"/>
        <c:lblOffset val="100"/>
      </c:catAx>
      <c:valAx>
        <c:axId val="105937920"/>
        <c:scaling>
          <c:orientation val="minMax"/>
          <c:min val="0"/>
        </c:scaling>
        <c:axPos val="b"/>
        <c:majorGridlines/>
        <c:numFmt formatCode="#,##0.0\ &quot;yr&quot;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5936384"/>
        <c:crosses val="max"/>
        <c:crossBetween val="between"/>
      </c:valAx>
      <c:spPr>
        <a:noFill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5785912255170044E-2"/>
          <c:y val="2.7567131031697962E-2"/>
          <c:w val="0.96581257206511362"/>
          <c:h val="0.10383969311528368"/>
        </c:manualLayout>
      </c:layout>
      <c:txPr>
        <a:bodyPr/>
        <a:lstStyle/>
        <a:p>
          <a:pPr>
            <a:defRPr sz="900" b="1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8869018443330951"/>
          <c:y val="0.21324566929133895"/>
          <c:w val="0.73197923052744829"/>
          <c:h val="0.63629396325459509"/>
        </c:manualLayout>
      </c:layout>
      <c:barChart>
        <c:barDir val="bar"/>
        <c:grouping val="clustered"/>
        <c:ser>
          <c:idx val="0"/>
          <c:order val="0"/>
          <c:tx>
            <c:strRef>
              <c:f>analysis!$U$6</c:f>
              <c:strCache>
                <c:ptCount val="1"/>
                <c:pt idx="0">
                  <c:v>Worldwide, All Jobs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analysis!$Z$12</c:f>
              <c:numCache>
                <c:formatCode>0.0</c:formatCode>
                <c:ptCount val="1"/>
                <c:pt idx="0">
                  <c:v>4.8175783324482211</c:v>
                </c:pt>
              </c:numCache>
            </c:numRef>
          </c:val>
        </c:ser>
        <c:ser>
          <c:idx val="1"/>
          <c:order val="1"/>
          <c:tx>
            <c:strRef>
              <c:f>analysis!$U$7</c:f>
              <c:strCache>
                <c:ptCount val="1"/>
                <c:pt idx="0">
                  <c:v>Worldwide, All Jobs</c:v>
                </c:pt>
              </c:strCache>
            </c:strRef>
          </c:tx>
          <c:spPr>
            <a:noFill/>
            <a:ln w="28575">
              <a:solidFill>
                <a:schemeClr val="accent3">
                  <a:lumMod val="50000"/>
                </a:schemeClr>
              </a:solidFill>
            </a:ln>
          </c:spPr>
          <c:cat>
            <c:strRef>
              <c:f>analysis!$U$12</c:f>
              <c:strCache>
                <c:ptCount val="1"/>
                <c:pt idx="0">
                  <c:v>Worldwide</c:v>
                </c:pt>
              </c:strCache>
            </c:strRef>
          </c:cat>
          <c:val>
            <c:numRef>
              <c:f>analysis!$Z$13</c:f>
              <c:numCache>
                <c:formatCode>0.0</c:formatCode>
                <c:ptCount val="1"/>
                <c:pt idx="0">
                  <c:v>4.8175783324482211</c:v>
                </c:pt>
              </c:numCache>
            </c:numRef>
          </c:val>
        </c:ser>
        <c:ser>
          <c:idx val="2"/>
          <c:order val="2"/>
          <c:tx>
            <c:strRef>
              <c:f>analysis!$U$9</c:f>
              <c:strCache>
                <c:ptCount val="1"/>
                <c:pt idx="0">
                  <c:v>•  Worldwide, All Jobs</c:v>
                </c:pt>
              </c:strCache>
            </c:strRef>
          </c:tx>
          <c:spPr>
            <a:noFill/>
            <a:ln w="28575">
              <a:noFill/>
            </a:ln>
          </c:spPr>
          <c:trendline>
            <c:trendlineType val="linear"/>
          </c:trendline>
          <c:errBars>
            <c:errBarType val="both"/>
            <c:errValType val="percentage"/>
            <c:noEndCap val="1"/>
            <c:val val="1"/>
            <c:spPr>
              <a:ln w="22225">
                <a:solidFill>
                  <a:schemeClr val="tx1">
                    <a:lumMod val="75000"/>
                    <a:lumOff val="25000"/>
                  </a:schemeClr>
                </a:solidFill>
                <a:headEnd type="oval" w="lg" len="lg"/>
                <a:tailEnd type="none" w="sm" len="sm"/>
              </a:ln>
              <a:effectLst/>
            </c:spPr>
          </c:errBars>
          <c:val>
            <c:numRef>
              <c:f>analysis!$Z$9</c:f>
              <c:numCache>
                <c:formatCode>0.0</c:formatCode>
                <c:ptCount val="1"/>
                <c:pt idx="0">
                  <c:v>4.8175783324482211</c:v>
                </c:pt>
              </c:numCache>
            </c:numRef>
          </c:val>
        </c:ser>
        <c:overlap val="100"/>
        <c:axId val="106382848"/>
        <c:axId val="106384384"/>
      </c:barChart>
      <c:catAx>
        <c:axId val="106382848"/>
        <c:scaling>
          <c:orientation val="maxMin"/>
        </c:scaling>
        <c:axPos val="l"/>
        <c:numFmt formatCode="_(&quot;$&quot;* #,##0.00_);_(&quot;$&quot;* \(#,##0.00\);_(&quot;$&quot;* &quot;-&quot;??_);_(@_)" sourceLinked="1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384384"/>
        <c:crosses val="autoZero"/>
        <c:auto val="1"/>
        <c:lblAlgn val="ctr"/>
        <c:lblOffset val="100"/>
      </c:catAx>
      <c:valAx>
        <c:axId val="106384384"/>
        <c:scaling>
          <c:orientation val="minMax"/>
          <c:min val="0"/>
        </c:scaling>
        <c:axPos val="b"/>
        <c:majorGridlines/>
        <c:numFmt formatCode="#,##0.0\ &quot;hr&quot;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382848"/>
        <c:crosses val="max"/>
        <c:crossBetween val="between"/>
      </c:valAx>
      <c:spPr>
        <a:noFill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0667551162452372E-2"/>
          <c:y val="2.7567131031697962E-2"/>
          <c:w val="0.97860847479690782"/>
          <c:h val="0.10383969311528368"/>
        </c:manualLayout>
      </c:layout>
      <c:txPr>
        <a:bodyPr/>
        <a:lstStyle/>
        <a:p>
          <a:pPr>
            <a:defRPr sz="900" b="1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  <c:dispBlanksAs val="gap"/>
  </c:chart>
  <c:spPr>
    <a:noFill/>
    <a:ln>
      <a:noFill/>
    </a:ln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21485674046841721"/>
          <c:y val="0.13406208989501334"/>
          <c:w val="0.72175185418895904"/>
          <c:h val="0.71615239501312333"/>
        </c:manualLayout>
      </c:layout>
      <c:barChart>
        <c:barDir val="bar"/>
        <c:grouping val="clustered"/>
        <c:ser>
          <c:idx val="0"/>
          <c:order val="0"/>
          <c:tx>
            <c:strRef>
              <c:f>analysis!$U$13</c:f>
              <c:strCache>
                <c:ptCount val="1"/>
                <c:pt idx="0">
                  <c:v>Worldwide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strRef>
              <c:f>analysis!$D$8:$D$17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analysis!$E$8:$E$17</c:f>
              <c:numCache>
                <c:formatCode>_("$"* #,##0.00_);_("$"* \(#,##0.00\);_("$"* "-"??_);_(@_)</c:formatCode>
                <c:ptCount val="10"/>
                <c:pt idx="0">
                  <c:v>54196.440581630908</c:v>
                </c:pt>
                <c:pt idx="1">
                  <c:v>46295.769417049465</c:v>
                </c:pt>
                <c:pt idx="2">
                  <c:v>62950.733221147333</c:v>
                </c:pt>
                <c:pt idx="3">
                  <c:v>65103.929025765538</c:v>
                </c:pt>
                <c:pt idx="4">
                  <c:v>97265.875618660837</c:v>
                </c:pt>
                <c:pt idx="5">
                  <c:v>51715.151424567106</c:v>
                </c:pt>
                <c:pt idx="6">
                  <c:v>46488.240712802522</c:v>
                </c:pt>
                <c:pt idx="7">
                  <c:v>45952.334217962794</c:v>
                </c:pt>
                <c:pt idx="8">
                  <c:v>19574.158532349131</c:v>
                </c:pt>
                <c:pt idx="9">
                  <c:v>59812.969274133829</c:v>
                </c:pt>
              </c:numCache>
            </c:numRef>
          </c:val>
        </c:ser>
        <c:ser>
          <c:idx val="1"/>
          <c:order val="1"/>
          <c:tx>
            <c:strRef>
              <c:f>analysis!$U$15</c:f>
              <c:strCache>
                <c:ptCount val="1"/>
                <c:pt idx="0">
                  <c:v>No Comparison</c:v>
                </c:pt>
              </c:strCache>
            </c:strRef>
          </c:tx>
          <c:spPr>
            <a:noFill/>
            <a:ln w="25400">
              <a:solidFill>
                <a:schemeClr val="accent3">
                  <a:lumMod val="50000"/>
                </a:schemeClr>
              </a:solidFill>
            </a:ln>
          </c:spPr>
          <c:val>
            <c:numRef>
              <c:f>analysis!$U$17:$U$26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overlap val="100"/>
        <c:axId val="106429824"/>
        <c:axId val="106431616"/>
      </c:barChart>
      <c:catAx>
        <c:axId val="106429824"/>
        <c:scaling>
          <c:orientation val="maxMin"/>
        </c:scaling>
        <c:axPos val="l"/>
        <c:numFmt formatCode="_(&quot;$&quot;* #,##0.00_);_(&quot;$&quot;* \(#,##0.00\);_(&quot;$&quot;* &quot;-&quot;??_);_(@_)" sourceLinked="1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431616"/>
        <c:crosses val="autoZero"/>
        <c:auto val="1"/>
        <c:lblAlgn val="ctr"/>
        <c:lblOffset val="100"/>
      </c:catAx>
      <c:valAx>
        <c:axId val="106431616"/>
        <c:scaling>
          <c:orientation val="minMax"/>
        </c:scaling>
        <c:axPos val="b"/>
        <c:majorGridlines/>
        <c:numFmt formatCode="_(&quot;$&quot;* #,\K_);_(&quot;$&quot;* \(#,\K\);_(&quot;$&quot;* &quot;-&quot;??_);_(@_)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429824"/>
        <c:crosses val="max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0.28905831892964673"/>
          <c:y val="3.3195006286140957E-2"/>
          <c:w val="0.48924689291887341"/>
          <c:h val="0.10004373725237702"/>
        </c:manualLayout>
      </c:layout>
      <c:txPr>
        <a:bodyPr/>
        <a:lstStyle/>
        <a:p>
          <a:pPr>
            <a:defRPr b="1" i="0" baseline="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1649795723867447"/>
          <c:y val="0.15435643655239423"/>
          <c:w val="0.85567156127208288"/>
          <c:h val="0.66311795928576833"/>
        </c:manualLayout>
      </c:layout>
      <c:barChart>
        <c:barDir val="col"/>
        <c:grouping val="clustered"/>
        <c:ser>
          <c:idx val="0"/>
          <c:order val="0"/>
          <c:tx>
            <c:strRef>
              <c:f>analysis!$U$13</c:f>
              <c:strCache>
                <c:ptCount val="1"/>
                <c:pt idx="0">
                  <c:v>Worldwide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strRef>
              <c:f>analysis!$H$8:$H$15</c:f>
              <c:strCache>
                <c:ptCount val="8"/>
                <c:pt idx="0">
                  <c:v>no data</c:v>
                </c:pt>
                <c:pt idx="1">
                  <c:v>0 - 5 yr</c:v>
                </c:pt>
                <c:pt idx="2">
                  <c:v>6 - 10 yr</c:v>
                </c:pt>
                <c:pt idx="3">
                  <c:v>11 - 15 yr</c:v>
                </c:pt>
                <c:pt idx="4">
                  <c:v>16 - 20 yr</c:v>
                </c:pt>
                <c:pt idx="5">
                  <c:v>21 - 25 yr</c:v>
                </c:pt>
                <c:pt idx="6">
                  <c:v>26 - 30 yr</c:v>
                </c:pt>
                <c:pt idx="7">
                  <c:v>31 - 35 yr</c:v>
                </c:pt>
              </c:strCache>
            </c:strRef>
          </c:cat>
          <c:val>
            <c:numRef>
              <c:f>analysis!$I$8:$I$15</c:f>
              <c:numCache>
                <c:formatCode>_("$"* #,##0.00_);_("$"* \(#,##0.00\);_("$"* "-"??_);_(@_)</c:formatCode>
                <c:ptCount val="8"/>
                <c:pt idx="0">
                  <c:v>61709.658199824109</c:v>
                </c:pt>
                <c:pt idx="1">
                  <c:v>31125.981179064845</c:v>
                </c:pt>
                <c:pt idx="2">
                  <c:v>46380.300341999879</c:v>
                </c:pt>
                <c:pt idx="3">
                  <c:v>58827.032149039376</c:v>
                </c:pt>
                <c:pt idx="4">
                  <c:v>69869.202297996526</c:v>
                </c:pt>
                <c:pt idx="5">
                  <c:v>69668.441737083049</c:v>
                </c:pt>
                <c:pt idx="6">
                  <c:v>77961.319598709757</c:v>
                </c:pt>
                <c:pt idx="7">
                  <c:v>94708.282063340157</c:v>
                </c:pt>
              </c:numCache>
            </c:numRef>
          </c:val>
        </c:ser>
        <c:ser>
          <c:idx val="1"/>
          <c:order val="1"/>
          <c:tx>
            <c:strRef>
              <c:f>analysis!$W$15</c:f>
              <c:strCache>
                <c:ptCount val="1"/>
                <c:pt idx="0">
                  <c:v>No Comparison</c:v>
                </c:pt>
              </c:strCache>
            </c:strRef>
          </c:tx>
          <c:spPr>
            <a:noFill/>
            <a:ln w="25400">
              <a:solidFill>
                <a:schemeClr val="accent3">
                  <a:lumMod val="50000"/>
                </a:schemeClr>
              </a:solidFill>
            </a:ln>
          </c:spPr>
          <c:val>
            <c:numRef>
              <c:f>analysis!$W$17:$W$23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overlap val="100"/>
        <c:axId val="106460288"/>
        <c:axId val="106461824"/>
      </c:barChart>
      <c:catAx>
        <c:axId val="106460288"/>
        <c:scaling>
          <c:orientation val="minMax"/>
        </c:scaling>
        <c:axPos val="b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461824"/>
        <c:crosses val="autoZero"/>
        <c:auto val="1"/>
        <c:lblAlgn val="ctr"/>
        <c:lblOffset val="100"/>
      </c:catAx>
      <c:valAx>
        <c:axId val="106461824"/>
        <c:scaling>
          <c:orientation val="minMax"/>
        </c:scaling>
        <c:axPos val="l"/>
        <c:majorGridlines/>
        <c:numFmt formatCode="_(&quot;$&quot;* #,\K_);_(&quot;$&quot;* \(#,\K\);_(&quot;$&quot;* &quot;-&quot;??_);_(@_)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460288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0.24733867285458264"/>
          <c:y val="2.1857910957410989E-2"/>
          <c:w val="0.51291278560608256"/>
          <c:h val="0.13175157021265824"/>
        </c:manualLayout>
      </c:layout>
      <c:txPr>
        <a:bodyPr/>
        <a:lstStyle/>
        <a:p>
          <a:pPr>
            <a:defRPr b="1" i="0" baseline="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367065596876303"/>
          <c:y val="0.13978449591411971"/>
          <c:w val="0.8684988569977149"/>
          <c:h val="0.67768989992404338"/>
        </c:manualLayout>
      </c:layout>
      <c:barChart>
        <c:barDir val="col"/>
        <c:grouping val="clustered"/>
        <c:ser>
          <c:idx val="0"/>
          <c:order val="0"/>
          <c:tx>
            <c:strRef>
              <c:f>analysis!$U$13</c:f>
              <c:strCache>
                <c:ptCount val="1"/>
                <c:pt idx="0">
                  <c:v>Worldwide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strRef>
              <c:f>analysis!$K$8:$K$12</c:f>
              <c:strCache>
                <c:ptCount val="5"/>
                <c:pt idx="0">
                  <c:v>0 - 2 hr</c:v>
                </c:pt>
                <c:pt idx="1">
                  <c:v>2 - 4 hr</c:v>
                </c:pt>
                <c:pt idx="2">
                  <c:v>4 - 6 hr</c:v>
                </c:pt>
                <c:pt idx="3">
                  <c:v>6 - 8 hr</c:v>
                </c:pt>
                <c:pt idx="4">
                  <c:v>&gt; 8 hr</c:v>
                </c:pt>
              </c:strCache>
            </c:strRef>
          </c:cat>
          <c:val>
            <c:numRef>
              <c:f>analysis!$L$8:$L$11</c:f>
              <c:numCache>
                <c:formatCode>_("$"* #,##0.00_);_("$"* \(#,##0.00\);_("$"* "-"??_);_(@_)</c:formatCode>
                <c:ptCount val="4"/>
                <c:pt idx="0">
                  <c:v>49726.375588481365</c:v>
                </c:pt>
                <c:pt idx="1">
                  <c:v>53554.662152255129</c:v>
                </c:pt>
                <c:pt idx="2">
                  <c:v>51423.250796790198</c:v>
                </c:pt>
                <c:pt idx="3">
                  <c:v>43571.162802818289</c:v>
                </c:pt>
              </c:numCache>
            </c:numRef>
          </c:val>
        </c:ser>
        <c:ser>
          <c:idx val="1"/>
          <c:order val="1"/>
          <c:tx>
            <c:strRef>
              <c:f>analysis!$Y$15</c:f>
              <c:strCache>
                <c:ptCount val="1"/>
                <c:pt idx="0">
                  <c:v>No Comparison</c:v>
                </c:pt>
              </c:strCache>
            </c:strRef>
          </c:tx>
          <c:spPr>
            <a:noFill/>
            <a:ln w="25400">
              <a:solidFill>
                <a:schemeClr val="accent3">
                  <a:lumMod val="50000"/>
                </a:schemeClr>
              </a:solidFill>
            </a:ln>
          </c:spPr>
          <c:cat>
            <c:strRef>
              <c:f>analysis!$K$8:$K$12</c:f>
              <c:strCache>
                <c:ptCount val="5"/>
                <c:pt idx="0">
                  <c:v>0 - 2 hr</c:v>
                </c:pt>
                <c:pt idx="1">
                  <c:v>2 - 4 hr</c:v>
                </c:pt>
                <c:pt idx="2">
                  <c:v>4 - 6 hr</c:v>
                </c:pt>
                <c:pt idx="3">
                  <c:v>6 - 8 hr</c:v>
                </c:pt>
                <c:pt idx="4">
                  <c:v>&gt; 8 hr</c:v>
                </c:pt>
              </c:strCache>
            </c:strRef>
          </c:cat>
          <c:val>
            <c:numRef>
              <c:f>analysis!$Y$17:$Y$20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  <c:overlap val="100"/>
        <c:axId val="106572416"/>
        <c:axId val="106578304"/>
      </c:barChart>
      <c:catAx>
        <c:axId val="106572416"/>
        <c:scaling>
          <c:orientation val="minMax"/>
        </c:scaling>
        <c:axPos val="b"/>
        <c:numFmt formatCode="#,##0.0\ &quot;hr&quot;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578304"/>
        <c:crosses val="autoZero"/>
        <c:auto val="1"/>
        <c:lblAlgn val="ctr"/>
        <c:lblOffset val="100"/>
      </c:catAx>
      <c:valAx>
        <c:axId val="106578304"/>
        <c:scaling>
          <c:orientation val="minMax"/>
        </c:scaling>
        <c:axPos val="l"/>
        <c:majorGridlines/>
        <c:numFmt formatCode="_(&quot;$&quot;* #,\K_);_(&quot;$&quot;* \(#,\K\);_(&quot;$&quot;* &quot;-&quot;??_);_(@_)" sourceLinked="0"/>
        <c:tickLblPos val="nextTo"/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106572416"/>
        <c:crosses val="autoZero"/>
        <c:crossBetween val="between"/>
      </c:valAx>
      <c:spPr>
        <a:noFill/>
      </c:spPr>
    </c:plotArea>
    <c:legend>
      <c:legendPos val="t"/>
      <c:layout>
        <c:manualLayout>
          <c:xMode val="edge"/>
          <c:yMode val="edge"/>
          <c:x val="0.27159002152936695"/>
          <c:y val="2.9143881276547878E-2"/>
          <c:w val="0.49322804282659383"/>
          <c:h val="0.13175157021265824"/>
        </c:manualLayout>
      </c:layout>
      <c:txPr>
        <a:bodyPr/>
        <a:lstStyle/>
        <a:p>
          <a:pPr>
            <a:defRPr b="1" i="0" baseline="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603250</xdr:colOff>
      <xdr:row>2</xdr:row>
      <xdr:rowOff>84667</xdr:rowOff>
    </xdr:from>
    <xdr:to>
      <xdr:col>15</xdr:col>
      <xdr:colOff>296334</xdr:colOff>
      <xdr:row>5</xdr:row>
      <xdr:rowOff>201085</xdr:rowOff>
    </xdr:to>
    <xdr:sp macro="" textlink="">
      <xdr:nvSpPr>
        <xdr:cNvPr id="10" name="Rounded Rectangle 9"/>
        <xdr:cNvSpPr/>
      </xdr:nvSpPr>
      <xdr:spPr>
        <a:xfrm>
          <a:off x="8053917" y="476250"/>
          <a:ext cx="2423584" cy="825502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386291</xdr:colOff>
      <xdr:row>9</xdr:row>
      <xdr:rowOff>29633</xdr:rowOff>
    </xdr:from>
    <xdr:to>
      <xdr:col>6</xdr:col>
      <xdr:colOff>603250</xdr:colOff>
      <xdr:row>18</xdr:row>
      <xdr:rowOff>52493</xdr:rowOff>
    </xdr:to>
    <xdr:graphicFrame macro="">
      <xdr:nvGraphicFramePr>
        <xdr:cNvPr id="13" name="chtSalarySelec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390526</xdr:colOff>
      <xdr:row>20</xdr:row>
      <xdr:rowOff>17991</xdr:rowOff>
    </xdr:from>
    <xdr:to>
      <xdr:col>7</xdr:col>
      <xdr:colOff>10585</xdr:colOff>
      <xdr:row>29</xdr:row>
      <xdr:rowOff>40851</xdr:rowOff>
    </xdr:to>
    <xdr:graphicFrame macro="">
      <xdr:nvGraphicFramePr>
        <xdr:cNvPr id="15" name="chtExpSelec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400050</xdr:colOff>
      <xdr:row>30</xdr:row>
      <xdr:rowOff>169333</xdr:rowOff>
    </xdr:from>
    <xdr:to>
      <xdr:col>7</xdr:col>
      <xdr:colOff>1</xdr:colOff>
      <xdr:row>39</xdr:row>
      <xdr:rowOff>181610</xdr:rowOff>
    </xdr:to>
    <xdr:graphicFrame macro="">
      <xdr:nvGraphicFramePr>
        <xdr:cNvPr id="16" name="chtTimeSelec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31750</xdr:colOff>
      <xdr:row>7</xdr:row>
      <xdr:rowOff>28575</xdr:rowOff>
    </xdr:from>
    <xdr:to>
      <xdr:col>16</xdr:col>
      <xdr:colOff>593558</xdr:colOff>
      <xdr:row>19</xdr:row>
      <xdr:rowOff>19051</xdr:rowOff>
    </xdr:to>
    <xdr:graphicFrame macro="">
      <xdr:nvGraphicFramePr>
        <xdr:cNvPr id="18" name="chtSalaryOveral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67803</xdr:colOff>
      <xdr:row>20</xdr:row>
      <xdr:rowOff>45620</xdr:rowOff>
    </xdr:from>
    <xdr:to>
      <xdr:col>16</xdr:col>
      <xdr:colOff>513573</xdr:colOff>
      <xdr:row>29</xdr:row>
      <xdr:rowOff>74196</xdr:rowOff>
    </xdr:to>
    <xdr:graphicFrame macro="">
      <xdr:nvGraphicFramePr>
        <xdr:cNvPr id="20" name="chtSalaryEx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252663</xdr:colOff>
      <xdr:row>31</xdr:row>
      <xdr:rowOff>34715</xdr:rowOff>
    </xdr:from>
    <xdr:to>
      <xdr:col>16</xdr:col>
      <xdr:colOff>515553</xdr:colOff>
      <xdr:row>40</xdr:row>
      <xdr:rowOff>63291</xdr:rowOff>
    </xdr:to>
    <xdr:graphicFrame macro="">
      <xdr:nvGraphicFramePr>
        <xdr:cNvPr id="7" name="chtSalaryTi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Countries" displayName="tblCountries" ref="L3:M137" totalsRowShown="0">
  <autoFilter ref="L3:M137"/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lSalaries" displayName="tblSalaries" ref="B5:P1888" totalsRowShown="0">
  <autoFilter ref="B5:P1888">
    <filterColumn colId="7">
      <filters>
        <filter val="CXO or Top Mgmt."/>
      </filters>
    </filterColumn>
    <filterColumn colId="9">
      <filters>
        <filter val="USA"/>
      </filters>
    </filterColumn>
    <filterColumn colId="11"/>
    <filterColumn colId="12"/>
    <filterColumn colId="13"/>
  </autoFilter>
  <sortState ref="B6:M1888">
    <sortCondition ref="B5:B1888"/>
  </sortState>
  <tableColumns count="15">
    <tableColumn id="1" name="Unique ID"/>
    <tableColumn id="2" name="Timestamp" dataDxfId="58"/>
    <tableColumn id="3" name="Your Salary" dataDxfId="57"/>
    <tableColumn id="4" name="clean Salary (in local currency)"/>
    <tableColumn id="5" name="Currency"/>
    <tableColumn id="13" name="Salary in USD" dataDxfId="56">
      <calculatedColumnFormula>tblSalaries[[#This Row],[clean Salary (in local currency)]]*VLOOKUP(tblSalaries[[#This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55">
      <calculatedColumnFormula>VLOOKUP(tblSalaries[[#This Row],[Where do you work]],tblCountries[[Actual]:[Mapping]],2,FALSE)</calculatedColumnFormula>
    </tableColumn>
    <tableColumn id="9" name="How many hours of a day you work on Excel"/>
    <tableColumn id="15" name="Average hours per day" dataDxfId="54">
      <calculatedColumnFormula>tblHours[[#This Row],[hrs per day, ave]]</calculatedColumnFormula>
    </tableColumn>
    <tableColumn id="14" name="Max hours per day" dataDxfId="53">
      <calculatedColumnFormula>tblHours[[#This Row],[hrs per day, min]]</calculatedColumnFormula>
    </tableColumn>
    <tableColumn id="11" name="Min hours per day" dataDxfId="52">
      <calculatedColumnFormula>tblHours[[#This Row],[hrs per day, max]]</calculatedColumnFormula>
    </tableColumn>
    <tableColumn id="12" name="Years of Experience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blHours" displayName="tblHours" ref="B5:J1888" totalsRowShown="0" headerRowDxfId="49" dataDxfId="48">
  <autoFilter ref="B5:J1888"/>
  <tableColumns count="9">
    <tableColumn id="1" name="start1" dataDxfId="47">
      <calculatedColumnFormula array="1">MIN(IFERROR(FIND(lstNum,tblSalaries[[#This Row],[How many hours of a day you work on Excel]]),""))</calculatedColumnFormula>
    </tableColumn>
    <tableColumn id="2" name="length1" dataDxfId="46">
      <calculatedColumnFormula array="1">SUMPRODUCT(COUNTIF(lstDigits,MID(tblSalaries[[#This Row],[How many hours of a day you work on Excel]],ROW($1:$9),1)))</calculatedColumnFormula>
    </tableColumn>
    <tableColumn id="3" name="NUM1" dataDxfId="45">
      <calculatedColumnFormula array="1">IFERROR(1*MID(tblSalaries[[#This Row],[How many hours of a day you work on Excel]],B6,C6),0)</calculatedColumnFormula>
    </tableColumn>
    <tableColumn id="4" name="start2" dataDxfId="44">
      <calculatedColumnFormula array="1">MIN(IFERROR(FIND(lstNum,tblSalaries[[#This Row],[How many hours of a day you work on Excel]],B6+1),""))</calculatedColumnFormula>
    </tableColumn>
    <tableColumn id="5" name="length2" dataDxfId="43">
      <calculatedColumnFormula array="1">SUMPRODUCT(COUNTIF(lstDigits,MID(tblSalaries[[#This Row],[How many hours of a day you work on Excel]],ROW($1:$9)+1,1)))</calculatedColumnFormula>
    </tableColumn>
    <tableColumn id="6" name="NUM2" dataDxfId="42">
      <calculatedColumnFormula array="1">IFERROR(IF(D6=1*MID(tblSalaries[[#This Row],[How many hours of a day you work on Excel]],E6,F6),"",1*MID(tblSalaries[[#This Row],[How many hours of a day you work on Excel]],E6,F6)),0)</calculatedColumnFormula>
    </tableColumn>
    <tableColumn id="7" name="hrs per day, ave" dataDxfId="41">
      <calculatedColumnFormula>AVERAGE(D6,G6)</calculatedColumnFormula>
    </tableColumn>
    <tableColumn id="8" name="hrs per day, min" dataDxfId="40">
      <calculatedColumnFormula>MIN(D6,G6)</calculatedColumnFormula>
    </tableColumn>
    <tableColumn id="9" name="hrs per day, max" dataDxfId="39">
      <calculatedColumnFormula>MAX(D6,G6)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blSalaryJob" displayName="tblSalaryJob" ref="D7:F17" totalsRowShown="0">
  <autoFilter ref="D7:F17">
    <filterColumn colId="2"/>
  </autoFilter>
  <tableColumns count="3">
    <tableColumn id="1" name="Job"/>
    <tableColumn id="2" name="Salary, ave" dataDxfId="38" dataCellStyle="Currency">
      <calculatedColumnFormula>AVERAGEIF(tblSalaries[Job Type],D8,tblSalaries[Salary in USD])</calculatedColumnFormula>
    </tableColumn>
    <tableColumn id="3" name="Experience, ave" dataDxfId="37">
      <calculatedColumnFormula>IFERROR(AVERAGEIF(tblSalaries[Job Type],D8,tblSalaries[Years of Experience]),"no data")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:E5" totalsRowShown="0">
  <autoFilter ref="D1:E5"/>
  <tableColumns count="2">
    <tableColumn id="1" name="Location"/>
    <tableColumn id="2" name="Salary, ave" dataDxfId="36" dataCellStyle="Currency">
      <calculatedColumnFormula>AVERAGEIFS(tblSalaries[Salary in USD],tblSalaries[clean Country],"&lt;&gt;USA")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blSalaryExp" displayName="tblSalaryExp" ref="H7:I15" totalsRowShown="0" headerRowDxfId="35">
  <autoFilter ref="H7:I15"/>
  <tableColumns count="2">
    <tableColumn id="1" name="Experience" dataDxfId="34"/>
    <tableColumn id="2" name="Salary, ave" dataDxfId="33" dataCellStyle="Currenc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D233:O338" totalsRowShown="0" headerRowDxfId="32" dataDxfId="30" headerRowBorderDxfId="31" tableBorderDxfId="29" dataCellStyle="Currency">
  <autoFilter ref="D233:O338"/>
  <tableColumns count="12">
    <tableColumn id="1" name="Country" dataDxfId="28"/>
    <tableColumn id="2" name="hours" dataDxfId="27" dataCellStyle="Currency">
      <calculatedColumnFormula>IFERROR(AVERAGEIF(tblSalaries[clean Country],D20,tblSalaries[Average hours per day]),"no data")</calculatedColumnFormula>
    </tableColumn>
    <tableColumn id="3" name="Accountant" dataDxfId="26" dataCellStyle="Currency">
      <calculatedColumnFormula>IFERROR(AVERAGEIFS(tblSalaries[Average hours per day],tblSalaries[clean Country],$D20,tblSalaries[Job Type],F$19),0)</calculatedColumnFormula>
    </tableColumn>
    <tableColumn id="4" name="Analyst" dataDxfId="25" dataCellStyle="Currency">
      <calculatedColumnFormula>IFERROR(AVERAGEIFS(tblSalaries[Average hours per day],tblSalaries[clean Country],$D20,tblSalaries[Job Type],G$19),0)</calculatedColumnFormula>
    </tableColumn>
    <tableColumn id="5" name="Consultant" dataDxfId="24" dataCellStyle="Currency">
      <calculatedColumnFormula>IFERROR(AVERAGEIFS(tblSalaries[Average hours per day],tblSalaries[clean Country],$D20,tblSalaries[Job Type],H$19),0)</calculatedColumnFormula>
    </tableColumn>
    <tableColumn id="6" name="Controller" dataDxfId="23" dataCellStyle="Currency">
      <calculatedColumnFormula>IFERROR(AVERAGEIFS(tblSalaries[Average hours per day],tblSalaries[clean Country],$D20,tblSalaries[Job Type],I$19),0)</calculatedColumnFormula>
    </tableColumn>
    <tableColumn id="7" name="CXO or Top Mgmt." dataDxfId="22" dataCellStyle="Currency">
      <calculatedColumnFormula>IFERROR(AVERAGEIFS(tblSalaries[Average hours per day],tblSalaries[clean Country],$D20,tblSalaries[Job Type],J$19),0)</calculatedColumnFormula>
    </tableColumn>
    <tableColumn id="8" name="Engineer" dataDxfId="21" dataCellStyle="Currency">
      <calculatedColumnFormula>IFERROR(AVERAGEIFS(tblSalaries[Average hours per day],tblSalaries[clean Country],$D20,tblSalaries[Job Type],K$19),0)</calculatedColumnFormula>
    </tableColumn>
    <tableColumn id="9" name="Manager" dataDxfId="20" dataCellStyle="Currency">
      <calculatedColumnFormula>IFERROR(AVERAGEIFS(tblSalaries[Average hours per day],tblSalaries[clean Country],$D20,tblSalaries[Job Type],L$19),0)</calculatedColumnFormula>
    </tableColumn>
    <tableColumn id="10" name="Misc." dataDxfId="19" dataCellStyle="Currency">
      <calculatedColumnFormula>IFERROR(AVERAGEIFS(tblSalaries[Average hours per day],tblSalaries[clean Country],$D20,tblSalaries[Job Type],M$19),0)</calculatedColumnFormula>
    </tableColumn>
    <tableColumn id="11" name="Reporting" dataDxfId="18" dataCellStyle="Currency">
      <calculatedColumnFormula>IFERROR(AVERAGEIFS(tblSalaries[Average hours per day],tblSalaries[clean Country],$D20,tblSalaries[Job Type],N$19),0)</calculatedColumnFormula>
    </tableColumn>
    <tableColumn id="12" name="Specialist" dataDxfId="17" dataCellStyle="Currency">
      <calculatedColumnFormula>IFERROR(AVERAGEIFS(tblSalaries[Average hours per day],tblSalaries[clean Country],$D20,tblSalaries[Job Type],O$19),0)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D126:O231" totalsRowShown="0" headerRowDxfId="16" dataDxfId="15" dataCellStyle="Currency">
  <autoFilter ref="D126:O231"/>
  <tableColumns count="12">
    <tableColumn id="1" name="Country" dataDxfId="14"/>
    <tableColumn id="2" name="Experience, ave" dataDxfId="13" dataCellStyle="Currency">
      <calculatedColumnFormula>IFERROR(AVERAGEIF(tblSalaries[clean Country],D20,tblSalaries[Years of Experience]),"no data")</calculatedColumnFormula>
    </tableColumn>
    <tableColumn id="3" name="Accountant" dataDxfId="12" dataCellStyle="Currency">
      <calculatedColumnFormula>IFERROR(AVERAGEIFS(tblSalaries[Years of Experience],tblSalaries[clean Country],$D20,tblSalaries[Job Type],F$19),"no data")</calculatedColumnFormula>
    </tableColumn>
    <tableColumn id="4" name="Analyst" dataDxfId="11" dataCellStyle="Currency">
      <calculatedColumnFormula>IFERROR(AVERAGEIFS(tblSalaries[Years of Experience],tblSalaries[clean Country],$D20,tblSalaries[Job Type],G$19),"no data")</calculatedColumnFormula>
    </tableColumn>
    <tableColumn id="5" name="Consultant" dataDxfId="10" dataCellStyle="Currency">
      <calculatedColumnFormula>IFERROR(AVERAGEIFS(tblSalaries[Years of Experience],tblSalaries[clean Country],$D20,tblSalaries[Job Type],H$19),"no data")</calculatedColumnFormula>
    </tableColumn>
    <tableColumn id="6" name="Controller" dataDxfId="9" dataCellStyle="Currency">
      <calculatedColumnFormula>IFERROR(AVERAGEIFS(tblSalaries[Years of Experience],tblSalaries[clean Country],$D20,tblSalaries[Job Type],I$19),"no data")</calculatedColumnFormula>
    </tableColumn>
    <tableColumn id="7" name="CXO or Top Mgmt." dataDxfId="8" dataCellStyle="Currency">
      <calculatedColumnFormula>IFERROR(AVERAGEIFS(tblSalaries[Years of Experience],tblSalaries[clean Country],$D20,tblSalaries[Job Type],J$19),"no data")</calculatedColumnFormula>
    </tableColumn>
    <tableColumn id="8" name="Engineer" dataDxfId="7" dataCellStyle="Currency">
      <calculatedColumnFormula>IFERROR(AVERAGEIFS(tblSalaries[Years of Experience],tblSalaries[clean Country],$D20,tblSalaries[Job Type],K$19),"no data")</calculatedColumnFormula>
    </tableColumn>
    <tableColumn id="9" name="Manager" dataDxfId="6" dataCellStyle="Currency">
      <calculatedColumnFormula>IFERROR(AVERAGEIFS(tblSalaries[Years of Experience],tblSalaries[clean Country],$D20,tblSalaries[Job Type],L$19),"no data")</calculatedColumnFormula>
    </tableColumn>
    <tableColumn id="10" name="Misc." dataDxfId="5" dataCellStyle="Currency">
      <calculatedColumnFormula>IFERROR(AVERAGEIFS(tblSalaries[Years of Experience],tblSalaries[clean Country],$D20,tblSalaries[Job Type],M$19),"no data")</calculatedColumnFormula>
    </tableColumn>
    <tableColumn id="11" name="Reporting" dataDxfId="4" dataCellStyle="Currency">
      <calculatedColumnFormula>IFERROR(AVERAGEIFS(tblSalaries[Years of Experience],tblSalaries[clean Country],$D20,tblSalaries[Job Type],N$19),"no data")</calculatedColumnFormula>
    </tableColumn>
    <tableColumn id="12" name="Specialist" dataDxfId="3" dataCellStyle="Currency">
      <calculatedColumnFormula>IFERROR(AVERAGEIFS(tblSalaries[Years of Experience],tblSalaries[clean Country],$D20,tblSalaries[Job Type],O$19),"no data")</calculatedColumnFormula>
    </tableColumn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" name="tblSalaryTime" displayName="tblSalaryTime" ref="K7:L14" totalsRowShown="0" headerRowDxfId="2">
  <autoFilter ref="K7:L14"/>
  <tableColumns count="2">
    <tableColumn id="1" name="Time Spent" dataDxfId="1"/>
    <tableColumn id="2" name="Salary, av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7933C"/>
    <pageSetUpPr fitToPage="1"/>
  </sheetPr>
  <dimension ref="A1:W42"/>
  <sheetViews>
    <sheetView showGridLines="0" showRowColHeaders="0" tabSelected="1" zoomScaleNormal="100" workbookViewId="0">
      <selection activeCell="C6" sqref="C6"/>
    </sheetView>
  </sheetViews>
  <sheetFormatPr defaultColWidth="0" defaultRowHeight="15" zeroHeight="1"/>
  <cols>
    <col min="1" max="1" width="6" customWidth="1"/>
    <col min="2" max="2" width="16" customWidth="1"/>
    <col min="3" max="3" width="20.7109375" customWidth="1"/>
    <col min="4" max="7" width="9.140625" customWidth="1"/>
    <col min="8" max="8" width="5.42578125" customWidth="1"/>
    <col min="9" max="13" width="9.140625" customWidth="1"/>
    <col min="14" max="14" width="11.7109375" customWidth="1"/>
    <col min="15" max="15" width="10.85546875" customWidth="1"/>
    <col min="16" max="17" width="9.140625" customWidth="1"/>
    <col min="18" max="23" width="0" hidden="1" customWidth="1"/>
    <col min="24" max="16384" width="9.140625" hidden="1"/>
  </cols>
  <sheetData>
    <row r="1" spans="1:17">
      <c r="A1" s="118" t="s">
        <v>4089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 spans="1:17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3" spans="1:17" s="41" customFormat="1" ht="24" customHeight="1">
      <c r="A3" s="109"/>
      <c r="B3" s="104"/>
      <c r="C3" s="104"/>
      <c r="D3" s="109"/>
      <c r="E3" s="109"/>
      <c r="F3" s="109"/>
      <c r="G3" s="109"/>
      <c r="H3" s="109"/>
      <c r="I3" s="115"/>
      <c r="J3" s="109"/>
      <c r="K3" s="109"/>
      <c r="L3" s="109"/>
      <c r="M3" s="70" t="s">
        <v>4085</v>
      </c>
      <c r="N3" s="70" t="s">
        <v>4035</v>
      </c>
      <c r="O3" s="70" t="s">
        <v>4024</v>
      </c>
      <c r="P3" s="109"/>
      <c r="Q3" s="109"/>
    </row>
    <row r="4" spans="1:17" s="41" customFormat="1" ht="15.75" customHeight="1">
      <c r="A4" s="116" t="s">
        <v>4083</v>
      </c>
      <c r="B4" s="104"/>
      <c r="C4" s="104"/>
      <c r="D4" s="104"/>
      <c r="E4" s="104"/>
      <c r="F4" s="104"/>
      <c r="G4" s="104"/>
      <c r="H4" s="109"/>
      <c r="I4" s="108" t="s">
        <v>4087</v>
      </c>
      <c r="J4" s="109"/>
      <c r="K4" s="109"/>
      <c r="L4" s="109"/>
      <c r="M4" s="110">
        <f>analysis!S31</f>
        <v>1</v>
      </c>
      <c r="N4" s="111" t="str">
        <f>analysis!T31</f>
        <v>-</v>
      </c>
      <c r="O4" s="110" t="str">
        <f>analysis!U31</f>
        <v>-</v>
      </c>
      <c r="P4" s="109"/>
      <c r="Q4" s="109"/>
    </row>
    <row r="5" spans="1:17" ht="15.75" customHeight="1">
      <c r="A5" s="104"/>
      <c r="B5" s="105" t="s">
        <v>4062</v>
      </c>
      <c r="C5" s="104"/>
      <c r="D5" s="106"/>
      <c r="E5" s="106"/>
      <c r="F5" s="106"/>
      <c r="G5" s="106"/>
      <c r="H5" s="104"/>
      <c r="I5" s="24"/>
      <c r="J5" s="24"/>
      <c r="K5" s="112"/>
      <c r="L5" s="106"/>
      <c r="M5" s="110">
        <f>analysis!S32</f>
        <v>2</v>
      </c>
      <c r="N5" s="111" t="str">
        <f>analysis!T32</f>
        <v>-</v>
      </c>
      <c r="O5" s="110" t="str">
        <f>analysis!U32</f>
        <v>-</v>
      </c>
      <c r="P5" s="113"/>
      <c r="Q5" s="104"/>
    </row>
    <row r="6" spans="1:17" ht="15.75" customHeight="1">
      <c r="A6" s="104"/>
      <c r="B6" s="107" t="s">
        <v>4024</v>
      </c>
      <c r="C6" s="114" t="s">
        <v>4049</v>
      </c>
      <c r="D6" s="104"/>
      <c r="E6" s="104"/>
      <c r="F6" s="104"/>
      <c r="G6" s="104"/>
      <c r="H6" s="106"/>
      <c r="I6" s="24"/>
      <c r="J6" s="24"/>
      <c r="K6" s="24"/>
      <c r="L6" s="24"/>
      <c r="M6" s="110">
        <f>analysis!S33</f>
        <v>3</v>
      </c>
      <c r="N6" s="111" t="str">
        <f>analysis!T33</f>
        <v>-</v>
      </c>
      <c r="O6" s="110" t="str">
        <f>analysis!U33</f>
        <v>-</v>
      </c>
      <c r="P6" s="113"/>
      <c r="Q6" s="104"/>
    </row>
    <row r="7" spans="1:17" ht="15.75" customHeight="1">
      <c r="A7" s="104"/>
      <c r="B7" s="107" t="s">
        <v>4034</v>
      </c>
      <c r="C7" s="114" t="s">
        <v>4071</v>
      </c>
      <c r="D7" s="104"/>
      <c r="E7" s="104"/>
      <c r="F7" s="104"/>
      <c r="G7" s="104"/>
      <c r="H7" s="104"/>
      <c r="I7" s="108" t="s">
        <v>4084</v>
      </c>
      <c r="J7" s="24"/>
      <c r="K7" s="24"/>
      <c r="L7" s="24"/>
      <c r="M7" s="24"/>
      <c r="N7" s="24"/>
      <c r="O7" s="24"/>
      <c r="P7" s="104"/>
      <c r="Q7" s="104"/>
    </row>
    <row r="8" spans="1:17" ht="15.75" customHeight="1">
      <c r="A8" s="104"/>
      <c r="B8" s="104"/>
      <c r="C8" s="104"/>
      <c r="D8" s="104"/>
      <c r="E8" s="104"/>
      <c r="F8" s="104"/>
      <c r="G8" s="104"/>
      <c r="H8" s="104"/>
      <c r="I8" s="104"/>
      <c r="J8" s="106" t="s">
        <v>4082</v>
      </c>
      <c r="K8" s="104"/>
      <c r="L8" s="104"/>
      <c r="M8" s="104"/>
      <c r="N8" s="104"/>
      <c r="O8" s="104"/>
      <c r="P8" s="104"/>
      <c r="Q8" s="104"/>
    </row>
    <row r="9" spans="1:17" ht="15.75">
      <c r="A9" s="104"/>
      <c r="B9" s="106" t="s">
        <v>4044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</row>
    <row r="10" spans="1:17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</row>
    <row r="11" spans="1:17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</row>
    <row r="12" spans="1:17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</row>
    <row r="13" spans="1:17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</row>
    <row r="14" spans="1:17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</row>
    <row r="15" spans="1:17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</row>
    <row r="16" spans="1:17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</row>
    <row r="17" spans="1:17">
      <c r="A17" s="104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</row>
    <row r="18" spans="1:17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</row>
    <row r="19" spans="1:17" ht="15.75">
      <c r="A19" s="104"/>
      <c r="B19" s="104"/>
      <c r="C19" s="106"/>
      <c r="D19" s="106"/>
      <c r="E19" s="106"/>
      <c r="F19" s="106"/>
      <c r="G19" s="106"/>
      <c r="H19" s="106"/>
      <c r="I19" s="104"/>
      <c r="J19" s="104"/>
      <c r="K19" s="104"/>
      <c r="L19" s="104"/>
      <c r="M19" s="104"/>
      <c r="N19" s="104"/>
      <c r="O19" s="104"/>
      <c r="P19" s="104"/>
      <c r="Q19" s="104"/>
    </row>
    <row r="20" spans="1:17" ht="15.75">
      <c r="A20" s="104"/>
      <c r="B20" s="106" t="s">
        <v>4043</v>
      </c>
      <c r="C20" s="104"/>
      <c r="D20" s="104"/>
      <c r="E20" s="104"/>
      <c r="F20" s="104"/>
      <c r="G20" s="104"/>
      <c r="H20" s="104"/>
      <c r="I20" s="104"/>
      <c r="J20" s="117" t="s">
        <v>4053</v>
      </c>
      <c r="K20" s="117"/>
      <c r="L20" s="117"/>
      <c r="M20" s="117"/>
      <c r="N20" s="117"/>
      <c r="O20" s="117"/>
      <c r="P20" s="104"/>
      <c r="Q20" s="104"/>
    </row>
    <row r="21" spans="1:17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spans="1:17">
      <c r="A22" s="104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</row>
    <row r="23" spans="1:17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</row>
    <row r="24" spans="1:17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7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7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7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7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7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7" ht="15.75">
      <c r="A31" s="104"/>
      <c r="B31" s="106" t="s">
        <v>4042</v>
      </c>
      <c r="C31" s="104"/>
      <c r="D31" s="104"/>
      <c r="E31" s="104"/>
      <c r="F31" s="104"/>
      <c r="G31" s="104"/>
      <c r="H31" s="104"/>
      <c r="I31" s="104"/>
      <c r="J31" s="117" t="s">
        <v>4054</v>
      </c>
      <c r="K31" s="117"/>
      <c r="L31" s="117"/>
      <c r="M31" s="117"/>
      <c r="N31" s="117"/>
      <c r="O31" s="117"/>
      <c r="P31" s="104"/>
      <c r="Q31" s="104"/>
    </row>
    <row r="32" spans="1:17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</row>
    <row r="35" spans="1:17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</row>
    <row r="36" spans="1:17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</row>
    <row r="37" spans="1:17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</row>
    <row r="38" spans="1:17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</row>
    <row r="39" spans="1:17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</row>
    <row r="40" spans="1:17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</row>
    <row r="41" spans="1:17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</row>
    <row r="42" spans="1:17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</row>
  </sheetData>
  <dataConsolidate/>
  <mergeCells count="3">
    <mergeCell ref="J20:O20"/>
    <mergeCell ref="J31:O31"/>
    <mergeCell ref="A1:Q2"/>
  </mergeCells>
  <dataValidations count="2">
    <dataValidation type="list" allowBlank="1" showInputMessage="1" showErrorMessage="1" sqref="C6">
      <formula1>lstCountry</formula1>
    </dataValidation>
    <dataValidation type="list" allowBlank="1" showInputMessage="1" showErrorMessage="1" sqref="C7">
      <formula1>lstJob</formula1>
    </dataValidation>
  </dataValidations>
  <pageMargins left="0.44" right="0.4" top="0.51" bottom="0.51" header="0.3" footer="0.3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M137"/>
  <sheetViews>
    <sheetView showGridLines="0" workbookViewId="0">
      <selection activeCell="J25" sqref="J25"/>
    </sheetView>
  </sheetViews>
  <sheetFormatPr defaultRowHeight="15"/>
  <cols>
    <col min="1" max="1" width="4" customWidth="1"/>
    <col min="2" max="2" width="20.28515625" customWidth="1"/>
    <col min="7" max="7" width="26" bestFit="1" customWidth="1"/>
    <col min="8" max="8" width="14.28515625" customWidth="1"/>
    <col min="12" max="13" width="27.140625" bestFit="1" customWidth="1"/>
  </cols>
  <sheetData>
    <row r="1" spans="2:13" ht="23.25">
      <c r="B1" s="119" t="s">
        <v>4007</v>
      </c>
      <c r="C1" s="119"/>
      <c r="G1" s="2" t="s">
        <v>3976</v>
      </c>
      <c r="H1" s="2" t="s">
        <v>3997</v>
      </c>
    </row>
    <row r="2" spans="2:13">
      <c r="B2" s="5" t="s">
        <v>4006</v>
      </c>
      <c r="C2" s="5"/>
      <c r="L2" s="5" t="s">
        <v>4005</v>
      </c>
      <c r="M2" s="5"/>
    </row>
    <row r="3" spans="2:13">
      <c r="B3" t="s">
        <v>2</v>
      </c>
      <c r="C3" t="s">
        <v>3892</v>
      </c>
      <c r="G3" s="7" t="s">
        <v>3893</v>
      </c>
      <c r="H3" s="7"/>
      <c r="I3" s="7"/>
      <c r="L3" t="s">
        <v>4002</v>
      </c>
      <c r="M3" t="s">
        <v>4003</v>
      </c>
    </row>
    <row r="4" spans="2:13">
      <c r="B4" t="s">
        <v>6</v>
      </c>
      <c r="C4">
        <v>1</v>
      </c>
      <c r="G4" s="6" t="s">
        <v>3894</v>
      </c>
      <c r="H4" s="6">
        <v>4.4927299999999999</v>
      </c>
      <c r="I4" s="6" t="s">
        <v>3895</v>
      </c>
      <c r="L4" t="s">
        <v>15</v>
      </c>
      <c r="M4" t="s">
        <v>15</v>
      </c>
    </row>
    <row r="5" spans="2:13">
      <c r="B5" t="s">
        <v>22</v>
      </c>
      <c r="C5">
        <f>1/INDEX($H$4:$H$64,MATCH(tblXrate[[#This Row],[Currency]],$I$4:$I$64,0))</f>
        <v>1.2703994389916078</v>
      </c>
      <c r="G5" s="6" t="s">
        <v>3896</v>
      </c>
      <c r="H5" s="6">
        <v>0.98047899999999999</v>
      </c>
      <c r="I5" s="6" t="s">
        <v>82</v>
      </c>
      <c r="L5" t="s">
        <v>8</v>
      </c>
      <c r="M5" t="s">
        <v>8</v>
      </c>
    </row>
    <row r="6" spans="2:13">
      <c r="B6" t="s">
        <v>32</v>
      </c>
      <c r="C6">
        <f>1/INDEX($H$4:$H$64,MATCH(tblXrate[[#This Row],[Currency]],$I$4:$I$64,0))</f>
        <v>1.0614088716799131E-2</v>
      </c>
      <c r="G6" s="6" t="s">
        <v>3897</v>
      </c>
      <c r="H6" s="6">
        <v>7.6569700000000003</v>
      </c>
      <c r="I6" s="6" t="s">
        <v>3898</v>
      </c>
      <c r="L6" t="s">
        <v>71</v>
      </c>
      <c r="M6" t="s">
        <v>71</v>
      </c>
    </row>
    <row r="7" spans="2:13">
      <c r="B7" t="s">
        <v>40</v>
      </c>
      <c r="C7">
        <f>1/INDEX($H$4:$H$64,MATCH(tblXrate[[#This Row],[Currency]],$I$4:$I$64,0))</f>
        <v>1.7807916687442568E-2</v>
      </c>
      <c r="G7" s="6" t="s">
        <v>3899</v>
      </c>
      <c r="H7" s="6">
        <v>2.0231400000000002</v>
      </c>
      <c r="I7" s="6" t="s">
        <v>3900</v>
      </c>
      <c r="L7" t="s">
        <v>84</v>
      </c>
      <c r="M7" t="s">
        <v>84</v>
      </c>
    </row>
    <row r="8" spans="2:13">
      <c r="B8" t="s">
        <v>69</v>
      </c>
      <c r="C8">
        <f>1/INDEX($H$4:$H$64,MATCH(tblXrate[[#This Row],[Currency]],$I$4:$I$64,0))</f>
        <v>1.5761782720672841</v>
      </c>
      <c r="G8" s="6" t="s">
        <v>3901</v>
      </c>
      <c r="H8" s="6">
        <v>0.63444599999999995</v>
      </c>
      <c r="I8" s="6" t="s">
        <v>69</v>
      </c>
      <c r="L8" t="s">
        <v>88</v>
      </c>
      <c r="M8" t="s">
        <v>88</v>
      </c>
    </row>
    <row r="9" spans="2:13">
      <c r="B9" t="s">
        <v>82</v>
      </c>
      <c r="C9">
        <f>1/INDEX($H$4:$H$64,MATCH(tblXrate[[#This Row],[Currency]],$I$4:$I$64,0))</f>
        <v>1.0199096564026358</v>
      </c>
      <c r="G9" s="6" t="s">
        <v>3902</v>
      </c>
      <c r="H9" s="6">
        <v>1.2686999999999999</v>
      </c>
      <c r="I9" s="6" t="s">
        <v>3903</v>
      </c>
      <c r="L9" t="s">
        <v>17</v>
      </c>
      <c r="M9" t="s">
        <v>17</v>
      </c>
    </row>
    <row r="10" spans="2:13">
      <c r="B10" t="s">
        <v>86</v>
      </c>
      <c r="C10">
        <f>1/INDEX($H$4:$H$64,MATCH(tblXrate[[#This Row],[Currency]],$I$4:$I$64,0))</f>
        <v>0.98336152303032687</v>
      </c>
      <c r="G10" s="6" t="s">
        <v>3904</v>
      </c>
      <c r="H10" s="6">
        <v>1.53952</v>
      </c>
      <c r="I10" s="6" t="s">
        <v>3905</v>
      </c>
      <c r="L10" t="s">
        <v>48</v>
      </c>
      <c r="M10" t="s">
        <v>48</v>
      </c>
    </row>
    <row r="11" spans="2:13">
      <c r="B11" t="s">
        <v>3951</v>
      </c>
      <c r="C11">
        <f>1/INDEX($H$4:$H$64,MATCH(tblXrate[[#This Row],[Currency]],$I$4:$I$64,0))</f>
        <v>2.3705052257787702E-2</v>
      </c>
      <c r="G11" s="6" t="s">
        <v>3906</v>
      </c>
      <c r="H11" s="6">
        <v>1.01692</v>
      </c>
      <c r="I11" s="6" t="s">
        <v>86</v>
      </c>
      <c r="L11" t="s">
        <v>24</v>
      </c>
      <c r="M11" t="s">
        <v>24</v>
      </c>
    </row>
    <row r="12" spans="2:13">
      <c r="B12" t="s">
        <v>358</v>
      </c>
      <c r="C12">
        <f>1/INDEX($H$4:$H$64,MATCH(tblXrate[[#This Row],[Currency]],$I$4:$I$64,0))</f>
        <v>0.27221921268759308</v>
      </c>
      <c r="G12" s="6" t="s">
        <v>3907</v>
      </c>
      <c r="H12" s="6">
        <v>497.26799999999997</v>
      </c>
      <c r="I12" s="6" t="s">
        <v>3908</v>
      </c>
      <c r="L12" t="s">
        <v>179</v>
      </c>
      <c r="M12" t="s">
        <v>179</v>
      </c>
    </row>
    <row r="13" spans="2:13">
      <c r="B13" t="s">
        <v>391</v>
      </c>
      <c r="C13">
        <f>1/INDEX($H$4:$H$64,MATCH(tblXrate[[#This Row],[Currency]],$I$4:$I$64,0))</f>
        <v>7.3046552567951561E-2</v>
      </c>
      <c r="G13" s="6" t="s">
        <v>3909</v>
      </c>
      <c r="H13" s="6">
        <v>6.3609099999999996</v>
      </c>
      <c r="I13" s="6" t="s">
        <v>3910</v>
      </c>
      <c r="L13" t="s">
        <v>143</v>
      </c>
      <c r="M13" t="s">
        <v>143</v>
      </c>
    </row>
    <row r="14" spans="2:13">
      <c r="B14" t="s">
        <v>445</v>
      </c>
      <c r="C14">
        <f>1/INDEX($H$4:$H$64,MATCH(tblXrate[[#This Row],[Currency]],$I$4:$I$64,0))</f>
        <v>0.14365525038391866</v>
      </c>
      <c r="G14" s="6" t="s">
        <v>3911</v>
      </c>
      <c r="H14" s="6">
        <v>1769.79</v>
      </c>
      <c r="I14" s="6" t="s">
        <v>3912</v>
      </c>
      <c r="L14" t="s">
        <v>628</v>
      </c>
      <c r="M14" t="s">
        <v>628</v>
      </c>
    </row>
    <row r="15" spans="2:13">
      <c r="B15" t="s">
        <v>483</v>
      </c>
      <c r="C15">
        <f>1/INDEX($H$4:$H$64,MATCH(tblXrate[[#This Row],[Currency]],$I$4:$I$64,0))</f>
        <v>1.2220845340313881E-2</v>
      </c>
      <c r="G15" s="6" t="s">
        <v>3913</v>
      </c>
      <c r="H15" s="6">
        <v>5.9367099999999997</v>
      </c>
      <c r="I15" s="6" t="s">
        <v>3914</v>
      </c>
      <c r="L15" t="s">
        <v>171</v>
      </c>
      <c r="M15" t="s">
        <v>171</v>
      </c>
    </row>
    <row r="16" spans="2:13">
      <c r="B16" t="s">
        <v>497</v>
      </c>
      <c r="C16">
        <f>1/INDEX($H$4:$H$64,MATCH(tblXrate[[#This Row],[Currency]],$I$4:$I$64,0))</f>
        <v>2.0078305391024996E-3</v>
      </c>
      <c r="G16" s="6" t="s">
        <v>3915</v>
      </c>
      <c r="H16" s="6">
        <v>5.8512300000000002</v>
      </c>
      <c r="I16" s="6" t="s">
        <v>1362</v>
      </c>
      <c r="L16" t="s">
        <v>347</v>
      </c>
      <c r="M16" t="s">
        <v>347</v>
      </c>
    </row>
    <row r="17" spans="2:13">
      <c r="B17" t="s">
        <v>585</v>
      </c>
      <c r="C17">
        <f>1/INDEX($H$4:$H$64,MATCH(tblXrate[[#This Row],[Currency]],$I$4:$I$64,0))</f>
        <v>0.12192177986291114</v>
      </c>
      <c r="G17" s="6" t="s">
        <v>3916</v>
      </c>
      <c r="H17" s="6">
        <v>0.78715400000000002</v>
      </c>
      <c r="I17" s="6" t="s">
        <v>22</v>
      </c>
      <c r="L17" t="s">
        <v>30</v>
      </c>
      <c r="M17" t="s">
        <v>30</v>
      </c>
    </row>
    <row r="18" spans="2:13">
      <c r="B18" t="s">
        <v>670</v>
      </c>
      <c r="C18">
        <f>1/INDEX($H$4:$H$64,MATCH(tblXrate[[#This Row],[Currency]],$I$4:$I$64,0))</f>
        <v>0.79758809360493876</v>
      </c>
      <c r="G18" s="6" t="s">
        <v>3917</v>
      </c>
      <c r="H18" s="6">
        <v>7.7588900000000001</v>
      </c>
      <c r="I18" s="6" t="s">
        <v>3918</v>
      </c>
      <c r="L18" t="s">
        <v>608</v>
      </c>
      <c r="M18" t="s">
        <v>608</v>
      </c>
    </row>
    <row r="19" spans="2:13">
      <c r="B19" t="s">
        <v>3910</v>
      </c>
      <c r="C19">
        <f>1/INDEX($H$4:$H$64,MATCH(tblXrate[[#This Row],[Currency]],$I$4:$I$64,0))</f>
        <v>0.15721021048875083</v>
      </c>
      <c r="G19" s="6" t="s">
        <v>3919</v>
      </c>
      <c r="H19" s="6">
        <v>225.874</v>
      </c>
      <c r="I19" s="6" t="s">
        <v>3920</v>
      </c>
      <c r="L19" t="s">
        <v>672</v>
      </c>
      <c r="M19" t="s">
        <v>672</v>
      </c>
    </row>
    <row r="20" spans="2:13">
      <c r="B20" t="s">
        <v>845</v>
      </c>
      <c r="C20">
        <f>1/INDEX($H$4:$H$64,MATCH(tblXrate[[#This Row],[Currency]],$I$4:$I$64,0))</f>
        <v>0.16526194017517765</v>
      </c>
      <c r="G20" s="6" t="s">
        <v>3921</v>
      </c>
      <c r="H20" s="6">
        <v>124.697</v>
      </c>
      <c r="I20" s="6" t="s">
        <v>3922</v>
      </c>
      <c r="L20" t="s">
        <v>65</v>
      </c>
      <c r="M20" t="s">
        <v>65</v>
      </c>
    </row>
    <row r="21" spans="2:13">
      <c r="B21" t="s">
        <v>3984</v>
      </c>
      <c r="C21">
        <f>1/INDEX($H$4:$H$64,MATCH(tblXrate[[#This Row],[Currency]],$I$4:$I$64,0))</f>
        <v>6.1633281972265025E-3</v>
      </c>
      <c r="G21" s="6" t="s">
        <v>3923</v>
      </c>
      <c r="H21" s="6">
        <v>56.154800000000002</v>
      </c>
      <c r="I21" s="6" t="s">
        <v>40</v>
      </c>
      <c r="L21" t="s">
        <v>133</v>
      </c>
      <c r="M21" t="s">
        <v>133</v>
      </c>
    </row>
    <row r="22" spans="2:13">
      <c r="B22" t="s">
        <v>358</v>
      </c>
      <c r="C22">
        <f>1/INDEX($H$4:$H$64,MATCH(tblXrate[[#This Row],[Currency]],$I$4:$I$64,0))</f>
        <v>0.27221921268759308</v>
      </c>
      <c r="G22" s="6" t="s">
        <v>3924</v>
      </c>
      <c r="H22" s="6">
        <v>9443.81</v>
      </c>
      <c r="I22" s="6" t="s">
        <v>1393</v>
      </c>
      <c r="L22" t="s">
        <v>166</v>
      </c>
      <c r="M22" t="s">
        <v>166</v>
      </c>
    </row>
    <row r="23" spans="2:13">
      <c r="B23" t="s">
        <v>3900</v>
      </c>
      <c r="C23">
        <f>1/INDEX($H$4:$H$64,MATCH(tblXrate[[#This Row],[Currency]],$I$4:$I$64,0))</f>
        <v>0.49428116689897877</v>
      </c>
      <c r="G23" s="6" t="s">
        <v>3925</v>
      </c>
      <c r="H23" s="6">
        <v>3.86721</v>
      </c>
      <c r="I23" s="6" t="s">
        <v>3926</v>
      </c>
      <c r="L23" t="s">
        <v>726</v>
      </c>
      <c r="M23" t="s">
        <v>726</v>
      </c>
    </row>
    <row r="24" spans="2:13">
      <c r="B24" t="s">
        <v>959</v>
      </c>
      <c r="C24">
        <f>1/INDEX($H$4:$H$64,MATCH(tblXrate[[#This Row],[Currency]],$I$4:$I$64,0))</f>
        <v>0.28461323906942854</v>
      </c>
      <c r="G24" s="6" t="s">
        <v>3927</v>
      </c>
      <c r="H24" s="6">
        <v>78.904300000000006</v>
      </c>
      <c r="I24" s="6" t="s">
        <v>1531</v>
      </c>
      <c r="L24" t="s">
        <v>583</v>
      </c>
      <c r="M24" t="s">
        <v>583</v>
      </c>
    </row>
    <row r="25" spans="2:13">
      <c r="B25" t="s">
        <v>6</v>
      </c>
      <c r="C25">
        <v>1</v>
      </c>
      <c r="G25" s="6" t="s">
        <v>3928</v>
      </c>
      <c r="H25" s="6">
        <v>148.88</v>
      </c>
      <c r="I25" s="6" t="s">
        <v>3929</v>
      </c>
      <c r="L25" t="s">
        <v>1118</v>
      </c>
      <c r="M25" t="s">
        <v>1131</v>
      </c>
    </row>
    <row r="26" spans="2:13">
      <c r="B26" t="s">
        <v>3939</v>
      </c>
      <c r="C26">
        <f>1/INDEX($H$4:$H$64,MATCH(tblXrate[[#This Row],[Currency]],$I$4:$I$64,0))</f>
        <v>0.31680056770661735</v>
      </c>
      <c r="G26" s="6" t="s">
        <v>3930</v>
      </c>
      <c r="H26" s="6">
        <v>0.27939999999999998</v>
      </c>
      <c r="I26" s="6" t="s">
        <v>3931</v>
      </c>
      <c r="L26" t="s">
        <v>96</v>
      </c>
      <c r="M26" t="s">
        <v>628</v>
      </c>
    </row>
    <row r="27" spans="2:13">
      <c r="B27" t="s">
        <v>1147</v>
      </c>
      <c r="C27">
        <f>1/INDEX($H$4:$H$64,MATCH(tblXrate[[#This Row],[Currency]],$I$4:$I$64,0))</f>
        <v>7.5240581760178168E-3</v>
      </c>
      <c r="G27" s="6" t="s">
        <v>3932</v>
      </c>
      <c r="H27" s="6">
        <v>0.548489</v>
      </c>
      <c r="I27" s="6" t="s">
        <v>3933</v>
      </c>
      <c r="L27" t="s">
        <v>73</v>
      </c>
      <c r="M27" t="s">
        <v>73</v>
      </c>
    </row>
    <row r="28" spans="2:13">
      <c r="B28" t="s">
        <v>1159</v>
      </c>
      <c r="C28">
        <f>1/INDEX($H$4:$H$64,MATCH(tblXrate[[#This Row],[Currency]],$I$4:$I$64,0))</f>
        <v>0.78882394238429931</v>
      </c>
      <c r="G28" s="6" t="s">
        <v>3934</v>
      </c>
      <c r="H28" s="6">
        <v>1.9323999999999999</v>
      </c>
      <c r="I28" s="6" t="s">
        <v>3935</v>
      </c>
      <c r="L28" t="s">
        <v>75</v>
      </c>
      <c r="M28" t="s">
        <v>75</v>
      </c>
    </row>
    <row r="29" spans="2:13">
      <c r="B29" t="s">
        <v>69</v>
      </c>
      <c r="C29">
        <f>1/INDEX($H$4:$H$64,MATCH(tblXrate[[#This Row],[Currency]],$I$4:$I$64,0))</f>
        <v>1.5761782720672841</v>
      </c>
      <c r="G29" s="6" t="s">
        <v>3936</v>
      </c>
      <c r="H29" s="6">
        <v>2.7178800000000001</v>
      </c>
      <c r="I29" s="6" t="s">
        <v>3937</v>
      </c>
      <c r="L29" t="s">
        <v>895</v>
      </c>
      <c r="M29" t="s">
        <v>1351</v>
      </c>
    </row>
    <row r="30" spans="2:13">
      <c r="B30" t="s">
        <v>3986</v>
      </c>
      <c r="C30">
        <f>1/INDEX($H$4:$H$64,MATCH(tblXrate[[#This Row],[Currency]],$I$4:$I$64,0))</f>
        <v>2.5673940949935813E-2</v>
      </c>
      <c r="G30" s="6" t="s">
        <v>3938</v>
      </c>
      <c r="H30" s="6">
        <v>3.1565599999999998</v>
      </c>
      <c r="I30" s="6" t="s">
        <v>3939</v>
      </c>
      <c r="L30" t="s">
        <v>38</v>
      </c>
      <c r="M30" t="s">
        <v>38</v>
      </c>
    </row>
    <row r="31" spans="2:13">
      <c r="B31" t="s">
        <v>1337</v>
      </c>
      <c r="C31">
        <f>1/INDEX($H$4:$H$64,MATCH(tblXrate[[#This Row],[Currency]],$I$4:$I$64,0))</f>
        <v>0.30031472983686902</v>
      </c>
      <c r="G31" s="6" t="s">
        <v>3940</v>
      </c>
      <c r="H31" s="6">
        <v>30.715900000000001</v>
      </c>
      <c r="I31" s="6" t="s">
        <v>3941</v>
      </c>
      <c r="L31" t="s">
        <v>877</v>
      </c>
      <c r="M31" t="s">
        <v>877</v>
      </c>
    </row>
    <row r="32" spans="2:13">
      <c r="B32" t="s">
        <v>1343</v>
      </c>
      <c r="C32">
        <f>1/INDEX($H$4:$H$64,MATCH(tblXrate[[#This Row],[Currency]],$I$4:$I$64,0))</f>
        <v>1.1976047904191617E-2</v>
      </c>
      <c r="G32" s="6" t="s">
        <v>3942</v>
      </c>
      <c r="H32" s="6">
        <v>13.6899</v>
      </c>
      <c r="I32" s="6" t="s">
        <v>391</v>
      </c>
      <c r="L32" t="s">
        <v>36</v>
      </c>
      <c r="M32" t="s">
        <v>36</v>
      </c>
    </row>
    <row r="33" spans="2:13">
      <c r="B33" t="s">
        <v>1362</v>
      </c>
      <c r="C33">
        <f>1/INDEX($H$4:$H$64,MATCH(tblXrate[[#This Row],[Currency]],$I$4:$I$64,0))</f>
        <v>0.17090423722875361</v>
      </c>
      <c r="G33" s="6" t="s">
        <v>3943</v>
      </c>
      <c r="H33" s="6">
        <v>89.65</v>
      </c>
      <c r="I33" s="6" t="s">
        <v>3944</v>
      </c>
      <c r="L33" t="s">
        <v>416</v>
      </c>
      <c r="M33" t="s">
        <v>416</v>
      </c>
    </row>
    <row r="34" spans="2:13">
      <c r="B34" t="s">
        <v>1393</v>
      </c>
      <c r="C34">
        <f>1/INDEX($H$4:$H$64,MATCH(tblXrate[[#This Row],[Currency]],$I$4:$I$64,0))</f>
        <v>1.0588946622178973E-4</v>
      </c>
      <c r="G34" s="6" t="s">
        <v>3945</v>
      </c>
      <c r="H34" s="6">
        <v>1.2537799999999999</v>
      </c>
      <c r="I34" s="6" t="s">
        <v>670</v>
      </c>
      <c r="L34" t="s">
        <v>106</v>
      </c>
      <c r="M34" t="s">
        <v>106</v>
      </c>
    </row>
    <row r="35" spans="2:13">
      <c r="B35" t="s">
        <v>1410</v>
      </c>
      <c r="C35">
        <f>1/INDEX($H$4:$H$64,MATCH(tblXrate[[#This Row],[Currency]],$I$4:$I$64,0))</f>
        <v>7.5642965204236008E-4</v>
      </c>
      <c r="G35" s="6" t="s">
        <v>3946</v>
      </c>
      <c r="H35" s="6">
        <v>5.9083800000000002</v>
      </c>
      <c r="I35" s="6" t="s">
        <v>1829</v>
      </c>
      <c r="L35" t="s">
        <v>184</v>
      </c>
      <c r="M35" t="s">
        <v>184</v>
      </c>
    </row>
    <row r="36" spans="2:13">
      <c r="B36" t="s">
        <v>1531</v>
      </c>
      <c r="C36">
        <f>1/INDEX($H$4:$H$64,MATCH(tblXrate[[#This Row],[Currency]],$I$4:$I$64,0))</f>
        <v>1.2673580527296991E-2</v>
      </c>
      <c r="G36" s="6" t="s">
        <v>3947</v>
      </c>
      <c r="H36" s="6">
        <v>0.38450000000000001</v>
      </c>
      <c r="I36" s="6" t="s">
        <v>3948</v>
      </c>
      <c r="L36" t="s">
        <v>46</v>
      </c>
      <c r="M36" t="s">
        <v>46</v>
      </c>
    </row>
    <row r="37" spans="2:13">
      <c r="B37" t="s">
        <v>3958</v>
      </c>
      <c r="C37">
        <f>1/INDEX($H$4:$H$64,MATCH(tblXrate[[#This Row],[Currency]],$I$4:$I$64,0))</f>
        <v>0.26666666666666666</v>
      </c>
      <c r="G37" s="6" t="s">
        <v>3949</v>
      </c>
      <c r="H37" s="6">
        <v>94.214399999999998</v>
      </c>
      <c r="I37" s="6" t="s">
        <v>32</v>
      </c>
      <c r="L37" t="s">
        <v>716</v>
      </c>
      <c r="M37" t="s">
        <v>716</v>
      </c>
    </row>
    <row r="38" spans="2:13">
      <c r="B38" t="s">
        <v>1729</v>
      </c>
      <c r="C38">
        <f>1/INDEX($H$4:$H$64,MATCH(tblXrate[[#This Row],[Currency]],$I$4:$I$64,0))</f>
        <v>0.11454753722794959</v>
      </c>
      <c r="G38" s="6" t="s">
        <v>3950</v>
      </c>
      <c r="H38" s="6">
        <v>42.185099999999998</v>
      </c>
      <c r="I38" s="6" t="s">
        <v>3951</v>
      </c>
      <c r="L38" t="s">
        <v>59</v>
      </c>
      <c r="M38" t="s">
        <v>59</v>
      </c>
    </row>
    <row r="39" spans="2:13">
      <c r="B39" t="s">
        <v>3941</v>
      </c>
      <c r="C39">
        <f>1/INDEX($H$4:$H$64,MATCH(tblXrate[[#This Row],[Currency]],$I$4:$I$64,0))</f>
        <v>3.2556428429575561E-2</v>
      </c>
      <c r="G39" s="6" t="s">
        <v>3952</v>
      </c>
      <c r="H39" s="6">
        <v>3.64</v>
      </c>
      <c r="I39" s="6" t="s">
        <v>3953</v>
      </c>
      <c r="L39" t="s">
        <v>359</v>
      </c>
      <c r="M39" t="s">
        <v>359</v>
      </c>
    </row>
    <row r="40" spans="2:13">
      <c r="B40" t="s">
        <v>1829</v>
      </c>
      <c r="C40">
        <f>1/INDEX($H$4:$H$64,MATCH(tblXrate[[#This Row],[Currency]],$I$4:$I$64,0))</f>
        <v>0.16925113144381371</v>
      </c>
      <c r="G40" s="6" t="s">
        <v>3954</v>
      </c>
      <c r="H40" s="6">
        <v>3.5135399999999999</v>
      </c>
      <c r="I40" s="6" t="s">
        <v>959</v>
      </c>
      <c r="L40" t="s">
        <v>27</v>
      </c>
      <c r="M40" t="s">
        <v>27</v>
      </c>
    </row>
    <row r="41" spans="2:13">
      <c r="B41" t="s">
        <v>1881</v>
      </c>
      <c r="C41">
        <f>1/INDEX($H$4:$H$64,MATCH(tblXrate[[#This Row],[Currency]],$I$4:$I$64,0))</f>
        <v>1.0578730615798488</v>
      </c>
      <c r="G41" s="6" t="s">
        <v>3955</v>
      </c>
      <c r="H41" s="6">
        <v>32.5458</v>
      </c>
      <c r="I41" s="6" t="s">
        <v>3956</v>
      </c>
      <c r="L41" t="s">
        <v>1176</v>
      </c>
      <c r="M41" t="s">
        <v>1176</v>
      </c>
    </row>
    <row r="42" spans="2:13">
      <c r="B42" t="s">
        <v>1989</v>
      </c>
      <c r="C42">
        <f>1/INDEX($H$4:$H$64,MATCH(tblXrate[[#This Row],[Currency]],$I$4:$I$64,0))</f>
        <v>5.6561085972850679E-2</v>
      </c>
      <c r="G42" s="6" t="s">
        <v>3957</v>
      </c>
      <c r="H42" s="6">
        <v>3.75</v>
      </c>
      <c r="I42" s="6" t="s">
        <v>3958</v>
      </c>
      <c r="L42" t="s">
        <v>512</v>
      </c>
      <c r="M42" t="s">
        <v>1078</v>
      </c>
    </row>
    <row r="43" spans="2:13">
      <c r="G43" s="6" t="s">
        <v>3959</v>
      </c>
      <c r="H43" s="6">
        <v>1.2677099999999999</v>
      </c>
      <c r="I43" s="6" t="s">
        <v>1159</v>
      </c>
      <c r="L43" t="s">
        <v>1011</v>
      </c>
      <c r="M43" t="s">
        <v>1011</v>
      </c>
    </row>
    <row r="44" spans="2:13">
      <c r="G44" s="6" t="s">
        <v>3960</v>
      </c>
      <c r="H44" s="6">
        <v>8.2019800000000007</v>
      </c>
      <c r="I44" s="6" t="s">
        <v>585</v>
      </c>
      <c r="L44" t="s">
        <v>870</v>
      </c>
      <c r="M44" t="s">
        <v>870</v>
      </c>
    </row>
    <row r="45" spans="2:13">
      <c r="G45" s="6" t="s">
        <v>3961</v>
      </c>
      <c r="H45" s="6">
        <v>1151.0899999999999</v>
      </c>
      <c r="I45" s="6" t="s">
        <v>3962</v>
      </c>
      <c r="L45" t="s">
        <v>515</v>
      </c>
      <c r="M45" t="s">
        <v>515</v>
      </c>
    </row>
    <row r="46" spans="2:13">
      <c r="G46" s="6" t="s">
        <v>3963</v>
      </c>
      <c r="H46" s="6">
        <v>132.90700000000001</v>
      </c>
      <c r="I46" s="6" t="s">
        <v>1147</v>
      </c>
      <c r="L46" t="s">
        <v>983</v>
      </c>
      <c r="M46" t="s">
        <v>983</v>
      </c>
    </row>
    <row r="47" spans="2:13">
      <c r="G47" s="6" t="s">
        <v>3964</v>
      </c>
      <c r="H47" s="6">
        <v>6.9611099999999997</v>
      </c>
      <c r="I47" s="6" t="s">
        <v>445</v>
      </c>
      <c r="L47" t="s">
        <v>654</v>
      </c>
      <c r="M47" t="s">
        <v>654</v>
      </c>
    </row>
    <row r="48" spans="2:13">
      <c r="G48" s="6" t="s">
        <v>3965</v>
      </c>
      <c r="H48" s="6">
        <v>0.94529300000000005</v>
      </c>
      <c r="I48" s="6" t="s">
        <v>1881</v>
      </c>
      <c r="L48" t="s">
        <v>111</v>
      </c>
      <c r="M48" t="s">
        <v>111</v>
      </c>
    </row>
    <row r="49" spans="7:13">
      <c r="G49" s="6" t="s">
        <v>3966</v>
      </c>
      <c r="H49" s="6">
        <v>29.859400000000001</v>
      </c>
      <c r="I49" s="6" t="s">
        <v>3967</v>
      </c>
      <c r="L49" t="s">
        <v>636</v>
      </c>
      <c r="M49" t="s">
        <v>672</v>
      </c>
    </row>
    <row r="50" spans="7:13">
      <c r="G50" s="6" t="s">
        <v>3968</v>
      </c>
      <c r="H50" s="6">
        <v>31.500299999999999</v>
      </c>
      <c r="I50" s="6" t="s">
        <v>3969</v>
      </c>
      <c r="L50" t="s">
        <v>169</v>
      </c>
      <c r="M50" t="s">
        <v>169</v>
      </c>
    </row>
    <row r="51" spans="7:13">
      <c r="G51" s="6" t="s">
        <v>3970</v>
      </c>
      <c r="H51" s="6">
        <v>6.3912199999999997</v>
      </c>
      <c r="I51" s="6" t="s">
        <v>3971</v>
      </c>
      <c r="L51" t="s">
        <v>56</v>
      </c>
      <c r="M51" t="s">
        <v>15</v>
      </c>
    </row>
    <row r="52" spans="7:13">
      <c r="G52" s="6" t="s">
        <v>3972</v>
      </c>
      <c r="H52" s="6">
        <v>1.79447</v>
      </c>
      <c r="I52" s="6" t="s">
        <v>3973</v>
      </c>
      <c r="L52" t="s">
        <v>136</v>
      </c>
      <c r="M52" t="s">
        <v>136</v>
      </c>
    </row>
    <row r="53" spans="7:13">
      <c r="G53" s="6" t="s">
        <v>3974</v>
      </c>
      <c r="H53" s="6">
        <v>4.2940199999999997</v>
      </c>
      <c r="I53" s="6" t="s">
        <v>3975</v>
      </c>
      <c r="L53" t="s">
        <v>197</v>
      </c>
      <c r="M53" t="s">
        <v>197</v>
      </c>
    </row>
    <row r="54" spans="7:13">
      <c r="G54" s="6" t="s">
        <v>3977</v>
      </c>
      <c r="H54" s="6">
        <v>3.6735099999999998</v>
      </c>
      <c r="I54" s="6" t="s">
        <v>358</v>
      </c>
      <c r="L54" t="s">
        <v>447</v>
      </c>
      <c r="M54" t="s">
        <v>447</v>
      </c>
    </row>
    <row r="55" spans="7:13">
      <c r="G55" s="6" t="s">
        <v>3980</v>
      </c>
      <c r="H55" s="6">
        <v>81.827399999999997</v>
      </c>
      <c r="I55" s="6" t="s">
        <v>483</v>
      </c>
      <c r="L55" t="s">
        <v>690</v>
      </c>
      <c r="M55" t="s">
        <v>1123</v>
      </c>
    </row>
    <row r="56" spans="7:13">
      <c r="G56" s="6" t="s">
        <v>3981</v>
      </c>
      <c r="H56" s="6">
        <v>498.05</v>
      </c>
      <c r="I56" s="6" t="s">
        <v>3982</v>
      </c>
      <c r="L56" t="s">
        <v>425</v>
      </c>
      <c r="M56" t="s">
        <v>425</v>
      </c>
    </row>
    <row r="57" spans="7:13">
      <c r="G57" s="6" t="s">
        <v>3983</v>
      </c>
      <c r="H57" s="6">
        <v>6.0510000000000002</v>
      </c>
      <c r="I57" s="6" t="s">
        <v>847</v>
      </c>
      <c r="L57" t="s">
        <v>935</v>
      </c>
      <c r="M57" t="s">
        <v>935</v>
      </c>
    </row>
    <row r="58" spans="7:13">
      <c r="G58" s="6" t="s">
        <v>3985</v>
      </c>
      <c r="H58" s="6">
        <v>162.25</v>
      </c>
      <c r="I58" s="6" t="s">
        <v>3984</v>
      </c>
      <c r="L58" t="s">
        <v>126</v>
      </c>
      <c r="M58" t="s">
        <v>179</v>
      </c>
    </row>
    <row r="59" spans="7:13">
      <c r="G59" s="6" t="s">
        <v>3987</v>
      </c>
      <c r="H59" s="6">
        <v>38.950000000000003</v>
      </c>
      <c r="I59" s="6" t="s">
        <v>3986</v>
      </c>
      <c r="L59" t="s">
        <v>1031</v>
      </c>
      <c r="M59" t="s">
        <v>166</v>
      </c>
    </row>
    <row r="60" spans="7:13">
      <c r="G60" s="6" t="s">
        <v>3988</v>
      </c>
      <c r="H60" s="6">
        <v>3.3298399999999999</v>
      </c>
      <c r="I60" s="6" t="s">
        <v>1337</v>
      </c>
      <c r="L60" t="s">
        <v>1086</v>
      </c>
      <c r="M60" t="s">
        <v>1086</v>
      </c>
    </row>
    <row r="61" spans="7:13">
      <c r="G61" s="6" t="s">
        <v>3989</v>
      </c>
      <c r="H61" s="6">
        <v>83.5</v>
      </c>
      <c r="I61" s="6" t="s">
        <v>1344</v>
      </c>
      <c r="L61" t="s">
        <v>1809</v>
      </c>
      <c r="M61" t="s">
        <v>1809</v>
      </c>
    </row>
    <row r="62" spans="7:13">
      <c r="G62" s="6" t="s">
        <v>3990</v>
      </c>
      <c r="H62" s="6">
        <v>1322</v>
      </c>
      <c r="I62" s="6" t="s">
        <v>3991</v>
      </c>
      <c r="L62" t="s">
        <v>773</v>
      </c>
      <c r="M62" t="s">
        <v>133</v>
      </c>
    </row>
    <row r="63" spans="7:13">
      <c r="G63" s="6" t="s">
        <v>3992</v>
      </c>
      <c r="H63" s="6">
        <v>8.73</v>
      </c>
      <c r="I63" s="6" t="s">
        <v>1729</v>
      </c>
      <c r="L63" t="s">
        <v>1991</v>
      </c>
      <c r="M63" t="s">
        <v>1991</v>
      </c>
    </row>
    <row r="64" spans="7:13">
      <c r="G64" s="6" t="s">
        <v>3993</v>
      </c>
      <c r="H64" s="6">
        <v>17.68</v>
      </c>
      <c r="I64" s="6" t="s">
        <v>1989</v>
      </c>
      <c r="L64" t="s">
        <v>1497</v>
      </c>
      <c r="M64" t="s">
        <v>1497</v>
      </c>
    </row>
    <row r="65" spans="12:13">
      <c r="L65" t="s">
        <v>1607</v>
      </c>
      <c r="M65" t="s">
        <v>48</v>
      </c>
    </row>
    <row r="66" spans="12:13">
      <c r="L66" t="s">
        <v>639</v>
      </c>
      <c r="M66" t="s">
        <v>639</v>
      </c>
    </row>
    <row r="67" spans="12:13">
      <c r="L67" t="s">
        <v>989</v>
      </c>
      <c r="M67" t="s">
        <v>989</v>
      </c>
    </row>
    <row r="68" spans="12:13">
      <c r="L68" t="s">
        <v>1344</v>
      </c>
      <c r="M68" t="s">
        <v>1344</v>
      </c>
    </row>
    <row r="69" spans="12:13">
      <c r="L69" t="s">
        <v>1306</v>
      </c>
      <c r="M69" t="s">
        <v>526</v>
      </c>
    </row>
    <row r="70" spans="12:13">
      <c r="L70" t="s">
        <v>1494</v>
      </c>
      <c r="M70" t="s">
        <v>133</v>
      </c>
    </row>
    <row r="71" spans="12:13">
      <c r="L71" t="s">
        <v>1804</v>
      </c>
      <c r="M71" t="s">
        <v>1804</v>
      </c>
    </row>
    <row r="72" spans="12:13">
      <c r="L72" t="s">
        <v>1519</v>
      </c>
      <c r="M72" t="s">
        <v>1519</v>
      </c>
    </row>
    <row r="73" spans="12:13">
      <c r="L73" t="s">
        <v>680</v>
      </c>
      <c r="M73" t="s">
        <v>680</v>
      </c>
    </row>
    <row r="74" spans="12:13">
      <c r="L74" t="s">
        <v>1773</v>
      </c>
      <c r="M74" t="s">
        <v>1773</v>
      </c>
    </row>
    <row r="75" spans="12:13">
      <c r="L75" t="s">
        <v>1707</v>
      </c>
      <c r="M75" t="s">
        <v>1707</v>
      </c>
    </row>
    <row r="76" spans="12:13">
      <c r="L76" t="s">
        <v>1043</v>
      </c>
      <c r="M76" t="s">
        <v>1043</v>
      </c>
    </row>
    <row r="77" spans="12:13">
      <c r="L77" t="s">
        <v>1722</v>
      </c>
      <c r="M77" t="s">
        <v>1722</v>
      </c>
    </row>
    <row r="78" spans="12:13">
      <c r="L78" t="s">
        <v>1676</v>
      </c>
      <c r="M78" t="s">
        <v>1676</v>
      </c>
    </row>
    <row r="79" spans="12:13">
      <c r="L79" t="s">
        <v>1860</v>
      </c>
      <c r="M79" t="s">
        <v>1860</v>
      </c>
    </row>
    <row r="80" spans="12:13">
      <c r="L80" t="s">
        <v>1055</v>
      </c>
      <c r="M80" t="s">
        <v>1055</v>
      </c>
    </row>
    <row r="81" spans="12:13">
      <c r="L81" t="s">
        <v>120</v>
      </c>
      <c r="M81" t="s">
        <v>48</v>
      </c>
    </row>
    <row r="82" spans="12:13">
      <c r="L82" t="s">
        <v>1700</v>
      </c>
      <c r="M82" t="s">
        <v>1700</v>
      </c>
    </row>
    <row r="83" spans="12:13">
      <c r="L83" t="s">
        <v>644</v>
      </c>
      <c r="M83" t="s">
        <v>644</v>
      </c>
    </row>
    <row r="84" spans="12:13">
      <c r="L84" t="s">
        <v>818</v>
      </c>
      <c r="M84" t="s">
        <v>818</v>
      </c>
    </row>
    <row r="85" spans="12:13">
      <c r="L85" t="s">
        <v>548</v>
      </c>
      <c r="M85" t="s">
        <v>548</v>
      </c>
    </row>
    <row r="86" spans="12:13">
      <c r="L86" t="s">
        <v>971</v>
      </c>
      <c r="M86" t="s">
        <v>184</v>
      </c>
    </row>
    <row r="87" spans="12:13">
      <c r="L87" t="s">
        <v>662</v>
      </c>
      <c r="M87" t="s">
        <v>143</v>
      </c>
    </row>
    <row r="88" spans="12:13">
      <c r="L88" t="s">
        <v>1956</v>
      </c>
      <c r="M88" t="s">
        <v>983</v>
      </c>
    </row>
    <row r="89" spans="12:13">
      <c r="L89" t="s">
        <v>299</v>
      </c>
      <c r="M89" t="s">
        <v>299</v>
      </c>
    </row>
    <row r="90" spans="12:13">
      <c r="L90" t="s">
        <v>1282</v>
      </c>
      <c r="M90" t="s">
        <v>1497</v>
      </c>
    </row>
    <row r="91" spans="12:13">
      <c r="L91" t="s">
        <v>1126</v>
      </c>
      <c r="M91" t="s">
        <v>1126</v>
      </c>
    </row>
    <row r="92" spans="12:13">
      <c r="L92" t="s">
        <v>1771</v>
      </c>
      <c r="M92" t="s">
        <v>1771</v>
      </c>
    </row>
    <row r="93" spans="12:13">
      <c r="L93" t="s">
        <v>799</v>
      </c>
      <c r="M93" t="s">
        <v>799</v>
      </c>
    </row>
    <row r="94" spans="12:13">
      <c r="L94" t="s">
        <v>499</v>
      </c>
      <c r="M94" t="s">
        <v>499</v>
      </c>
    </row>
    <row r="95" spans="12:13">
      <c r="L95" t="s">
        <v>1027</v>
      </c>
      <c r="M95" t="s">
        <v>1676</v>
      </c>
    </row>
    <row r="96" spans="12:13">
      <c r="L96" t="s">
        <v>1411</v>
      </c>
      <c r="M96" t="s">
        <v>1411</v>
      </c>
    </row>
    <row r="97" spans="12:13">
      <c r="L97" t="s">
        <v>574</v>
      </c>
      <c r="M97" t="s">
        <v>574</v>
      </c>
    </row>
    <row r="98" spans="12:13">
      <c r="L98" t="s">
        <v>1291</v>
      </c>
      <c r="M98" t="s">
        <v>1291</v>
      </c>
    </row>
    <row r="99" spans="12:13">
      <c r="L99" t="s">
        <v>1623</v>
      </c>
      <c r="M99" t="s">
        <v>983</v>
      </c>
    </row>
    <row r="100" spans="12:13">
      <c r="L100" t="s">
        <v>1731</v>
      </c>
      <c r="M100" t="s">
        <v>1731</v>
      </c>
    </row>
    <row r="101" spans="12:13">
      <c r="L101" t="s">
        <v>567</v>
      </c>
      <c r="M101" t="s">
        <v>567</v>
      </c>
    </row>
    <row r="102" spans="12:13">
      <c r="L102" t="s">
        <v>577</v>
      </c>
      <c r="M102" t="s">
        <v>4025</v>
      </c>
    </row>
    <row r="103" spans="12:13">
      <c r="L103" t="s">
        <v>12</v>
      </c>
      <c r="M103" t="s">
        <v>935</v>
      </c>
    </row>
    <row r="104" spans="12:13">
      <c r="L104" t="s">
        <v>1444</v>
      </c>
      <c r="M104" t="s">
        <v>1444</v>
      </c>
    </row>
    <row r="105" spans="12:13">
      <c r="L105" t="s">
        <v>292</v>
      </c>
      <c r="M105" t="s">
        <v>292</v>
      </c>
    </row>
    <row r="106" spans="12:13">
      <c r="L106" t="s">
        <v>1620</v>
      </c>
      <c r="M106" t="s">
        <v>1444</v>
      </c>
    </row>
    <row r="107" spans="12:13">
      <c r="L107" t="s">
        <v>113</v>
      </c>
      <c r="M107" t="s">
        <v>106</v>
      </c>
    </row>
    <row r="108" spans="12:13">
      <c r="L108" t="s">
        <v>1679</v>
      </c>
      <c r="M108" t="s">
        <v>1679</v>
      </c>
    </row>
    <row r="109" spans="12:13">
      <c r="L109" t="s">
        <v>851</v>
      </c>
      <c r="M109" t="s">
        <v>851</v>
      </c>
    </row>
    <row r="110" spans="12:13">
      <c r="L110" t="s">
        <v>1951</v>
      </c>
      <c r="M110" t="s">
        <v>1951</v>
      </c>
    </row>
    <row r="111" spans="12:13">
      <c r="L111" t="s">
        <v>1066</v>
      </c>
      <c r="M111" t="s">
        <v>1066</v>
      </c>
    </row>
    <row r="112" spans="12:13">
      <c r="L112" t="s">
        <v>1099</v>
      </c>
      <c r="M112" t="s">
        <v>672</v>
      </c>
    </row>
    <row r="113" spans="12:13">
      <c r="L113" t="s">
        <v>1671</v>
      </c>
      <c r="M113" t="s">
        <v>1671</v>
      </c>
    </row>
    <row r="114" spans="12:13">
      <c r="L114" t="s">
        <v>1052</v>
      </c>
      <c r="M114" t="s">
        <v>1052</v>
      </c>
    </row>
    <row r="115" spans="12:13">
      <c r="L115" t="s">
        <v>1503</v>
      </c>
      <c r="M115" t="s">
        <v>1503</v>
      </c>
    </row>
    <row r="116" spans="12:13">
      <c r="L116" t="s">
        <v>748</v>
      </c>
      <c r="M116" t="s">
        <v>299</v>
      </c>
    </row>
    <row r="117" spans="12:13">
      <c r="L117" t="s">
        <v>1434</v>
      </c>
      <c r="M117" t="s">
        <v>716</v>
      </c>
    </row>
    <row r="118" spans="12:13">
      <c r="L118" t="s">
        <v>1690</v>
      </c>
      <c r="M118" t="s">
        <v>628</v>
      </c>
    </row>
    <row r="119" spans="12:13">
      <c r="L119" t="s">
        <v>1933</v>
      </c>
      <c r="M119" t="s">
        <v>1933</v>
      </c>
    </row>
    <row r="120" spans="12:13">
      <c r="L120" t="s">
        <v>1609</v>
      </c>
      <c r="M120" t="s">
        <v>672</v>
      </c>
    </row>
    <row r="121" spans="12:13">
      <c r="L121" t="s">
        <v>992</v>
      </c>
      <c r="M121" t="s">
        <v>992</v>
      </c>
    </row>
    <row r="122" spans="12:13">
      <c r="L122" t="s">
        <v>1978</v>
      </c>
      <c r="M122" t="s">
        <v>877</v>
      </c>
    </row>
    <row r="123" spans="12:13">
      <c r="L123" t="s">
        <v>21</v>
      </c>
      <c r="M123" t="s">
        <v>21</v>
      </c>
    </row>
    <row r="124" spans="12:13">
      <c r="L124" t="s">
        <v>526</v>
      </c>
      <c r="M124" t="s">
        <v>526</v>
      </c>
    </row>
    <row r="125" spans="12:13">
      <c r="L125" t="s">
        <v>1458</v>
      </c>
      <c r="M125" t="s">
        <v>1458</v>
      </c>
    </row>
    <row r="126" spans="12:13">
      <c r="L126" t="s">
        <v>2004</v>
      </c>
      <c r="M126" t="s">
        <v>2004</v>
      </c>
    </row>
    <row r="127" spans="12:13">
      <c r="L127" t="s">
        <v>954</v>
      </c>
      <c r="M127" t="s">
        <v>726</v>
      </c>
    </row>
    <row r="128" spans="12:13">
      <c r="L128" t="s">
        <v>1331</v>
      </c>
      <c r="M128" t="s">
        <v>1331</v>
      </c>
    </row>
    <row r="129" spans="12:13">
      <c r="L129" t="s">
        <v>492</v>
      </c>
      <c r="M129" t="s">
        <v>179</v>
      </c>
    </row>
    <row r="130" spans="12:13">
      <c r="L130" t="s">
        <v>1381</v>
      </c>
      <c r="M130" t="s">
        <v>17</v>
      </c>
    </row>
    <row r="131" spans="12:13">
      <c r="L131" t="s">
        <v>541</v>
      </c>
      <c r="M131" t="s">
        <v>88</v>
      </c>
    </row>
    <row r="132" spans="12:13">
      <c r="L132" t="s">
        <v>847</v>
      </c>
      <c r="M132" t="s">
        <v>847</v>
      </c>
    </row>
    <row r="133" spans="12:13">
      <c r="L133" t="s">
        <v>163</v>
      </c>
      <c r="M133" t="s">
        <v>4026</v>
      </c>
    </row>
    <row r="134" spans="12:13">
      <c r="L134" t="s">
        <v>1156</v>
      </c>
      <c r="M134" t="s">
        <v>1156</v>
      </c>
    </row>
    <row r="135" spans="12:13">
      <c r="L135" t="s">
        <v>1371</v>
      </c>
      <c r="M135" t="s">
        <v>1371</v>
      </c>
    </row>
    <row r="136" spans="12:13">
      <c r="L136" t="s">
        <v>1074</v>
      </c>
      <c r="M136" t="s">
        <v>1074</v>
      </c>
    </row>
    <row r="137" spans="12:13">
      <c r="L137" t="s">
        <v>1745</v>
      </c>
      <c r="M137" t="s">
        <v>1745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B1:P1888"/>
  <sheetViews>
    <sheetView showGridLines="0" workbookViewId="0">
      <pane xSplit="1" ySplit="5" topLeftCell="B8" activePane="bottomRight" state="frozen"/>
      <selection pane="topRight" activeCell="B1" sqref="B1"/>
      <selection pane="bottomLeft" activeCell="A6" sqref="A6"/>
      <selection pane="bottomRight" activeCell="D48" sqref="D48"/>
    </sheetView>
  </sheetViews>
  <sheetFormatPr defaultRowHeight="15"/>
  <cols>
    <col min="1" max="1" width="4.42578125" customWidth="1"/>
    <col min="3" max="3" width="21.42578125" bestFit="1" customWidth="1"/>
    <col min="4" max="4" width="13" customWidth="1"/>
    <col min="5" max="5" width="13.5703125" customWidth="1"/>
    <col min="6" max="6" width="7" customWidth="1"/>
    <col min="7" max="7" width="12.7109375" customWidth="1"/>
    <col min="8" max="8" width="24.42578125" customWidth="1"/>
    <col min="9" max="9" width="20" customWidth="1"/>
    <col min="10" max="11" width="15.140625" customWidth="1"/>
    <col min="12" max="12" width="28" customWidth="1"/>
    <col min="13" max="15" width="13.5703125" customWidth="1"/>
    <col min="16" max="16" width="18" customWidth="1"/>
    <col min="17" max="17" width="13" customWidth="1"/>
    <col min="18" max="18" width="17.140625" customWidth="1"/>
  </cols>
  <sheetData>
    <row r="1" spans="2:16" ht="23.25">
      <c r="B1" s="120" t="s">
        <v>3994</v>
      </c>
      <c r="C1" s="120"/>
      <c r="D1" s="120"/>
      <c r="E1" s="120"/>
      <c r="G1">
        <v>12</v>
      </c>
    </row>
    <row r="3" spans="2:16">
      <c r="B3" s="3" t="s">
        <v>3995</v>
      </c>
      <c r="C3" s="3"/>
      <c r="D3" s="3"/>
      <c r="E3" s="3"/>
      <c r="F3" s="3"/>
      <c r="G3" s="15">
        <f>SUBTOTAL(1,G6:G1888)</f>
        <v>125615.38461538461</v>
      </c>
      <c r="H3" s="3"/>
      <c r="I3" s="3"/>
      <c r="J3" s="3"/>
      <c r="K3" s="3"/>
      <c r="L3" s="3"/>
      <c r="M3" s="3"/>
      <c r="N3" s="3"/>
      <c r="O3" s="3"/>
      <c r="P3" s="3"/>
    </row>
    <row r="5" spans="2:16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3998</v>
      </c>
      <c r="J5" t="s">
        <v>4</v>
      </c>
      <c r="K5" t="s">
        <v>4004</v>
      </c>
      <c r="L5" t="s">
        <v>5</v>
      </c>
      <c r="M5" t="s">
        <v>4045</v>
      </c>
      <c r="N5" t="s">
        <v>4046</v>
      </c>
      <c r="O5" t="s">
        <v>4047</v>
      </c>
      <c r="P5" t="s">
        <v>3996</v>
      </c>
    </row>
    <row r="6" spans="2:16" ht="15" hidden="1" customHeight="1">
      <c r="B6" t="s">
        <v>2009</v>
      </c>
      <c r="C6" s="1">
        <v>41054.133009259262</v>
      </c>
      <c r="D6" s="4">
        <v>5846</v>
      </c>
      <c r="E6">
        <v>5846</v>
      </c>
      <c r="F6" t="s">
        <v>6</v>
      </c>
      <c r="G6">
        <f>tblSalaries[[#This Row],[clean Salary (in local currency)]]*VLOOKUP(tblSalaries[[#This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VLOOKUP(tblSalaries[[#This Row],[Where do you work]],tblCountries[[Actual]:[Mapping]],2,FALSE)</f>
        <v>India</v>
      </c>
      <c r="L6" t="s">
        <v>9</v>
      </c>
      <c r="M6" s="32">
        <f>tblHours[[#This Row],[hrs per day, ave]]</f>
        <v>5</v>
      </c>
      <c r="N6" s="32">
        <f>tblHours[[#This Row],[hrs per day, min]]</f>
        <v>4</v>
      </c>
      <c r="O6" s="32">
        <f>tblHours[[#This Row],[hrs per day, max]]</f>
        <v>6</v>
      </c>
    </row>
    <row r="7" spans="2:16" ht="15" hidden="1" customHeight="1">
      <c r="B7" t="s">
        <v>2010</v>
      </c>
      <c r="C7" s="1">
        <v>41054.13417824074</v>
      </c>
      <c r="D7" s="4" t="s">
        <v>10</v>
      </c>
      <c r="E7">
        <v>15000</v>
      </c>
      <c r="F7" t="s">
        <v>6</v>
      </c>
      <c r="G7">
        <f>tblSalaries[[#This Row],[clean Salary (in local currency)]]*VLOOKUP(tblSalaries[[#This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VLOOKUP(tblSalaries[[#This Row],[Where do you work]],tblCountries[[Actual]:[Mapping]],2,FALSE)</f>
        <v>Croatia</v>
      </c>
      <c r="L7" t="s">
        <v>13</v>
      </c>
      <c r="M7" s="32">
        <f>tblHours[[#This Row],[hrs per day, ave]]</f>
        <v>8</v>
      </c>
      <c r="N7" s="32">
        <f>tblHours[[#This Row],[hrs per day, min]]</f>
        <v>8</v>
      </c>
      <c r="O7" s="32">
        <f>tblHours[[#This Row],[hrs per day, max]]</f>
        <v>8</v>
      </c>
    </row>
    <row r="8" spans="2:16" ht="15" hidden="1" customHeight="1">
      <c r="B8" t="s">
        <v>2011</v>
      </c>
      <c r="C8" s="1">
        <v>41054.136412037034</v>
      </c>
      <c r="D8" s="4">
        <v>58000</v>
      </c>
      <c r="E8">
        <v>58000</v>
      </c>
      <c r="F8" t="s">
        <v>6</v>
      </c>
      <c r="G8">
        <f>tblSalaries[[#This Row],[clean Salary (in local currency)]]*VLOOKUP(tblSalaries[[#This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VLOOKUP(tblSalaries[[#This Row],[Where do you work]],tblCountries[[Actual]:[Mapping]],2,FALSE)</f>
        <v>USA</v>
      </c>
      <c r="L8" t="s">
        <v>13</v>
      </c>
      <c r="M8" s="32">
        <f>tblHours[[#This Row],[hrs per day, ave]]</f>
        <v>8</v>
      </c>
      <c r="N8" s="32">
        <f>tblHours[[#This Row],[hrs per day, min]]</f>
        <v>8</v>
      </c>
      <c r="O8" s="32">
        <f>tblHours[[#This Row],[hrs per day, max]]</f>
        <v>8</v>
      </c>
    </row>
    <row r="9" spans="2:16" ht="15" hidden="1" customHeight="1">
      <c r="B9" t="s">
        <v>2012</v>
      </c>
      <c r="C9" s="1">
        <v>41054.141458333332</v>
      </c>
      <c r="D9" s="4">
        <v>48000</v>
      </c>
      <c r="E9">
        <v>48000</v>
      </c>
      <c r="F9" t="s">
        <v>6</v>
      </c>
      <c r="G9">
        <f>tblSalaries[[#This Row],[clean Salary (in local currency)]]*VLOOKUP(tblSalaries[[#This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VLOOKUP(tblSalaries[[#This Row],[Where do you work]],tblCountries[[Actual]:[Mapping]],2,FALSE)</f>
        <v>Pakistan</v>
      </c>
      <c r="L9" t="s">
        <v>18</v>
      </c>
      <c r="M9" s="32">
        <f>tblHours[[#This Row],[hrs per day, ave]]</f>
        <v>2.5</v>
      </c>
      <c r="N9" s="32">
        <f>tblHours[[#This Row],[hrs per day, min]]</f>
        <v>2</v>
      </c>
      <c r="O9" s="32">
        <f>tblHours[[#This Row],[hrs per day, max]]</f>
        <v>3</v>
      </c>
    </row>
    <row r="10" spans="2:16" ht="15" hidden="1" customHeight="1">
      <c r="B10" t="s">
        <v>2013</v>
      </c>
      <c r="C10" s="1">
        <v>41054.143796296295</v>
      </c>
      <c r="D10" s="4">
        <v>54000</v>
      </c>
      <c r="E10">
        <v>54000</v>
      </c>
      <c r="F10" t="s">
        <v>6</v>
      </c>
      <c r="G10">
        <f>tblSalaries[[#This Row],[clean Salary (in local currency)]]*VLOOKUP(tblSalaries[[#This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VLOOKUP(tblSalaries[[#This Row],[Where do you work]],tblCountries[[Actual]:[Mapping]],2,FALSE)</f>
        <v>USA</v>
      </c>
      <c r="L10" t="s">
        <v>13</v>
      </c>
      <c r="M10" s="32">
        <f>tblHours[[#This Row],[hrs per day, ave]]</f>
        <v>8</v>
      </c>
      <c r="N10" s="32">
        <f>tblHours[[#This Row],[hrs per day, min]]</f>
        <v>8</v>
      </c>
      <c r="O10" s="32">
        <f>tblHours[[#This Row],[hrs per day, max]]</f>
        <v>8</v>
      </c>
    </row>
    <row r="11" spans="2:16" ht="15" hidden="1" customHeight="1">
      <c r="B11" t="s">
        <v>2014</v>
      </c>
      <c r="C11" s="1">
        <v>41054.144768518519</v>
      </c>
      <c r="D11" s="4">
        <v>41731</v>
      </c>
      <c r="E11">
        <v>41731</v>
      </c>
      <c r="F11" t="s">
        <v>6</v>
      </c>
      <c r="G11">
        <f>tblSalaries[[#This Row],[clean Salary (in local currency)]]*VLOOKUP(tblSalaries[[#This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VLOOKUP(tblSalaries[[#This Row],[Where do you work]],tblCountries[[Actual]:[Mapping]],2,FALSE)</f>
        <v>Iceland</v>
      </c>
      <c r="L11" t="s">
        <v>13</v>
      </c>
      <c r="M11" s="32">
        <f>tblHours[[#This Row],[hrs per day, ave]]</f>
        <v>8</v>
      </c>
      <c r="N11" s="32">
        <f>tblHours[[#This Row],[hrs per day, min]]</f>
        <v>8</v>
      </c>
      <c r="O11" s="32">
        <f>tblHours[[#This Row],[hrs per day, max]]</f>
        <v>8</v>
      </c>
    </row>
    <row r="12" spans="2:16" ht="15" hidden="1" customHeight="1">
      <c r="B12" t="s">
        <v>2015</v>
      </c>
      <c r="C12" s="1">
        <v>41054.148506944446</v>
      </c>
      <c r="D12" s="4">
        <v>145000</v>
      </c>
      <c r="E12">
        <v>145000</v>
      </c>
      <c r="F12" t="s">
        <v>22</v>
      </c>
      <c r="G12">
        <f>tblSalaries[[#This Row],[clean Salary (in local currency)]]*VLOOKUP(tblSalaries[[#This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VLOOKUP(tblSalaries[[#This Row],[Where do you work]],tblCountries[[Actual]:[Mapping]],2,FALSE)</f>
        <v>Germany</v>
      </c>
      <c r="L12" t="s">
        <v>25</v>
      </c>
      <c r="M12" s="32">
        <f>tblHours[[#This Row],[hrs per day, ave]]</f>
        <v>1.5</v>
      </c>
      <c r="N12" s="32">
        <f>tblHours[[#This Row],[hrs per day, min]]</f>
        <v>1</v>
      </c>
      <c r="O12" s="32">
        <f>tblHours[[#This Row],[hrs per day, max]]</f>
        <v>2</v>
      </c>
    </row>
    <row r="13" spans="2:16" ht="15" hidden="1" customHeight="1">
      <c r="B13" t="s">
        <v>2016</v>
      </c>
      <c r="C13" s="1">
        <v>41054.15042824074</v>
      </c>
      <c r="D13" s="4">
        <v>12000</v>
      </c>
      <c r="E13">
        <v>12000</v>
      </c>
      <c r="F13" t="s">
        <v>6</v>
      </c>
      <c r="G13">
        <f>tblSalaries[[#This Row],[clean Salary (in local currency)]]*VLOOKUP(tblSalaries[[#This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VLOOKUP(tblSalaries[[#This Row],[Where do you work]],tblCountries[[Actual]:[Mapping]],2,FALSE)</f>
        <v>Ukraine</v>
      </c>
      <c r="L13" t="s">
        <v>13</v>
      </c>
      <c r="M13" s="32">
        <f>tblHours[[#This Row],[hrs per day, ave]]</f>
        <v>8</v>
      </c>
      <c r="N13" s="32">
        <f>tblHours[[#This Row],[hrs per day, min]]</f>
        <v>8</v>
      </c>
      <c r="O13" s="32">
        <f>tblHours[[#This Row],[hrs per day, max]]</f>
        <v>8</v>
      </c>
    </row>
    <row r="14" spans="2:16" ht="15" hidden="1" customHeight="1">
      <c r="B14" t="s">
        <v>2017</v>
      </c>
      <c r="C14" s="1">
        <v>41054.150891203702</v>
      </c>
      <c r="D14" s="4" t="s">
        <v>28</v>
      </c>
      <c r="E14">
        <v>44000</v>
      </c>
      <c r="F14" t="s">
        <v>6</v>
      </c>
      <c r="G14">
        <f>tblSalaries[[#This Row],[clean Salary (in local currency)]]*VLOOKUP(tblSalaries[[#This Row],[Currency]],tblXrate[],2,FALSE)</f>
        <v>44000</v>
      </c>
      <c r="H14" t="s">
        <v>29</v>
      </c>
      <c r="I14" t="s">
        <v>4001</v>
      </c>
      <c r="J14" t="s">
        <v>30</v>
      </c>
      <c r="K14" t="str">
        <f>VLOOKUP(tblSalaries[[#This Row],[Where do you work]],tblCountries[[Actual]:[Mapping]],2,FALSE)</f>
        <v>Portugal</v>
      </c>
      <c r="L14" t="s">
        <v>25</v>
      </c>
      <c r="M14" s="32">
        <f>tblHours[[#This Row],[hrs per day, ave]]</f>
        <v>1.5</v>
      </c>
      <c r="N14" s="32">
        <f>tblHours[[#This Row],[hrs per day, min]]</f>
        <v>1</v>
      </c>
      <c r="O14" s="32">
        <f>tblHours[[#This Row],[hrs per day, max]]</f>
        <v>2</v>
      </c>
    </row>
    <row r="15" spans="2:16" ht="15" hidden="1" customHeight="1">
      <c r="B15" t="s">
        <v>2018</v>
      </c>
      <c r="C15" s="1">
        <v>41054.152048611111</v>
      </c>
      <c r="D15" s="4" t="s">
        <v>31</v>
      </c>
      <c r="E15">
        <v>1152000</v>
      </c>
      <c r="F15" t="s">
        <v>32</v>
      </c>
      <c r="G15">
        <f>tblSalaries[[#This Row],[clean Salary (in local currency)]]*VLOOKUP(tblSalaries[[#This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VLOOKUP(tblSalaries[[#This Row],[Where do you work]],tblCountries[[Actual]:[Mapping]],2,FALSE)</f>
        <v>Pakistan</v>
      </c>
      <c r="L15" t="s">
        <v>13</v>
      </c>
      <c r="M15" s="32">
        <f>tblHours[[#This Row],[hrs per day, ave]]</f>
        <v>8</v>
      </c>
      <c r="N15" s="32">
        <f>tblHours[[#This Row],[hrs per day, min]]</f>
        <v>8</v>
      </c>
      <c r="O15" s="32">
        <f>tblHours[[#This Row],[hrs per day, max]]</f>
        <v>8</v>
      </c>
    </row>
    <row r="16" spans="2:16" ht="15" hidden="1" customHeight="1">
      <c r="B16" t="s">
        <v>2019</v>
      </c>
      <c r="C16" s="1">
        <v>41054.155381944445</v>
      </c>
      <c r="D16" s="4" t="s">
        <v>34</v>
      </c>
      <c r="E16">
        <v>51650</v>
      </c>
      <c r="F16" t="s">
        <v>22</v>
      </c>
      <c r="G16">
        <f>tblSalaries[[#This Row],[clean Salary (in local currency)]]*VLOOKUP(tblSalaries[[#This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VLOOKUP(tblSalaries[[#This Row],[Where do you work]],tblCountries[[Actual]:[Mapping]],2,FALSE)</f>
        <v>Ireland</v>
      </c>
      <c r="L16" t="s">
        <v>18</v>
      </c>
      <c r="M16" s="32">
        <f>tblHours[[#This Row],[hrs per day, ave]]</f>
        <v>2.5</v>
      </c>
      <c r="N16" s="32">
        <f>tblHours[[#This Row],[hrs per day, min]]</f>
        <v>2</v>
      </c>
      <c r="O16" s="32">
        <f>tblHours[[#This Row],[hrs per day, max]]</f>
        <v>3</v>
      </c>
    </row>
    <row r="17" spans="2:15" ht="15" hidden="1" customHeight="1">
      <c r="B17" t="s">
        <v>2020</v>
      </c>
      <c r="C17" s="1">
        <v>41054.155509259261</v>
      </c>
      <c r="D17" s="4">
        <v>14000</v>
      </c>
      <c r="E17">
        <v>14000</v>
      </c>
      <c r="F17" t="s">
        <v>6</v>
      </c>
      <c r="G17">
        <f>tblSalaries[[#This Row],[clean Salary (in local currency)]]*VLOOKUP(tblSalaries[[#This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VLOOKUP(tblSalaries[[#This Row],[Where do you work]],tblCountries[[Actual]:[Mapping]],2,FALSE)</f>
        <v>Hungary</v>
      </c>
      <c r="L17" t="s">
        <v>9</v>
      </c>
      <c r="M17" s="32">
        <f>tblHours[[#This Row],[hrs per day, ave]]</f>
        <v>5</v>
      </c>
      <c r="N17" s="32">
        <f>tblHours[[#This Row],[hrs per day, min]]</f>
        <v>4</v>
      </c>
      <c r="O17" s="32">
        <f>tblHours[[#This Row],[hrs per day, max]]</f>
        <v>6</v>
      </c>
    </row>
    <row r="18" spans="2:15" ht="15" hidden="1" customHeight="1">
      <c r="B18" t="s">
        <v>2021</v>
      </c>
      <c r="C18" s="1">
        <v>41054.158946759257</v>
      </c>
      <c r="D18" s="4" t="s">
        <v>39</v>
      </c>
      <c r="E18">
        <v>749000</v>
      </c>
      <c r="F18" t="s">
        <v>40</v>
      </c>
      <c r="G18">
        <f>tblSalaries[[#This Row],[clean Salary (in local currency)]]*VLOOKUP(tblSalaries[[#This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VLOOKUP(tblSalaries[[#This Row],[Where do you work]],tblCountries[[Actual]:[Mapping]],2,FALSE)</f>
        <v>India</v>
      </c>
      <c r="L18" t="s">
        <v>13</v>
      </c>
      <c r="M18" s="32">
        <f>tblHours[[#This Row],[hrs per day, ave]]</f>
        <v>8</v>
      </c>
      <c r="N18" s="32">
        <f>tblHours[[#This Row],[hrs per day, min]]</f>
        <v>8</v>
      </c>
      <c r="O18" s="32">
        <f>tblHours[[#This Row],[hrs per day, max]]</f>
        <v>8</v>
      </c>
    </row>
    <row r="19" spans="2:15" ht="15" hidden="1" customHeight="1">
      <c r="B19" t="s">
        <v>2022</v>
      </c>
      <c r="C19" s="1">
        <v>41054.160393518519</v>
      </c>
      <c r="D19" s="4">
        <v>49000</v>
      </c>
      <c r="E19">
        <v>49000</v>
      </c>
      <c r="F19" t="s">
        <v>6</v>
      </c>
      <c r="G19">
        <f>tblSalaries[[#This Row],[clean Salary (in local currency)]]*VLOOKUP(tblSalaries[[#This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VLOOKUP(tblSalaries[[#This Row],[Where do you work]],tblCountries[[Actual]:[Mapping]],2,FALSE)</f>
        <v>USA</v>
      </c>
      <c r="L19" t="s">
        <v>13</v>
      </c>
      <c r="M19" s="32">
        <f>tblHours[[#This Row],[hrs per day, ave]]</f>
        <v>8</v>
      </c>
      <c r="N19" s="32">
        <f>tblHours[[#This Row],[hrs per day, min]]</f>
        <v>8</v>
      </c>
      <c r="O19" s="32">
        <f>tblHours[[#This Row],[hrs per day, max]]</f>
        <v>8</v>
      </c>
    </row>
    <row r="20" spans="2:15" ht="15" hidden="1" customHeight="1">
      <c r="B20" t="s">
        <v>2023</v>
      </c>
      <c r="C20" s="1">
        <v>41054.162060185183</v>
      </c>
      <c r="D20" s="4">
        <v>85000</v>
      </c>
      <c r="E20">
        <v>85000</v>
      </c>
      <c r="F20" t="s">
        <v>6</v>
      </c>
      <c r="G20">
        <f>tblSalaries[[#This Row],[clean Salary (in local currency)]]*VLOOKUP(tblSalaries[[#This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VLOOKUP(tblSalaries[[#This Row],[Where do you work]],tblCountries[[Actual]:[Mapping]],2,FALSE)</f>
        <v>USA</v>
      </c>
      <c r="L20" t="s">
        <v>25</v>
      </c>
      <c r="M20" s="32">
        <f>tblHours[[#This Row],[hrs per day, ave]]</f>
        <v>1.5</v>
      </c>
      <c r="N20" s="32">
        <f>tblHours[[#This Row],[hrs per day, min]]</f>
        <v>1</v>
      </c>
      <c r="O20" s="32">
        <f>tblHours[[#This Row],[hrs per day, max]]</f>
        <v>2</v>
      </c>
    </row>
    <row r="21" spans="2:15" ht="15" hidden="1" customHeight="1">
      <c r="B21" t="s">
        <v>2024</v>
      </c>
      <c r="C21" s="1">
        <v>41054.164351851854</v>
      </c>
      <c r="D21" s="4">
        <v>75000</v>
      </c>
      <c r="E21">
        <v>75000</v>
      </c>
      <c r="F21" t="s">
        <v>6</v>
      </c>
      <c r="G21">
        <f>tblSalaries[[#This Row],[clean Salary (in local currency)]]*VLOOKUP(tblSalaries[[#This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VLOOKUP(tblSalaries[[#This Row],[Where do you work]],tblCountries[[Actual]:[Mapping]],2,FALSE)</f>
        <v>USA</v>
      </c>
      <c r="L21" t="s">
        <v>13</v>
      </c>
      <c r="M21" s="32">
        <f>tblHours[[#This Row],[hrs per day, ave]]</f>
        <v>8</v>
      </c>
      <c r="N21" s="32">
        <f>tblHours[[#This Row],[hrs per day, min]]</f>
        <v>8</v>
      </c>
      <c r="O21" s="32">
        <f>tblHours[[#This Row],[hrs per day, max]]</f>
        <v>8</v>
      </c>
    </row>
    <row r="22" spans="2:15" ht="15" hidden="1" customHeight="1">
      <c r="B22" t="s">
        <v>2025</v>
      </c>
      <c r="C22" s="1">
        <v>41054.173738425925</v>
      </c>
      <c r="D22" s="4">
        <v>107000</v>
      </c>
      <c r="E22">
        <v>107000</v>
      </c>
      <c r="F22" t="s">
        <v>6</v>
      </c>
      <c r="G22">
        <f>tblSalaries[[#This Row],[clean Salary (in local currency)]]*VLOOKUP(tblSalaries[[#This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VLOOKUP(tblSalaries[[#This Row],[Where do you work]],tblCountries[[Actual]:[Mapping]],2,FALSE)</f>
        <v>Switzerland</v>
      </c>
      <c r="L22" t="s">
        <v>9</v>
      </c>
      <c r="M22" s="32">
        <f>tblHours[[#This Row],[hrs per day, ave]]</f>
        <v>5</v>
      </c>
      <c r="N22" s="32">
        <f>tblHours[[#This Row],[hrs per day, min]]</f>
        <v>4</v>
      </c>
      <c r="O22" s="32">
        <f>tblHours[[#This Row],[hrs per day, max]]</f>
        <v>6</v>
      </c>
    </row>
    <row r="23" spans="2:15" ht="15" hidden="1" customHeight="1">
      <c r="B23" t="s">
        <v>2026</v>
      </c>
      <c r="C23" s="1">
        <v>41054.174120370371</v>
      </c>
      <c r="D23" s="4">
        <v>45000</v>
      </c>
      <c r="E23">
        <v>45000</v>
      </c>
      <c r="F23" t="s">
        <v>6</v>
      </c>
      <c r="G23">
        <f>tblSalaries[[#This Row],[clean Salary (in local currency)]]*VLOOKUP(tblSalaries[[#This Row],[Currency]],tblXrate[],2,FALSE)</f>
        <v>45000</v>
      </c>
      <c r="H23" t="s">
        <v>47</v>
      </c>
      <c r="I23" t="s">
        <v>3999</v>
      </c>
      <c r="J23" t="s">
        <v>48</v>
      </c>
      <c r="K23" t="str">
        <f>VLOOKUP(tblSalaries[[#This Row],[Where do you work]],tblCountries[[Actual]:[Mapping]],2,FALSE)</f>
        <v>South Africa</v>
      </c>
      <c r="L23" t="s">
        <v>13</v>
      </c>
      <c r="M23" s="32">
        <f>tblHours[[#This Row],[hrs per day, ave]]</f>
        <v>8</v>
      </c>
      <c r="N23" s="32">
        <f>tblHours[[#This Row],[hrs per day, min]]</f>
        <v>8</v>
      </c>
      <c r="O23" s="32">
        <f>tblHours[[#This Row],[hrs per day, max]]</f>
        <v>8</v>
      </c>
    </row>
    <row r="24" spans="2:15" ht="15" hidden="1" customHeight="1">
      <c r="B24" t="s">
        <v>2027</v>
      </c>
      <c r="C24" s="1">
        <v>41054.178148148145</v>
      </c>
      <c r="D24" s="4">
        <v>550000</v>
      </c>
      <c r="E24">
        <v>550000</v>
      </c>
      <c r="F24" t="s">
        <v>40</v>
      </c>
      <c r="G24">
        <f>tblSalaries[[#This Row],[clean Salary (in local currency)]]*VLOOKUP(tblSalaries[[#This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18</v>
      </c>
      <c r="M24" s="32">
        <f>tblHours[[#This Row],[hrs per day, ave]]</f>
        <v>2.5</v>
      </c>
      <c r="N24" s="32">
        <f>tblHours[[#This Row],[hrs per day, min]]</f>
        <v>2</v>
      </c>
      <c r="O24" s="32">
        <f>tblHours[[#This Row],[hrs per day, max]]</f>
        <v>3</v>
      </c>
    </row>
    <row r="25" spans="2:15" ht="15" hidden="1" customHeight="1">
      <c r="B25" t="s">
        <v>2028</v>
      </c>
      <c r="C25" s="1">
        <v>41054.180115740739</v>
      </c>
      <c r="D25" s="4">
        <v>50000</v>
      </c>
      <c r="E25">
        <v>50000</v>
      </c>
      <c r="F25" t="s">
        <v>6</v>
      </c>
      <c r="G25">
        <f>tblSalaries[[#This Row],[clean Salary (in local currency)]]*VLOOKUP(tblSalaries[[#This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VLOOKUP(tblSalaries[[#This Row],[Where do you work]],tblCountries[[Actual]:[Mapping]],2,FALSE)</f>
        <v>India</v>
      </c>
      <c r="L25" t="s">
        <v>25</v>
      </c>
      <c r="M25" s="32">
        <f>tblHours[[#This Row],[hrs per day, ave]]</f>
        <v>1.5</v>
      </c>
      <c r="N25" s="32">
        <f>tblHours[[#This Row],[hrs per day, min]]</f>
        <v>1</v>
      </c>
      <c r="O25" s="32">
        <f>tblHours[[#This Row],[hrs per day, max]]</f>
        <v>2</v>
      </c>
    </row>
    <row r="26" spans="2:15" ht="15" hidden="1" customHeight="1">
      <c r="B26" t="s">
        <v>2029</v>
      </c>
      <c r="C26" s="1">
        <v>41054.183344907404</v>
      </c>
      <c r="D26" s="4">
        <v>13500</v>
      </c>
      <c r="E26">
        <v>13500</v>
      </c>
      <c r="F26" t="s">
        <v>6</v>
      </c>
      <c r="G26">
        <f>tblSalaries[[#This Row],[clean Salary (in local currency)]]*VLOOKUP(tblSalaries[[#This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VLOOKUP(tblSalaries[[#This Row],[Where do you work]],tblCountries[[Actual]:[Mapping]],2,FALSE)</f>
        <v>India</v>
      </c>
      <c r="L26" t="s">
        <v>9</v>
      </c>
      <c r="M26" s="32">
        <f>tblHours[[#This Row],[hrs per day, ave]]</f>
        <v>5</v>
      </c>
      <c r="N26" s="32">
        <f>tblHours[[#This Row],[hrs per day, min]]</f>
        <v>4</v>
      </c>
      <c r="O26" s="32">
        <f>tblHours[[#This Row],[hrs per day, max]]</f>
        <v>6</v>
      </c>
    </row>
    <row r="27" spans="2:15" ht="15" hidden="1" customHeight="1">
      <c r="B27" t="s">
        <v>2030</v>
      </c>
      <c r="C27" s="1">
        <v>41054.183472222219</v>
      </c>
      <c r="D27" s="4">
        <v>96000</v>
      </c>
      <c r="E27">
        <v>96000</v>
      </c>
      <c r="F27" t="s">
        <v>6</v>
      </c>
      <c r="G27">
        <f>tblSalaries[[#This Row],[clean Salary (in local currency)]]*VLOOKUP(tblSalaries[[#This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18</v>
      </c>
      <c r="M27" s="32">
        <f>tblHours[[#This Row],[hrs per day, ave]]</f>
        <v>2.5</v>
      </c>
      <c r="N27" s="32">
        <f>tblHours[[#This Row],[hrs per day, min]]</f>
        <v>2</v>
      </c>
      <c r="O27" s="32">
        <f>tblHours[[#This Row],[hrs per day, max]]</f>
        <v>3</v>
      </c>
    </row>
    <row r="28" spans="2:15" ht="15" hidden="1" customHeight="1">
      <c r="B28" t="s">
        <v>2031</v>
      </c>
      <c r="C28" s="1">
        <v>41054.188668981478</v>
      </c>
      <c r="D28" s="4">
        <v>1000000</v>
      </c>
      <c r="E28">
        <v>1000000</v>
      </c>
      <c r="F28" t="s">
        <v>40</v>
      </c>
      <c r="G28">
        <f>tblSalaries[[#This Row],[clean Salary (in local currency)]]*VLOOKUP(tblSalaries[[#This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VLOOKUP(tblSalaries[[#This Row],[Where do you work]],tblCountries[[Actual]:[Mapping]],2,FALSE)</f>
        <v>India</v>
      </c>
      <c r="L28" t="s">
        <v>9</v>
      </c>
      <c r="M28" s="32">
        <f>tblHours[[#This Row],[hrs per day, ave]]</f>
        <v>5</v>
      </c>
      <c r="N28" s="32">
        <f>tblHours[[#This Row],[hrs per day, min]]</f>
        <v>4</v>
      </c>
      <c r="O28" s="32">
        <f>tblHours[[#This Row],[hrs per day, max]]</f>
        <v>6</v>
      </c>
    </row>
    <row r="29" spans="2:15" ht="15" customHeight="1">
      <c r="B29" t="s">
        <v>2032</v>
      </c>
      <c r="C29" s="1">
        <v>41054.189456018517</v>
      </c>
      <c r="D29" s="4">
        <v>75000</v>
      </c>
      <c r="E29">
        <v>75000</v>
      </c>
      <c r="F29" t="s">
        <v>6</v>
      </c>
      <c r="G29">
        <f>tblSalaries[[#This Row],[clean Salary (in local currency)]]*VLOOKUP(tblSalaries[[#This Row],[Currency]],tblXrate[],2,FALSE)</f>
        <v>75000</v>
      </c>
      <c r="H29" t="s">
        <v>53</v>
      </c>
      <c r="I29" t="s">
        <v>4001</v>
      </c>
      <c r="J29" t="s">
        <v>15</v>
      </c>
      <c r="K29" t="str">
        <f>VLOOKUP(tblSalaries[[#This Row],[Where do you work]],tblCountries[[Actual]:[Mapping]],2,FALSE)</f>
        <v>USA</v>
      </c>
      <c r="L29" t="s">
        <v>9</v>
      </c>
      <c r="M29" s="32">
        <f>tblHours[[#This Row],[hrs per day, ave]]</f>
        <v>5</v>
      </c>
      <c r="N29" s="32">
        <f>tblHours[[#This Row],[hrs per day, min]]</f>
        <v>4</v>
      </c>
      <c r="O29" s="32">
        <f>tblHours[[#This Row],[hrs per day, max]]</f>
        <v>6</v>
      </c>
    </row>
    <row r="30" spans="2:15" ht="15" hidden="1" customHeight="1">
      <c r="B30" t="s">
        <v>2033</v>
      </c>
      <c r="C30" s="1">
        <v>41054.197118055556</v>
      </c>
      <c r="D30" s="4" t="s">
        <v>54</v>
      </c>
      <c r="E30">
        <v>40000</v>
      </c>
      <c r="F30" t="s">
        <v>6</v>
      </c>
      <c r="G30">
        <f>tblSalaries[[#This Row],[clean Salary (in local currency)]]*VLOOKUP(tblSalaries[[#This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VLOOKUP(tblSalaries[[#This Row],[Where do you work]],tblCountries[[Actual]:[Mapping]],2,FALSE)</f>
        <v>USA</v>
      </c>
      <c r="L30" t="s">
        <v>18</v>
      </c>
      <c r="M30" s="32">
        <f>tblHours[[#This Row],[hrs per day, ave]]</f>
        <v>2.5</v>
      </c>
      <c r="N30" s="32">
        <f>tblHours[[#This Row],[hrs per day, min]]</f>
        <v>2</v>
      </c>
      <c r="O30" s="32">
        <f>tblHours[[#This Row],[hrs per day, max]]</f>
        <v>3</v>
      </c>
    </row>
    <row r="31" spans="2:15" ht="15" hidden="1" customHeight="1">
      <c r="B31" t="s">
        <v>2034</v>
      </c>
      <c r="C31" s="1">
        <v>41054.197928240741</v>
      </c>
      <c r="D31" s="4">
        <v>60000</v>
      </c>
      <c r="E31">
        <v>60000</v>
      </c>
      <c r="F31" t="s">
        <v>6</v>
      </c>
      <c r="G31">
        <f>tblSalaries[[#This Row],[clean Salary (in local currency)]]*VLOOKUP(tblSalaries[[#This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VLOOKUP(tblSalaries[[#This Row],[Where do you work]],tblCountries[[Actual]:[Mapping]],2,FALSE)</f>
        <v>USA</v>
      </c>
      <c r="L31" t="s">
        <v>13</v>
      </c>
      <c r="M31" s="32">
        <f>tblHours[[#This Row],[hrs per day, ave]]</f>
        <v>8</v>
      </c>
      <c r="N31" s="32">
        <f>tblHours[[#This Row],[hrs per day, min]]</f>
        <v>8</v>
      </c>
      <c r="O31" s="32">
        <f>tblHours[[#This Row],[hrs per day, max]]</f>
        <v>8</v>
      </c>
    </row>
    <row r="32" spans="2:15" ht="15" hidden="1" customHeight="1">
      <c r="B32" t="s">
        <v>2035</v>
      </c>
      <c r="C32" s="1">
        <v>41054.200381944444</v>
      </c>
      <c r="D32" s="4">
        <v>2700</v>
      </c>
      <c r="E32">
        <v>32400</v>
      </c>
      <c r="F32" t="s">
        <v>22</v>
      </c>
      <c r="G32">
        <f>tblSalaries[[#This Row],[clean Salary (in local currency)]]*VLOOKUP(tblSalaries[[#This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VLOOKUP(tblSalaries[[#This Row],[Where do you work]],tblCountries[[Actual]:[Mapping]],2,FALSE)</f>
        <v>Belgium</v>
      </c>
      <c r="L32" t="s">
        <v>9</v>
      </c>
      <c r="M32" s="32">
        <f>tblHours[[#This Row],[hrs per day, ave]]</f>
        <v>5</v>
      </c>
      <c r="N32" s="32">
        <f>tblHours[[#This Row],[hrs per day, min]]</f>
        <v>4</v>
      </c>
      <c r="O32" s="32">
        <f>tblHours[[#This Row],[hrs per day, max]]</f>
        <v>6</v>
      </c>
    </row>
    <row r="33" spans="2:15" ht="15" hidden="1" customHeight="1">
      <c r="B33" t="s">
        <v>2036</v>
      </c>
      <c r="C33" s="1">
        <v>41054.203043981484</v>
      </c>
      <c r="D33" s="4" t="s">
        <v>60</v>
      </c>
      <c r="E33">
        <v>900000</v>
      </c>
      <c r="F33" t="s">
        <v>40</v>
      </c>
      <c r="G33">
        <f>tblSalaries[[#This Row],[clean Salary (in local currency)]]*VLOOKUP(tblSalaries[[#This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VLOOKUP(tblSalaries[[#This Row],[Where do you work]],tblCountries[[Actual]:[Mapping]],2,FALSE)</f>
        <v>India</v>
      </c>
      <c r="L33" t="s">
        <v>25</v>
      </c>
      <c r="M33" s="32">
        <f>tblHours[[#This Row],[hrs per day, ave]]</f>
        <v>1.5</v>
      </c>
      <c r="N33" s="32">
        <f>tblHours[[#This Row],[hrs per day, min]]</f>
        <v>1</v>
      </c>
      <c r="O33" s="32">
        <f>tblHours[[#This Row],[hrs per day, max]]</f>
        <v>2</v>
      </c>
    </row>
    <row r="34" spans="2:15" ht="15" hidden="1" customHeight="1">
      <c r="B34" t="s">
        <v>2037</v>
      </c>
      <c r="C34" s="1">
        <v>41054.205266203702</v>
      </c>
      <c r="D34" s="4" t="s">
        <v>62</v>
      </c>
      <c r="E34">
        <v>600000</v>
      </c>
      <c r="F34" t="s">
        <v>40</v>
      </c>
      <c r="G34">
        <f>tblSalaries[[#This Row],[clean Salary (in local currency)]]*VLOOKUP(tblSalaries[[#This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VLOOKUP(tblSalaries[[#This Row],[Where do you work]],tblCountries[[Actual]:[Mapping]],2,FALSE)</f>
        <v>India</v>
      </c>
      <c r="L34" t="s">
        <v>9</v>
      </c>
      <c r="M34" s="32">
        <f>tblHours[[#This Row],[hrs per day, ave]]</f>
        <v>5</v>
      </c>
      <c r="N34" s="32">
        <f>tblHours[[#This Row],[hrs per day, min]]</f>
        <v>4</v>
      </c>
      <c r="O34" s="32">
        <f>tblHours[[#This Row],[hrs per day, max]]</f>
        <v>6</v>
      </c>
    </row>
    <row r="35" spans="2:15" ht="15" hidden="1" customHeight="1">
      <c r="B35" t="s">
        <v>2038</v>
      </c>
      <c r="C35" s="1">
        <v>41054.205416666664</v>
      </c>
      <c r="D35" s="4">
        <v>41000</v>
      </c>
      <c r="E35">
        <v>41000</v>
      </c>
      <c r="F35" t="s">
        <v>6</v>
      </c>
      <c r="G35">
        <f>tblSalaries[[#This Row],[clean Salary (in local currency)]]*VLOOKUP(tblSalaries[[#This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VLOOKUP(tblSalaries[[#This Row],[Where do you work]],tblCountries[[Actual]:[Mapping]],2,FALSE)</f>
        <v>Russia</v>
      </c>
      <c r="L35" t="s">
        <v>13</v>
      </c>
      <c r="M35" s="32">
        <f>tblHours[[#This Row],[hrs per day, ave]]</f>
        <v>8</v>
      </c>
      <c r="N35" s="32">
        <f>tblHours[[#This Row],[hrs per day, min]]</f>
        <v>8</v>
      </c>
      <c r="O35" s="32">
        <f>tblHours[[#This Row],[hrs per day, max]]</f>
        <v>8</v>
      </c>
    </row>
    <row r="36" spans="2:15" ht="15" hidden="1" customHeight="1">
      <c r="B36" t="s">
        <v>2039</v>
      </c>
      <c r="C36" s="1">
        <v>41054.206319444442</v>
      </c>
      <c r="D36" s="4" t="s">
        <v>66</v>
      </c>
      <c r="E36">
        <v>360000</v>
      </c>
      <c r="F36" t="s">
        <v>40</v>
      </c>
      <c r="G36">
        <f>tblSalaries[[#This Row],[clean Salary (in local currency)]]*VLOOKUP(tblSalaries[[#This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VLOOKUP(tblSalaries[[#This Row],[Where do you work]],tblCountries[[Actual]:[Mapping]],2,FALSE)</f>
        <v>India</v>
      </c>
      <c r="L36" t="s">
        <v>9</v>
      </c>
      <c r="M36" s="32">
        <f>tblHours[[#This Row],[hrs per day, ave]]</f>
        <v>5</v>
      </c>
      <c r="N36" s="32">
        <f>tblHours[[#This Row],[hrs per day, min]]</f>
        <v>4</v>
      </c>
      <c r="O36" s="32">
        <f>tblHours[[#This Row],[hrs per day, max]]</f>
        <v>6</v>
      </c>
    </row>
    <row r="37" spans="2:15" ht="15" hidden="1" customHeight="1">
      <c r="B37" t="s">
        <v>2040</v>
      </c>
      <c r="C37" s="1">
        <v>41054.207465277781</v>
      </c>
      <c r="D37" s="4" t="s">
        <v>68</v>
      </c>
      <c r="E37">
        <v>35000</v>
      </c>
      <c r="F37" t="s">
        <v>69</v>
      </c>
      <c r="G37">
        <f>tblSalaries[[#This Row],[clean Salary (in local currency)]]*VLOOKUP(tblSalaries[[#This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VLOOKUP(tblSalaries[[#This Row],[Where do you work]],tblCountries[[Actual]:[Mapping]],2,FALSE)</f>
        <v>UK</v>
      </c>
      <c r="L37" t="s">
        <v>13</v>
      </c>
      <c r="M37" s="32">
        <f>tblHours[[#This Row],[hrs per day, ave]]</f>
        <v>8</v>
      </c>
      <c r="N37" s="32">
        <f>tblHours[[#This Row],[hrs per day, min]]</f>
        <v>8</v>
      </c>
      <c r="O37" s="32">
        <f>tblHours[[#This Row],[hrs per day, max]]</f>
        <v>8</v>
      </c>
    </row>
    <row r="38" spans="2:15" ht="15" hidden="1" customHeight="1">
      <c r="B38" t="s">
        <v>2041</v>
      </c>
      <c r="C38" s="1">
        <v>41054.209131944444</v>
      </c>
      <c r="D38" s="4" t="s">
        <v>74</v>
      </c>
      <c r="E38">
        <v>19200</v>
      </c>
      <c r="F38" t="s">
        <v>6</v>
      </c>
      <c r="G38">
        <f>tblSalaries[[#This Row],[clean Salary (in local currency)]]*VLOOKUP(tblSalaries[[#This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VLOOKUP(tblSalaries[[#This Row],[Where do you work]],tblCountries[[Actual]:[Mapping]],2,FALSE)</f>
        <v>Poland</v>
      </c>
      <c r="L38" t="s">
        <v>18</v>
      </c>
      <c r="M38" s="32">
        <f>tblHours[[#This Row],[hrs per day, ave]]</f>
        <v>2.5</v>
      </c>
      <c r="N38" s="32">
        <f>tblHours[[#This Row],[hrs per day, min]]</f>
        <v>2</v>
      </c>
      <c r="O38" s="32">
        <f>tblHours[[#This Row],[hrs per day, max]]</f>
        <v>3</v>
      </c>
    </row>
    <row r="39" spans="2:15" ht="15" hidden="1" customHeight="1">
      <c r="B39" t="s">
        <v>2042</v>
      </c>
      <c r="C39" s="1">
        <v>41054.21125</v>
      </c>
      <c r="D39" s="4">
        <v>500000</v>
      </c>
      <c r="E39">
        <v>500000</v>
      </c>
      <c r="F39" t="s">
        <v>40</v>
      </c>
      <c r="G39">
        <f>tblSalaries[[#This Row],[clean Salary (in local currency)]]*VLOOKUP(tblSalaries[[#This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VLOOKUP(tblSalaries[[#This Row],[Where do you work]],tblCountries[[Actual]:[Mapping]],2,FALSE)</f>
        <v>India</v>
      </c>
      <c r="L39" t="s">
        <v>13</v>
      </c>
      <c r="M39" s="32">
        <f>tblHours[[#This Row],[hrs per day, ave]]</f>
        <v>8</v>
      </c>
      <c r="N39" s="32">
        <f>tblHours[[#This Row],[hrs per day, min]]</f>
        <v>8</v>
      </c>
      <c r="O39" s="32">
        <f>tblHours[[#This Row],[hrs per day, max]]</f>
        <v>8</v>
      </c>
    </row>
    <row r="40" spans="2:15" ht="15" hidden="1" customHeight="1">
      <c r="B40" t="s">
        <v>2043</v>
      </c>
      <c r="C40" s="1">
        <v>41054.213553240741</v>
      </c>
      <c r="D40" s="4">
        <v>150000</v>
      </c>
      <c r="E40">
        <v>150000</v>
      </c>
      <c r="F40" t="s">
        <v>6</v>
      </c>
      <c r="G40">
        <f>tblSalaries[[#This Row],[clean Salary (in local currency)]]*VLOOKUP(tblSalaries[[#This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VLOOKUP(tblSalaries[[#This Row],[Where do you work]],tblCountries[[Actual]:[Mapping]],2,FALSE)</f>
        <v>USA</v>
      </c>
      <c r="L40" t="s">
        <v>18</v>
      </c>
      <c r="M40" s="32">
        <f>tblHours[[#This Row],[hrs per day, ave]]</f>
        <v>2.5</v>
      </c>
      <c r="N40" s="32">
        <f>tblHours[[#This Row],[hrs per day, min]]</f>
        <v>2</v>
      </c>
      <c r="O40" s="32">
        <f>tblHours[[#This Row],[hrs per day, max]]</f>
        <v>3</v>
      </c>
    </row>
    <row r="41" spans="2:15" ht="15" hidden="1" customHeight="1">
      <c r="B41" t="s">
        <v>2044</v>
      </c>
      <c r="C41" s="1">
        <v>41054.215613425928</v>
      </c>
      <c r="D41" s="4">
        <v>69000</v>
      </c>
      <c r="E41">
        <v>69000</v>
      </c>
      <c r="F41" t="s">
        <v>6</v>
      </c>
      <c r="G41">
        <f>tblSalaries[[#This Row],[clean Salary (in local currency)]]*VLOOKUP(tblSalaries[[#This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VLOOKUP(tblSalaries[[#This Row],[Where do you work]],tblCountries[[Actual]:[Mapping]],2,FALSE)</f>
        <v>USA</v>
      </c>
      <c r="L41" t="s">
        <v>9</v>
      </c>
      <c r="M41" s="32">
        <f>tblHours[[#This Row],[hrs per day, ave]]</f>
        <v>5</v>
      </c>
      <c r="N41" s="32">
        <f>tblHours[[#This Row],[hrs per day, min]]</f>
        <v>4</v>
      </c>
      <c r="O41" s="32">
        <f>tblHours[[#This Row],[hrs per day, max]]</f>
        <v>6</v>
      </c>
    </row>
    <row r="42" spans="2:15" ht="15" hidden="1" customHeight="1">
      <c r="B42" t="s">
        <v>2045</v>
      </c>
      <c r="C42" s="1">
        <v>41054.216400462959</v>
      </c>
      <c r="D42" s="4">
        <v>30000</v>
      </c>
      <c r="E42">
        <v>30000</v>
      </c>
      <c r="F42" t="s">
        <v>6</v>
      </c>
      <c r="G42">
        <f>tblSalaries[[#This Row],[clean Salary (in local currency)]]*VLOOKUP(tblSalaries[[#This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VLOOKUP(tblSalaries[[#This Row],[Where do you work]],tblCountries[[Actual]:[Mapping]],2,FALSE)</f>
        <v>USA</v>
      </c>
      <c r="L42" t="s">
        <v>18</v>
      </c>
      <c r="M42" s="32">
        <f>tblHours[[#This Row],[hrs per day, ave]]</f>
        <v>2.5</v>
      </c>
      <c r="N42" s="32">
        <f>tblHours[[#This Row],[hrs per day, min]]</f>
        <v>2</v>
      </c>
      <c r="O42" s="32">
        <f>tblHours[[#This Row],[hrs per day, max]]</f>
        <v>3</v>
      </c>
    </row>
    <row r="43" spans="2:15" ht="15" hidden="1" customHeight="1">
      <c r="B43" t="s">
        <v>2046</v>
      </c>
      <c r="C43" s="1">
        <v>41054.217939814815</v>
      </c>
      <c r="D43" s="4" t="s">
        <v>80</v>
      </c>
      <c r="E43">
        <v>400000</v>
      </c>
      <c r="F43" t="s">
        <v>40</v>
      </c>
      <c r="G43">
        <f>tblSalaries[[#This Row],[clean Salary (in local currency)]]*VLOOKUP(tblSalaries[[#This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VLOOKUP(tblSalaries[[#This Row],[Where do you work]],tblCountries[[Actual]:[Mapping]],2,FALSE)</f>
        <v>India</v>
      </c>
      <c r="L43" t="s">
        <v>9</v>
      </c>
      <c r="M43" s="32">
        <f>tblHours[[#This Row],[hrs per day, ave]]</f>
        <v>5</v>
      </c>
      <c r="N43" s="32">
        <f>tblHours[[#This Row],[hrs per day, min]]</f>
        <v>4</v>
      </c>
      <c r="O43" s="32">
        <f>tblHours[[#This Row],[hrs per day, max]]</f>
        <v>6</v>
      </c>
    </row>
    <row r="44" spans="2:15" ht="15" hidden="1" customHeight="1">
      <c r="B44" t="s">
        <v>2047</v>
      </c>
      <c r="C44" s="1">
        <v>41054.221388888887</v>
      </c>
      <c r="D44" s="4">
        <v>70000</v>
      </c>
      <c r="E44">
        <v>70000</v>
      </c>
      <c r="F44" t="s">
        <v>82</v>
      </c>
      <c r="G44">
        <f>tblSalaries[[#This Row],[clean Salary (in local currency)]]*VLOOKUP(tblSalaries[[#This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VLOOKUP(tblSalaries[[#This Row],[Where do you work]],tblCountries[[Actual]:[Mapping]],2,FALSE)</f>
        <v>Australia</v>
      </c>
      <c r="L44" t="s">
        <v>18</v>
      </c>
      <c r="M44" s="32">
        <f>tblHours[[#This Row],[hrs per day, ave]]</f>
        <v>2.5</v>
      </c>
      <c r="N44" s="32">
        <f>tblHours[[#This Row],[hrs per day, min]]</f>
        <v>2</v>
      </c>
      <c r="O44" s="32">
        <f>tblHours[[#This Row],[hrs per day, max]]</f>
        <v>3</v>
      </c>
    </row>
    <row r="45" spans="2:15" ht="15" hidden="1" customHeight="1">
      <c r="B45" t="s">
        <v>2048</v>
      </c>
      <c r="C45" s="1">
        <v>41054.222337962965</v>
      </c>
      <c r="D45" s="4">
        <v>14500</v>
      </c>
      <c r="E45">
        <v>14500</v>
      </c>
      <c r="F45" t="s">
        <v>6</v>
      </c>
      <c r="G45">
        <f>tblSalaries[[#This Row],[clean Salary (in local currency)]]*VLOOKUP(tblSalaries[[#This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VLOOKUP(tblSalaries[[#This Row],[Where do you work]],tblCountries[[Actual]:[Mapping]],2,FALSE)</f>
        <v>India</v>
      </c>
      <c r="L45" t="s">
        <v>9</v>
      </c>
      <c r="M45" s="32">
        <f>tblHours[[#This Row],[hrs per day, ave]]</f>
        <v>5</v>
      </c>
      <c r="N45" s="32">
        <f>tblHours[[#This Row],[hrs per day, min]]</f>
        <v>4</v>
      </c>
      <c r="O45" s="32">
        <f>tblHours[[#This Row],[hrs per day, max]]</f>
        <v>6</v>
      </c>
    </row>
    <row r="46" spans="2:15" ht="15" hidden="1" customHeight="1">
      <c r="B46" t="s">
        <v>2049</v>
      </c>
      <c r="C46" s="1">
        <v>41054.229618055557</v>
      </c>
      <c r="D46" s="4">
        <v>70000</v>
      </c>
      <c r="E46">
        <v>70000</v>
      </c>
      <c r="F46" t="s">
        <v>86</v>
      </c>
      <c r="G46">
        <f>tblSalaries[[#This Row],[clean Salary (in local currency)]]*VLOOKUP(tblSalaries[[#This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VLOOKUP(tblSalaries[[#This Row],[Where do you work]],tblCountries[[Actual]:[Mapping]],2,FALSE)</f>
        <v>Canada</v>
      </c>
      <c r="L46" t="s">
        <v>18</v>
      </c>
      <c r="M46" s="32">
        <f>tblHours[[#This Row],[hrs per day, ave]]</f>
        <v>2.5</v>
      </c>
      <c r="N46" s="32">
        <f>tblHours[[#This Row],[hrs per day, min]]</f>
        <v>2</v>
      </c>
      <c r="O46" s="32">
        <f>tblHours[[#This Row],[hrs per day, max]]</f>
        <v>3</v>
      </c>
    </row>
    <row r="47" spans="2:15" ht="15" hidden="1" customHeight="1">
      <c r="B47" t="s">
        <v>2050</v>
      </c>
      <c r="C47" s="1">
        <v>41054.23296296296</v>
      </c>
      <c r="D47" s="4">
        <v>58000</v>
      </c>
      <c r="E47">
        <v>58000</v>
      </c>
      <c r="F47" t="s">
        <v>6</v>
      </c>
      <c r="G47">
        <f>tblSalaries[[#This Row],[clean Salary (in local currency)]]*VLOOKUP(tblSalaries[[#This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VLOOKUP(tblSalaries[[#This Row],[Where do you work]],tblCountries[[Actual]:[Mapping]],2,FALSE)</f>
        <v>USA</v>
      </c>
      <c r="L47" t="s">
        <v>9</v>
      </c>
      <c r="M47" s="32">
        <f>tblHours[[#This Row],[hrs per day, ave]]</f>
        <v>5</v>
      </c>
      <c r="N47" s="32">
        <f>tblHours[[#This Row],[hrs per day, min]]</f>
        <v>4</v>
      </c>
      <c r="O47" s="32">
        <f>tblHours[[#This Row],[hrs per day, max]]</f>
        <v>6</v>
      </c>
    </row>
    <row r="48" spans="2:15" ht="15" hidden="1" customHeight="1">
      <c r="B48" t="s">
        <v>2051</v>
      </c>
      <c r="C48" s="1">
        <v>41054.239594907405</v>
      </c>
      <c r="D48" s="4">
        <v>90000</v>
      </c>
      <c r="E48">
        <v>90000</v>
      </c>
      <c r="F48" t="s">
        <v>6</v>
      </c>
      <c r="G48">
        <f>tblSalaries[[#This Row],[clean Salary (in local currency)]]*VLOOKUP(tblSalaries[[#This Row],[Currency]],tblXrate[],2,FALSE)</f>
        <v>90000</v>
      </c>
      <c r="H48" t="s">
        <v>90</v>
      </c>
      <c r="I48" t="s">
        <v>4000</v>
      </c>
      <c r="J48" t="s">
        <v>15</v>
      </c>
      <c r="K48" t="str">
        <f>VLOOKUP(tblSalaries[[#This Row],[Where do you work]],tblCountries[[Actual]:[Mapping]],2,FALSE)</f>
        <v>USA</v>
      </c>
      <c r="L48" t="s">
        <v>25</v>
      </c>
      <c r="M48" s="32">
        <f>tblHours[[#This Row],[hrs per day, ave]]</f>
        <v>1.5</v>
      </c>
      <c r="N48" s="32">
        <f>tblHours[[#This Row],[hrs per day, min]]</f>
        <v>1</v>
      </c>
      <c r="O48" s="32">
        <f>tblHours[[#This Row],[hrs per day, max]]</f>
        <v>2</v>
      </c>
    </row>
    <row r="49" spans="2:15" ht="15" hidden="1" customHeight="1">
      <c r="B49" t="s">
        <v>2052</v>
      </c>
      <c r="C49" s="1">
        <v>41054.24082175926</v>
      </c>
      <c r="D49" s="4">
        <v>800000</v>
      </c>
      <c r="E49">
        <v>800000</v>
      </c>
      <c r="F49" t="s">
        <v>40</v>
      </c>
      <c r="G49">
        <f>tblSalaries[[#This Row],[clean Salary (in local currency)]]*VLOOKUP(tblSalaries[[#This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VLOOKUP(tblSalaries[[#This Row],[Where do you work]],tblCountries[[Actual]:[Mapping]],2,FALSE)</f>
        <v>India</v>
      </c>
      <c r="L49" t="s">
        <v>18</v>
      </c>
      <c r="M49" s="32">
        <f>tblHours[[#This Row],[hrs per day, ave]]</f>
        <v>2.5</v>
      </c>
      <c r="N49" s="32">
        <f>tblHours[[#This Row],[hrs per day, min]]</f>
        <v>2</v>
      </c>
      <c r="O49" s="32">
        <f>tblHours[[#This Row],[hrs per day, max]]</f>
        <v>3</v>
      </c>
    </row>
    <row r="50" spans="2:15" ht="15" hidden="1" customHeight="1">
      <c r="B50" t="s">
        <v>2053</v>
      </c>
      <c r="C50" s="1">
        <v>41054.241087962961</v>
      </c>
      <c r="D50" s="4">
        <v>32000</v>
      </c>
      <c r="E50">
        <v>32000</v>
      </c>
      <c r="F50" t="s">
        <v>69</v>
      </c>
      <c r="G50">
        <f>tblSalaries[[#This Row],[clean Salary (in local currency)]]*VLOOKUP(tblSalaries[[#This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VLOOKUP(tblSalaries[[#This Row],[Where do you work]],tblCountries[[Actual]:[Mapping]],2,FALSE)</f>
        <v>UK</v>
      </c>
      <c r="L50" t="s">
        <v>9</v>
      </c>
      <c r="M50" s="32">
        <f>tblHours[[#This Row],[hrs per day, ave]]</f>
        <v>5</v>
      </c>
      <c r="N50" s="32">
        <f>tblHours[[#This Row],[hrs per day, min]]</f>
        <v>4</v>
      </c>
      <c r="O50" s="32">
        <f>tblHours[[#This Row],[hrs per day, max]]</f>
        <v>6</v>
      </c>
    </row>
    <row r="51" spans="2:15" ht="15" hidden="1" customHeight="1">
      <c r="B51" t="s">
        <v>2054</v>
      </c>
      <c r="C51" s="1">
        <v>41054.241574074076</v>
      </c>
      <c r="D51" s="4">
        <v>1000</v>
      </c>
      <c r="E51">
        <v>12000</v>
      </c>
      <c r="F51" t="s">
        <v>6</v>
      </c>
      <c r="G51">
        <f>tblSalaries[[#This Row],[clean Salary (in local currency)]]*VLOOKUP(tblSalaries[[#This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VLOOKUP(tblSalaries[[#This Row],[Where do you work]],tblCountries[[Actual]:[Mapping]],2,FALSE)</f>
        <v>USA</v>
      </c>
      <c r="L51" t="s">
        <v>25</v>
      </c>
      <c r="M51" s="32">
        <f>tblHours[[#This Row],[hrs per day, ave]]</f>
        <v>1.5</v>
      </c>
      <c r="N51" s="32">
        <f>tblHours[[#This Row],[hrs per day, min]]</f>
        <v>1</v>
      </c>
      <c r="O51" s="32">
        <f>tblHours[[#This Row],[hrs per day, max]]</f>
        <v>2</v>
      </c>
    </row>
    <row r="52" spans="2:15" ht="15" hidden="1" customHeight="1">
      <c r="B52" t="s">
        <v>2055</v>
      </c>
      <c r="C52" s="1">
        <v>41054.253263888888</v>
      </c>
      <c r="D52" s="4" t="s">
        <v>94</v>
      </c>
      <c r="E52">
        <v>45000</v>
      </c>
      <c r="F52" t="s">
        <v>22</v>
      </c>
      <c r="G52">
        <f>tblSalaries[[#This Row],[clean Salary (in local currency)]]*VLOOKUP(tblSalaries[[#This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VLOOKUP(tblSalaries[[#This Row],[Where do you work]],tblCountries[[Actual]:[Mapping]],2,FALSE)</f>
        <v>Netherlands</v>
      </c>
      <c r="L52" t="s">
        <v>9</v>
      </c>
      <c r="M52" s="32">
        <f>tblHours[[#This Row],[hrs per day, ave]]</f>
        <v>5</v>
      </c>
      <c r="N52" s="32">
        <f>tblHours[[#This Row],[hrs per day, min]]</f>
        <v>4</v>
      </c>
      <c r="O52" s="32">
        <f>tblHours[[#This Row],[hrs per day, max]]</f>
        <v>6</v>
      </c>
    </row>
    <row r="53" spans="2:15" ht="15" hidden="1" customHeight="1">
      <c r="B53" t="s">
        <v>2056</v>
      </c>
      <c r="C53" s="1">
        <v>41054.253437500003</v>
      </c>
      <c r="D53" s="4" t="s">
        <v>97</v>
      </c>
      <c r="E53">
        <v>100000</v>
      </c>
      <c r="F53" t="s">
        <v>6</v>
      </c>
      <c r="G53">
        <f>tblSalaries[[#This Row],[clean Salary (in local currency)]]*VLOOKUP(tblSalaries[[#This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VLOOKUP(tblSalaries[[#This Row],[Where do you work]],tblCountries[[Actual]:[Mapping]],2,FALSE)</f>
        <v>Germany</v>
      </c>
      <c r="L53" t="s">
        <v>13</v>
      </c>
      <c r="M53" s="32">
        <f>tblHours[[#This Row],[hrs per day, ave]]</f>
        <v>8</v>
      </c>
      <c r="N53" s="32">
        <f>tblHours[[#This Row],[hrs per day, min]]</f>
        <v>8</v>
      </c>
      <c r="O53" s="32">
        <f>tblHours[[#This Row],[hrs per day, max]]</f>
        <v>8</v>
      </c>
    </row>
    <row r="54" spans="2:15" ht="15" hidden="1" customHeight="1">
      <c r="B54" t="s">
        <v>2057</v>
      </c>
      <c r="C54" s="1">
        <v>41054.253668981481</v>
      </c>
      <c r="D54" s="4">
        <v>57000</v>
      </c>
      <c r="E54">
        <v>57000</v>
      </c>
      <c r="F54" t="s">
        <v>6</v>
      </c>
      <c r="G54">
        <f>tblSalaries[[#This Row],[clean Salary (in local currency)]]*VLOOKUP(tblSalaries[[#This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VLOOKUP(tblSalaries[[#This Row],[Where do you work]],tblCountries[[Actual]:[Mapping]],2,FALSE)</f>
        <v>USA</v>
      </c>
      <c r="L54" t="s">
        <v>18</v>
      </c>
      <c r="M54" s="32">
        <f>tblHours[[#This Row],[hrs per day, ave]]</f>
        <v>2.5</v>
      </c>
      <c r="N54" s="32">
        <f>tblHours[[#This Row],[hrs per day, min]]</f>
        <v>2</v>
      </c>
      <c r="O54" s="32">
        <f>tblHours[[#This Row],[hrs per day, max]]</f>
        <v>3</v>
      </c>
    </row>
    <row r="55" spans="2:15" ht="15" hidden="1" customHeight="1">
      <c r="B55" t="s">
        <v>2058</v>
      </c>
      <c r="C55" s="1">
        <v>41054.25503472222</v>
      </c>
      <c r="D55" s="4">
        <v>40000</v>
      </c>
      <c r="E55">
        <v>40000</v>
      </c>
      <c r="F55" t="s">
        <v>69</v>
      </c>
      <c r="G55">
        <f>tblSalaries[[#This Row],[clean Salary (in local currency)]]*VLOOKUP(tblSalaries[[#This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VLOOKUP(tblSalaries[[#This Row],[Where do you work]],tblCountries[[Actual]:[Mapping]],2,FALSE)</f>
        <v>UK</v>
      </c>
      <c r="L55" t="s">
        <v>9</v>
      </c>
      <c r="M55" s="32">
        <f>tblHours[[#This Row],[hrs per day, ave]]</f>
        <v>5</v>
      </c>
      <c r="N55" s="32">
        <f>tblHours[[#This Row],[hrs per day, min]]</f>
        <v>4</v>
      </c>
      <c r="O55" s="32">
        <f>tblHours[[#This Row],[hrs per day, max]]</f>
        <v>6</v>
      </c>
    </row>
    <row r="56" spans="2:15" ht="15" hidden="1" customHeight="1">
      <c r="B56" t="s">
        <v>2059</v>
      </c>
      <c r="C56" s="1">
        <v>41054.25675925926</v>
      </c>
      <c r="D56" s="4" t="s">
        <v>100</v>
      </c>
      <c r="E56">
        <v>24000</v>
      </c>
      <c r="F56" t="s">
        <v>22</v>
      </c>
      <c r="G56">
        <f>tblSalaries[[#This Row],[clean Salary (in local currency)]]*VLOOKUP(tblSalaries[[#This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VLOOKUP(tblSalaries[[#This Row],[Where do you work]],tblCountries[[Actual]:[Mapping]],2,FALSE)</f>
        <v>Germany</v>
      </c>
      <c r="L56" t="s">
        <v>13</v>
      </c>
      <c r="M56" s="32">
        <f>tblHours[[#This Row],[hrs per day, ave]]</f>
        <v>8</v>
      </c>
      <c r="N56" s="32">
        <f>tblHours[[#This Row],[hrs per day, min]]</f>
        <v>8</v>
      </c>
      <c r="O56" s="32">
        <f>tblHours[[#This Row],[hrs per day, max]]</f>
        <v>8</v>
      </c>
    </row>
    <row r="57" spans="2:15" ht="15" hidden="1" customHeight="1">
      <c r="B57" t="s">
        <v>2060</v>
      </c>
      <c r="C57" s="1">
        <v>41054.257152777776</v>
      </c>
      <c r="D57" s="4">
        <v>4320</v>
      </c>
      <c r="E57">
        <v>4320</v>
      </c>
      <c r="F57" t="s">
        <v>6</v>
      </c>
      <c r="G57">
        <f>tblSalaries[[#This Row],[clean Salary (in local currency)]]*VLOOKUP(tblSalaries[[#This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VLOOKUP(tblSalaries[[#This Row],[Where do you work]],tblCountries[[Actual]:[Mapping]],2,FALSE)</f>
        <v>India</v>
      </c>
      <c r="L57" t="s">
        <v>18</v>
      </c>
      <c r="M57" s="32">
        <f>tblHours[[#This Row],[hrs per day, ave]]</f>
        <v>2.5</v>
      </c>
      <c r="N57" s="32">
        <f>tblHours[[#This Row],[hrs per day, min]]</f>
        <v>2</v>
      </c>
      <c r="O57" s="32">
        <f>tblHours[[#This Row],[hrs per day, max]]</f>
        <v>3</v>
      </c>
    </row>
    <row r="58" spans="2:15" ht="15" hidden="1" customHeight="1">
      <c r="B58" t="s">
        <v>2061</v>
      </c>
      <c r="C58" s="1">
        <v>41054.26090277778</v>
      </c>
      <c r="D58" s="4">
        <v>62000</v>
      </c>
      <c r="E58">
        <v>62000</v>
      </c>
      <c r="F58" t="s">
        <v>6</v>
      </c>
      <c r="G58">
        <f>tblSalaries[[#This Row],[clean Salary (in local currency)]]*VLOOKUP(tblSalaries[[#This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  <c r="M58" s="32">
        <f>tblHours[[#This Row],[hrs per day, ave]]</f>
        <v>5</v>
      </c>
      <c r="N58" s="32">
        <f>tblHours[[#This Row],[hrs per day, min]]</f>
        <v>4</v>
      </c>
      <c r="O58" s="32">
        <f>tblHours[[#This Row],[hrs per day, max]]</f>
        <v>6</v>
      </c>
    </row>
    <row r="59" spans="2:15" ht="15" hidden="1" customHeight="1">
      <c r="B59" t="s">
        <v>2062</v>
      </c>
      <c r="C59" s="1">
        <v>41054.268564814818</v>
      </c>
      <c r="D59" s="4">
        <v>7500</v>
      </c>
      <c r="E59">
        <v>7500</v>
      </c>
      <c r="F59" t="s">
        <v>6</v>
      </c>
      <c r="G59">
        <f>tblSalaries[[#This Row],[clean Salary (in local currency)]]*VLOOKUP(tblSalaries[[#This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VLOOKUP(tblSalaries[[#This Row],[Where do you work]],tblCountries[[Actual]:[Mapping]],2,FALSE)</f>
        <v>India</v>
      </c>
      <c r="L59" t="s">
        <v>9</v>
      </c>
      <c r="M59" s="32">
        <f>tblHours[[#This Row],[hrs per day, ave]]</f>
        <v>5</v>
      </c>
      <c r="N59" s="32">
        <f>tblHours[[#This Row],[hrs per day, min]]</f>
        <v>4</v>
      </c>
      <c r="O59" s="32">
        <f>tblHours[[#This Row],[hrs per day, max]]</f>
        <v>6</v>
      </c>
    </row>
    <row r="60" spans="2:15" ht="15" hidden="1" customHeight="1">
      <c r="B60" t="s">
        <v>2063</v>
      </c>
      <c r="C60" s="1">
        <v>41054.269085648149</v>
      </c>
      <c r="D60" s="4" t="s">
        <v>103</v>
      </c>
      <c r="E60">
        <v>18000</v>
      </c>
      <c r="F60" t="s">
        <v>69</v>
      </c>
      <c r="G60">
        <f>tblSalaries[[#This Row],[clean Salary (in local currency)]]*VLOOKUP(tblSalaries[[#This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VLOOKUP(tblSalaries[[#This Row],[Where do you work]],tblCountries[[Actual]:[Mapping]],2,FALSE)</f>
        <v>UK</v>
      </c>
      <c r="L60" t="s">
        <v>25</v>
      </c>
      <c r="M60" s="32">
        <f>tblHours[[#This Row],[hrs per day, ave]]</f>
        <v>1.5</v>
      </c>
      <c r="N60" s="32">
        <f>tblHours[[#This Row],[hrs per day, min]]</f>
        <v>1</v>
      </c>
      <c r="O60" s="32">
        <f>tblHours[[#This Row],[hrs per day, max]]</f>
        <v>2</v>
      </c>
    </row>
    <row r="61" spans="2:15" ht="15" hidden="1" customHeight="1">
      <c r="B61" t="s">
        <v>2064</v>
      </c>
      <c r="C61" s="1">
        <v>41054.284317129626</v>
      </c>
      <c r="D61" s="4">
        <v>49000</v>
      </c>
      <c r="E61">
        <v>49000</v>
      </c>
      <c r="F61" t="s">
        <v>22</v>
      </c>
      <c r="G61">
        <f>tblSalaries[[#This Row],[clean Salary (in local currency)]]*VLOOKUP(tblSalaries[[#This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VLOOKUP(tblSalaries[[#This Row],[Where do you work]],tblCountries[[Actual]:[Mapping]],2,FALSE)</f>
        <v>France</v>
      </c>
      <c r="L61" t="s">
        <v>18</v>
      </c>
      <c r="M61" s="32">
        <f>tblHours[[#This Row],[hrs per day, ave]]</f>
        <v>2.5</v>
      </c>
      <c r="N61" s="32">
        <f>tblHours[[#This Row],[hrs per day, min]]</f>
        <v>2</v>
      </c>
      <c r="O61" s="32">
        <f>tblHours[[#This Row],[hrs per day, max]]</f>
        <v>3</v>
      </c>
    </row>
    <row r="62" spans="2:15" ht="15" hidden="1" customHeight="1">
      <c r="B62" t="s">
        <v>2065</v>
      </c>
      <c r="C62" s="1">
        <v>41054.290185185186</v>
      </c>
      <c r="D62" s="4">
        <v>38000</v>
      </c>
      <c r="E62">
        <v>38000</v>
      </c>
      <c r="F62" t="s">
        <v>6</v>
      </c>
      <c r="G62">
        <f>tblSalaries[[#This Row],[clean Salary (in local currency)]]*VLOOKUP(tblSalaries[[#This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VLOOKUP(tblSalaries[[#This Row],[Where do you work]],tblCountries[[Actual]:[Mapping]],2,FALSE)</f>
        <v>USA</v>
      </c>
      <c r="L62" t="s">
        <v>9</v>
      </c>
      <c r="M62" s="32">
        <f>tblHours[[#This Row],[hrs per day, ave]]</f>
        <v>5</v>
      </c>
      <c r="N62" s="32">
        <f>tblHours[[#This Row],[hrs per day, min]]</f>
        <v>4</v>
      </c>
      <c r="O62" s="32">
        <f>tblHours[[#This Row],[hrs per day, max]]</f>
        <v>6</v>
      </c>
    </row>
    <row r="63" spans="2:15" ht="15" hidden="1" customHeight="1">
      <c r="B63" t="s">
        <v>2066</v>
      </c>
      <c r="C63" s="1">
        <v>41054.292268518519</v>
      </c>
      <c r="D63" s="4">
        <v>41000</v>
      </c>
      <c r="E63">
        <v>41000</v>
      </c>
      <c r="F63" t="s">
        <v>6</v>
      </c>
      <c r="G63">
        <f>tblSalaries[[#This Row],[clean Salary (in local currency)]]*VLOOKUP(tblSalaries[[#This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VLOOKUP(tblSalaries[[#This Row],[Where do you work]],tblCountries[[Actual]:[Mapping]],2,FALSE)</f>
        <v>USA</v>
      </c>
      <c r="L63" t="s">
        <v>9</v>
      </c>
      <c r="M63" s="32">
        <f>tblHours[[#This Row],[hrs per day, ave]]</f>
        <v>5</v>
      </c>
      <c r="N63" s="32">
        <f>tblHours[[#This Row],[hrs per day, min]]</f>
        <v>4</v>
      </c>
      <c r="O63" s="32">
        <f>tblHours[[#This Row],[hrs per day, max]]</f>
        <v>6</v>
      </c>
    </row>
    <row r="64" spans="2:15" ht="15" hidden="1" customHeight="1">
      <c r="B64" t="s">
        <v>2067</v>
      </c>
      <c r="C64" s="1">
        <v>41054.299409722225</v>
      </c>
      <c r="D64" s="4">
        <v>68000</v>
      </c>
      <c r="E64">
        <v>68000</v>
      </c>
      <c r="F64" t="s">
        <v>6</v>
      </c>
      <c r="G64">
        <f>tblSalaries[[#This Row],[clean Salary (in local currency)]]*VLOOKUP(tblSalaries[[#This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VLOOKUP(tblSalaries[[#This Row],[Where do you work]],tblCountries[[Actual]:[Mapping]],2,FALSE)</f>
        <v>USA</v>
      </c>
      <c r="L64" t="s">
        <v>13</v>
      </c>
      <c r="M64" s="32">
        <f>tblHours[[#This Row],[hrs per day, ave]]</f>
        <v>8</v>
      </c>
      <c r="N64" s="32">
        <f>tblHours[[#This Row],[hrs per day, min]]</f>
        <v>8</v>
      </c>
      <c r="O64" s="32">
        <f>tblHours[[#This Row],[hrs per day, max]]</f>
        <v>8</v>
      </c>
    </row>
    <row r="65" spans="2:15" ht="15" hidden="1" customHeight="1">
      <c r="B65" t="s">
        <v>2068</v>
      </c>
      <c r="C65" s="1">
        <v>41054.301053240742</v>
      </c>
      <c r="D65" s="4">
        <v>56000</v>
      </c>
      <c r="E65">
        <v>56000</v>
      </c>
      <c r="F65" t="s">
        <v>86</v>
      </c>
      <c r="G65">
        <f>tblSalaries[[#This Row],[clean Salary (in local currency)]]*VLOOKUP(tblSalaries[[#This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VLOOKUP(tblSalaries[[#This Row],[Where do you work]],tblCountries[[Actual]:[Mapping]],2,FALSE)</f>
        <v>Canada</v>
      </c>
      <c r="L65" t="s">
        <v>13</v>
      </c>
      <c r="M65" s="32">
        <f>tblHours[[#This Row],[hrs per day, ave]]</f>
        <v>8</v>
      </c>
      <c r="N65" s="32">
        <f>tblHours[[#This Row],[hrs per day, min]]</f>
        <v>8</v>
      </c>
      <c r="O65" s="32">
        <f>tblHours[[#This Row],[hrs per day, max]]</f>
        <v>8</v>
      </c>
    </row>
    <row r="66" spans="2:15" ht="15" hidden="1" customHeight="1">
      <c r="B66" t="s">
        <v>2069</v>
      </c>
      <c r="C66" s="1">
        <v>41054.302222222221</v>
      </c>
      <c r="D66" s="4">
        <v>61000</v>
      </c>
      <c r="E66">
        <v>61000</v>
      </c>
      <c r="F66" t="s">
        <v>6</v>
      </c>
      <c r="G66">
        <f>tblSalaries[[#This Row],[clean Salary (in local currency)]]*VLOOKUP(tblSalaries[[#This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VLOOKUP(tblSalaries[[#This Row],[Where do you work]],tblCountries[[Actual]:[Mapping]],2,FALSE)</f>
        <v>Brasil</v>
      </c>
      <c r="L66" t="s">
        <v>13</v>
      </c>
      <c r="M66" s="32">
        <f>tblHours[[#This Row],[hrs per day, ave]]</f>
        <v>8</v>
      </c>
      <c r="N66" s="32">
        <f>tblHours[[#This Row],[hrs per day, min]]</f>
        <v>8</v>
      </c>
      <c r="O66" s="32">
        <f>tblHours[[#This Row],[hrs per day, max]]</f>
        <v>8</v>
      </c>
    </row>
    <row r="67" spans="2:15" ht="15" hidden="1" customHeight="1">
      <c r="B67" t="s">
        <v>2070</v>
      </c>
      <c r="C67" s="1">
        <v>41054.304780092592</v>
      </c>
      <c r="D67" s="4">
        <v>43000</v>
      </c>
      <c r="E67">
        <v>43000</v>
      </c>
      <c r="F67" t="s">
        <v>22</v>
      </c>
      <c r="G67">
        <f>tblSalaries[[#This Row],[clean Salary (in local currency)]]*VLOOKUP(tblSalaries[[#This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VLOOKUP(tblSalaries[[#This Row],[Where do you work]],tblCountries[[Actual]:[Mapping]],2,FALSE)</f>
        <v>France</v>
      </c>
      <c r="L67" t="s">
        <v>9</v>
      </c>
      <c r="M67" s="32">
        <f>tblHours[[#This Row],[hrs per day, ave]]</f>
        <v>5</v>
      </c>
      <c r="N67" s="32">
        <f>tblHours[[#This Row],[hrs per day, min]]</f>
        <v>4</v>
      </c>
      <c r="O67" s="32">
        <f>tblHours[[#This Row],[hrs per day, max]]</f>
        <v>6</v>
      </c>
    </row>
    <row r="68" spans="2:15" ht="15" hidden="1" customHeight="1">
      <c r="B68" t="s">
        <v>2071</v>
      </c>
      <c r="C68" s="1">
        <v>41054.305648148147</v>
      </c>
      <c r="D68" s="4">
        <v>85000</v>
      </c>
      <c r="E68">
        <v>85000</v>
      </c>
      <c r="F68" t="s">
        <v>6</v>
      </c>
      <c r="G68">
        <f>tblSalaries[[#This Row],[clean Salary (in local currency)]]*VLOOKUP(tblSalaries[[#This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VLOOKUP(tblSalaries[[#This Row],[Where do you work]],tblCountries[[Actual]:[Mapping]],2,FALSE)</f>
        <v>USA</v>
      </c>
      <c r="L68" t="s">
        <v>9</v>
      </c>
      <c r="M68" s="32">
        <f>tblHours[[#This Row],[hrs per day, ave]]</f>
        <v>5</v>
      </c>
      <c r="N68" s="32">
        <f>tblHours[[#This Row],[hrs per day, min]]</f>
        <v>4</v>
      </c>
      <c r="O68" s="32">
        <f>tblHours[[#This Row],[hrs per day, max]]</f>
        <v>6</v>
      </c>
    </row>
    <row r="69" spans="2:15" ht="15" hidden="1" customHeight="1">
      <c r="B69" t="s">
        <v>2072</v>
      </c>
      <c r="C69" s="1">
        <v>41054.306458333333</v>
      </c>
      <c r="D69" s="4" t="s">
        <v>114</v>
      </c>
      <c r="E69">
        <v>38000</v>
      </c>
      <c r="F69" t="s">
        <v>22</v>
      </c>
      <c r="G69">
        <f>tblSalaries[[#This Row],[clean Salary (in local currency)]]*VLOOKUP(tblSalaries[[#This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VLOOKUP(tblSalaries[[#This Row],[Where do you work]],tblCountries[[Actual]:[Mapping]],2,FALSE)</f>
        <v>Netherlands</v>
      </c>
      <c r="L69" t="s">
        <v>25</v>
      </c>
      <c r="M69" s="32">
        <f>tblHours[[#This Row],[hrs per day, ave]]</f>
        <v>1.5</v>
      </c>
      <c r="N69" s="32">
        <f>tblHours[[#This Row],[hrs per day, min]]</f>
        <v>1</v>
      </c>
      <c r="O69" s="32">
        <f>tblHours[[#This Row],[hrs per day, max]]</f>
        <v>2</v>
      </c>
    </row>
    <row r="70" spans="2:15" ht="15" hidden="1" customHeight="1">
      <c r="B70" t="s">
        <v>2073</v>
      </c>
      <c r="C70" s="1">
        <v>41054.309166666666</v>
      </c>
      <c r="D70" s="4">
        <v>85000</v>
      </c>
      <c r="E70">
        <v>85000</v>
      </c>
      <c r="F70" t="s">
        <v>82</v>
      </c>
      <c r="G70">
        <f>tblSalaries[[#This Row],[clean Salary (in local currency)]]*VLOOKUP(tblSalaries[[#This Row],[Currency]],tblXrate[],2,FALSE)</f>
        <v>86692.320794224041</v>
      </c>
      <c r="H70" t="s">
        <v>116</v>
      </c>
      <c r="I70" t="s">
        <v>4001</v>
      </c>
      <c r="J70" t="s">
        <v>84</v>
      </c>
      <c r="K70" t="str">
        <f>VLOOKUP(tblSalaries[[#This Row],[Where do you work]],tblCountries[[Actual]:[Mapping]],2,FALSE)</f>
        <v>Australia</v>
      </c>
      <c r="L70" t="s">
        <v>9</v>
      </c>
      <c r="M70" s="32">
        <f>tblHours[[#This Row],[hrs per day, ave]]</f>
        <v>5</v>
      </c>
      <c r="N70" s="32">
        <f>tblHours[[#This Row],[hrs per day, min]]</f>
        <v>4</v>
      </c>
      <c r="O70" s="32">
        <f>tblHours[[#This Row],[hrs per day, max]]</f>
        <v>6</v>
      </c>
    </row>
    <row r="71" spans="2:15" ht="15" hidden="1" customHeight="1">
      <c r="B71" t="s">
        <v>2074</v>
      </c>
      <c r="C71" s="1">
        <v>41054.311944444446</v>
      </c>
      <c r="D71" s="4">
        <v>85087</v>
      </c>
      <c r="E71">
        <v>85087</v>
      </c>
      <c r="F71" t="s">
        <v>6</v>
      </c>
      <c r="G71">
        <f>tblSalaries[[#This Row],[clean Salary (in local currency)]]*VLOOKUP(tblSalaries[[#This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VLOOKUP(tblSalaries[[#This Row],[Where do you work]],tblCountries[[Actual]:[Mapping]],2,FALSE)</f>
        <v>USA</v>
      </c>
      <c r="L71" t="s">
        <v>18</v>
      </c>
      <c r="M71" s="32">
        <f>tblHours[[#This Row],[hrs per day, ave]]</f>
        <v>2.5</v>
      </c>
      <c r="N71" s="32">
        <f>tblHours[[#This Row],[hrs per day, min]]</f>
        <v>2</v>
      </c>
      <c r="O71" s="32">
        <f>tblHours[[#This Row],[hrs per day, max]]</f>
        <v>3</v>
      </c>
    </row>
    <row r="72" spans="2:15" ht="15" hidden="1" customHeight="1">
      <c r="B72" t="s">
        <v>2075</v>
      </c>
      <c r="C72" s="1">
        <v>41054.318310185183</v>
      </c>
      <c r="D72" s="4">
        <v>50000</v>
      </c>
      <c r="E72">
        <v>50000</v>
      </c>
      <c r="F72" t="s">
        <v>6</v>
      </c>
      <c r="G72">
        <f>tblSalaries[[#This Row],[clean Salary (in local currency)]]*VLOOKUP(tblSalaries[[#This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VLOOKUP(tblSalaries[[#This Row],[Where do you work]],tblCountries[[Actual]:[Mapping]],2,FALSE)</f>
        <v>USA</v>
      </c>
      <c r="L72" t="s">
        <v>13</v>
      </c>
      <c r="M72" s="32">
        <f>tblHours[[#This Row],[hrs per day, ave]]</f>
        <v>8</v>
      </c>
      <c r="N72" s="32">
        <f>tblHours[[#This Row],[hrs per day, min]]</f>
        <v>8</v>
      </c>
      <c r="O72" s="32">
        <f>tblHours[[#This Row],[hrs per day, max]]</f>
        <v>8</v>
      </c>
    </row>
    <row r="73" spans="2:15" ht="15" hidden="1" customHeight="1">
      <c r="B73" t="s">
        <v>2076</v>
      </c>
      <c r="C73" s="1">
        <v>41054.324305555558</v>
      </c>
      <c r="D73" s="4">
        <v>100000</v>
      </c>
      <c r="E73">
        <v>100000</v>
      </c>
      <c r="F73" t="s">
        <v>6</v>
      </c>
      <c r="G73">
        <f>tblSalaries[[#This Row],[clean Salary (in local currency)]]*VLOOKUP(tblSalaries[[#This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VLOOKUP(tblSalaries[[#This Row],[Where do you work]],tblCountries[[Actual]:[Mapping]],2,FALSE)</f>
        <v>South Africa</v>
      </c>
      <c r="L73" t="s">
        <v>9</v>
      </c>
      <c r="M73" s="32">
        <f>tblHours[[#This Row],[hrs per day, ave]]</f>
        <v>5</v>
      </c>
      <c r="N73" s="32">
        <f>tblHours[[#This Row],[hrs per day, min]]</f>
        <v>4</v>
      </c>
      <c r="O73" s="32">
        <f>tblHours[[#This Row],[hrs per day, max]]</f>
        <v>6</v>
      </c>
    </row>
    <row r="74" spans="2:15" ht="15" hidden="1" customHeight="1">
      <c r="B74" t="s">
        <v>2077</v>
      </c>
      <c r="C74" s="1">
        <v>41054.950694444444</v>
      </c>
      <c r="D74" s="4">
        <v>57000</v>
      </c>
      <c r="E74">
        <v>57000</v>
      </c>
      <c r="F74" t="s">
        <v>6</v>
      </c>
      <c r="G74">
        <f>tblSalaries[[#This Row],[clean Salary (in local currency)]]*VLOOKUP(tblSalaries[[#This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VLOOKUP(tblSalaries[[#This Row],[Where do you work]],tblCountries[[Actual]:[Mapping]],2,FALSE)</f>
        <v>USA</v>
      </c>
      <c r="L74" t="s">
        <v>9</v>
      </c>
      <c r="M74" s="32">
        <f>tblHours[[#This Row],[hrs per day, ave]]</f>
        <v>5</v>
      </c>
      <c r="N74" s="32">
        <f>tblHours[[#This Row],[hrs per day, min]]</f>
        <v>4</v>
      </c>
      <c r="O74" s="32">
        <f>tblHours[[#This Row],[hrs per day, max]]</f>
        <v>6</v>
      </c>
    </row>
    <row r="75" spans="2:15" ht="15" hidden="1" customHeight="1">
      <c r="B75" t="s">
        <v>2078</v>
      </c>
      <c r="C75" s="1">
        <v>41054.953101851854</v>
      </c>
      <c r="D75" s="4">
        <v>75000</v>
      </c>
      <c r="E75">
        <v>75000</v>
      </c>
      <c r="F75" t="s">
        <v>6</v>
      </c>
      <c r="G75">
        <f>tblSalaries[[#This Row],[clean Salary (in local currency)]]*VLOOKUP(tblSalaries[[#This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  <c r="M75" s="32">
        <f>tblHours[[#This Row],[hrs per day, ave]]</f>
        <v>8</v>
      </c>
      <c r="N75" s="32">
        <f>tblHours[[#This Row],[hrs per day, min]]</f>
        <v>8</v>
      </c>
      <c r="O75" s="32">
        <f>tblHours[[#This Row],[hrs per day, max]]</f>
        <v>8</v>
      </c>
    </row>
    <row r="76" spans="2:15" ht="15" hidden="1" customHeight="1">
      <c r="B76" t="s">
        <v>2079</v>
      </c>
      <c r="C76" s="1">
        <v>41054.957696759258</v>
      </c>
      <c r="D76" s="4" t="s">
        <v>123</v>
      </c>
      <c r="E76">
        <v>100000</v>
      </c>
      <c r="F76" t="s">
        <v>82</v>
      </c>
      <c r="G76">
        <f>tblSalaries[[#This Row],[clean Salary (in local currency)]]*VLOOKUP(tblSalaries[[#This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VLOOKUP(tblSalaries[[#This Row],[Where do you work]],tblCountries[[Actual]:[Mapping]],2,FALSE)</f>
        <v>Australia</v>
      </c>
      <c r="L76" t="s">
        <v>9</v>
      </c>
      <c r="M76" s="32">
        <f>tblHours[[#This Row],[hrs per day, ave]]</f>
        <v>5</v>
      </c>
      <c r="N76" s="32">
        <f>tblHours[[#This Row],[hrs per day, min]]</f>
        <v>4</v>
      </c>
      <c r="O76" s="32">
        <f>tblHours[[#This Row],[hrs per day, max]]</f>
        <v>6</v>
      </c>
    </row>
    <row r="77" spans="2:15" ht="15" hidden="1" customHeight="1">
      <c r="B77" t="s">
        <v>2080</v>
      </c>
      <c r="C77" s="1">
        <v>41054.95925925926</v>
      </c>
      <c r="D77" s="4">
        <v>2785</v>
      </c>
      <c r="E77">
        <v>33420</v>
      </c>
      <c r="F77" t="s">
        <v>6</v>
      </c>
      <c r="G77">
        <f>tblSalaries[[#This Row],[clean Salary (in local currency)]]*VLOOKUP(tblSalaries[[#This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VLOOKUP(tblSalaries[[#This Row],[Where do you work]],tblCountries[[Actual]:[Mapping]],2,FALSE)</f>
        <v>UAE</v>
      </c>
      <c r="L77" t="s">
        <v>13</v>
      </c>
      <c r="M77" s="32">
        <f>tblHours[[#This Row],[hrs per day, ave]]</f>
        <v>8</v>
      </c>
      <c r="N77" s="32">
        <f>tblHours[[#This Row],[hrs per day, min]]</f>
        <v>8</v>
      </c>
      <c r="O77" s="32">
        <f>tblHours[[#This Row],[hrs per day, max]]</f>
        <v>8</v>
      </c>
    </row>
    <row r="78" spans="2:15" ht="15" hidden="1" customHeight="1">
      <c r="B78" t="s">
        <v>2081</v>
      </c>
      <c r="C78" s="1">
        <v>41054.960416666669</v>
      </c>
      <c r="D78" s="4">
        <v>59450</v>
      </c>
      <c r="E78">
        <v>59450</v>
      </c>
      <c r="F78" t="s">
        <v>86</v>
      </c>
      <c r="G78">
        <f>tblSalaries[[#This Row],[clean Salary (in local currency)]]*VLOOKUP(tblSalaries[[#This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VLOOKUP(tblSalaries[[#This Row],[Where do you work]],tblCountries[[Actual]:[Mapping]],2,FALSE)</f>
        <v>Canada</v>
      </c>
      <c r="L78" t="s">
        <v>13</v>
      </c>
      <c r="M78" s="32">
        <f>tblHours[[#This Row],[hrs per day, ave]]</f>
        <v>8</v>
      </c>
      <c r="N78" s="32">
        <f>tblHours[[#This Row],[hrs per day, min]]</f>
        <v>8</v>
      </c>
      <c r="O78" s="32">
        <f>tblHours[[#This Row],[hrs per day, max]]</f>
        <v>8</v>
      </c>
    </row>
    <row r="79" spans="2:15" ht="15" hidden="1" customHeight="1">
      <c r="B79" t="s">
        <v>2082</v>
      </c>
      <c r="C79" s="1">
        <v>41054.967002314814</v>
      </c>
      <c r="D79" s="4">
        <v>15000</v>
      </c>
      <c r="E79">
        <v>15000</v>
      </c>
      <c r="F79" t="s">
        <v>6</v>
      </c>
      <c r="G79">
        <f>tblSalaries[[#This Row],[clean Salary (in local currency)]]*VLOOKUP(tblSalaries[[#This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VLOOKUP(tblSalaries[[#This Row],[Where do you work]],tblCountries[[Actual]:[Mapping]],2,FALSE)</f>
        <v>USA</v>
      </c>
      <c r="L79" t="s">
        <v>13</v>
      </c>
      <c r="M79" s="32">
        <f>tblHours[[#This Row],[hrs per day, ave]]</f>
        <v>8</v>
      </c>
      <c r="N79" s="32">
        <f>tblHours[[#This Row],[hrs per day, min]]</f>
        <v>8</v>
      </c>
      <c r="O79" s="32">
        <f>tblHours[[#This Row],[hrs per day, max]]</f>
        <v>8</v>
      </c>
    </row>
    <row r="80" spans="2:15" ht="15" hidden="1" customHeight="1">
      <c r="B80" t="s">
        <v>2083</v>
      </c>
      <c r="C80" s="1">
        <v>41054.969143518516</v>
      </c>
      <c r="D80" s="4" t="s">
        <v>129</v>
      </c>
      <c r="E80">
        <v>60000</v>
      </c>
      <c r="F80" t="s">
        <v>6</v>
      </c>
      <c r="G80">
        <f>tblSalaries[[#This Row],[clean Salary (in local currency)]]*VLOOKUP(tblSalaries[[#This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VLOOKUP(tblSalaries[[#This Row],[Where do you work]],tblCountries[[Actual]:[Mapping]],2,FALSE)</f>
        <v>Canada</v>
      </c>
      <c r="L80" t="s">
        <v>25</v>
      </c>
      <c r="M80" s="32">
        <f>tblHours[[#This Row],[hrs per day, ave]]</f>
        <v>1.5</v>
      </c>
      <c r="N80" s="32">
        <f>tblHours[[#This Row],[hrs per day, min]]</f>
        <v>1</v>
      </c>
      <c r="O80" s="32">
        <f>tblHours[[#This Row],[hrs per day, max]]</f>
        <v>2</v>
      </c>
    </row>
    <row r="81" spans="2:15" ht="15" hidden="1" customHeight="1">
      <c r="B81" t="s">
        <v>2084</v>
      </c>
      <c r="C81" s="1">
        <v>41054.971354166664</v>
      </c>
      <c r="D81" s="4">
        <v>100000</v>
      </c>
      <c r="E81">
        <v>100000</v>
      </c>
      <c r="F81" t="s">
        <v>69</v>
      </c>
      <c r="G81">
        <f>tblSalaries[[#This Row],[clean Salary (in local currency)]]*VLOOKUP(tblSalaries[[#This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VLOOKUP(tblSalaries[[#This Row],[Where do you work]],tblCountries[[Actual]:[Mapping]],2,FALSE)</f>
        <v>UK</v>
      </c>
      <c r="L81" t="s">
        <v>18</v>
      </c>
      <c r="M81" s="32">
        <f>tblHours[[#This Row],[hrs per day, ave]]</f>
        <v>2.5</v>
      </c>
      <c r="N81" s="32">
        <f>tblHours[[#This Row],[hrs per day, min]]</f>
        <v>2</v>
      </c>
      <c r="O81" s="32">
        <f>tblHours[[#This Row],[hrs per day, max]]</f>
        <v>3</v>
      </c>
    </row>
    <row r="82" spans="2:15" ht="15" hidden="1" customHeight="1">
      <c r="B82" t="s">
        <v>2085</v>
      </c>
      <c r="C82" s="1">
        <v>41054.972754629627</v>
      </c>
      <c r="D82" s="4" t="s">
        <v>131</v>
      </c>
      <c r="E82">
        <v>18000</v>
      </c>
      <c r="F82" t="s">
        <v>6</v>
      </c>
      <c r="G82">
        <f>tblSalaries[[#This Row],[clean Salary (in local currency)]]*VLOOKUP(tblSalaries[[#This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VLOOKUP(tblSalaries[[#This Row],[Where do you work]],tblCountries[[Actual]:[Mapping]],2,FALSE)</f>
        <v>Saudi Arabia</v>
      </c>
      <c r="L82" t="s">
        <v>13</v>
      </c>
      <c r="M82" s="32">
        <f>tblHours[[#This Row],[hrs per day, ave]]</f>
        <v>8</v>
      </c>
      <c r="N82" s="32">
        <f>tblHours[[#This Row],[hrs per day, min]]</f>
        <v>8</v>
      </c>
      <c r="O82" s="32">
        <f>tblHours[[#This Row],[hrs per day, max]]</f>
        <v>8</v>
      </c>
    </row>
    <row r="83" spans="2:15" ht="15" hidden="1" customHeight="1">
      <c r="B83" t="s">
        <v>2086</v>
      </c>
      <c r="C83" s="1">
        <v>41054.980046296296</v>
      </c>
      <c r="D83" s="4">
        <v>50000</v>
      </c>
      <c r="E83">
        <v>50000</v>
      </c>
      <c r="F83" t="s">
        <v>6</v>
      </c>
      <c r="G83">
        <f>tblSalaries[[#This Row],[clean Salary (in local currency)]]*VLOOKUP(tblSalaries[[#This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18</v>
      </c>
      <c r="M83" s="32">
        <f>tblHours[[#This Row],[hrs per day, ave]]</f>
        <v>2.5</v>
      </c>
      <c r="N83" s="32">
        <f>tblHours[[#This Row],[hrs per day, min]]</f>
        <v>2</v>
      </c>
      <c r="O83" s="32">
        <f>tblHours[[#This Row],[hrs per day, max]]</f>
        <v>3</v>
      </c>
    </row>
    <row r="84" spans="2:15" ht="15" hidden="1" customHeight="1">
      <c r="B84" t="s">
        <v>2087</v>
      </c>
      <c r="C84" s="1">
        <v>41054.981423611112</v>
      </c>
      <c r="D84" s="4">
        <v>26000</v>
      </c>
      <c r="E84">
        <v>26000</v>
      </c>
      <c r="F84" t="s">
        <v>6</v>
      </c>
      <c r="G84">
        <f>tblSalaries[[#This Row],[clean Salary (in local currency)]]*VLOOKUP(tblSalaries[[#This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VLOOKUP(tblSalaries[[#This Row],[Where do you work]],tblCountries[[Actual]:[Mapping]],2,FALSE)</f>
        <v>Panama</v>
      </c>
      <c r="L84" t="s">
        <v>13</v>
      </c>
      <c r="M84" s="32">
        <f>tblHours[[#This Row],[hrs per day, ave]]</f>
        <v>8</v>
      </c>
      <c r="N84" s="32">
        <f>tblHours[[#This Row],[hrs per day, min]]</f>
        <v>8</v>
      </c>
      <c r="O84" s="32">
        <f>tblHours[[#This Row],[hrs per day, max]]</f>
        <v>8</v>
      </c>
    </row>
    <row r="85" spans="2:15" ht="15" hidden="1" customHeight="1">
      <c r="B85" t="s">
        <v>2088</v>
      </c>
      <c r="C85" s="1">
        <v>41054.992673611108</v>
      </c>
      <c r="D85" s="4" t="s">
        <v>137</v>
      </c>
      <c r="E85">
        <v>30000</v>
      </c>
      <c r="F85" t="s">
        <v>69</v>
      </c>
      <c r="G85">
        <f>tblSalaries[[#This Row],[clean Salary (in local currency)]]*VLOOKUP(tblSalaries[[#This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VLOOKUP(tblSalaries[[#This Row],[Where do you work]],tblCountries[[Actual]:[Mapping]],2,FALSE)</f>
        <v>UK</v>
      </c>
      <c r="L85" t="s">
        <v>9</v>
      </c>
      <c r="M85" s="32">
        <f>tblHours[[#This Row],[hrs per day, ave]]</f>
        <v>5</v>
      </c>
      <c r="N85" s="32">
        <f>tblHours[[#This Row],[hrs per day, min]]</f>
        <v>4</v>
      </c>
      <c r="O85" s="32">
        <f>tblHours[[#This Row],[hrs per day, max]]</f>
        <v>6</v>
      </c>
    </row>
    <row r="86" spans="2:15" ht="15" customHeight="1">
      <c r="B86" t="s">
        <v>2089</v>
      </c>
      <c r="C86" s="1">
        <v>41055.000601851854</v>
      </c>
      <c r="D86" s="4">
        <v>150000</v>
      </c>
      <c r="E86">
        <v>150000</v>
      </c>
      <c r="F86" t="s">
        <v>6</v>
      </c>
      <c r="G86">
        <f>tblSalaries[[#This Row],[clean Salary (in local currency)]]*VLOOKUP(tblSalaries[[#This Row],[Currency]],tblXrate[],2,FALSE)</f>
        <v>150000</v>
      </c>
      <c r="H86" t="s">
        <v>139</v>
      </c>
      <c r="I86" t="s">
        <v>4001</v>
      </c>
      <c r="J86" t="s">
        <v>15</v>
      </c>
      <c r="K86" t="str">
        <f>VLOOKUP(tblSalaries[[#This Row],[Where do you work]],tblCountries[[Actual]:[Mapping]],2,FALSE)</f>
        <v>USA</v>
      </c>
      <c r="L86" t="s">
        <v>13</v>
      </c>
      <c r="M86" s="32">
        <f>tblHours[[#This Row],[hrs per day, ave]]</f>
        <v>8</v>
      </c>
      <c r="N86" s="32">
        <f>tblHours[[#This Row],[hrs per day, min]]</f>
        <v>8</v>
      </c>
      <c r="O86" s="32">
        <f>tblHours[[#This Row],[hrs per day, max]]</f>
        <v>8</v>
      </c>
    </row>
    <row r="87" spans="2:15" ht="15" hidden="1" customHeight="1">
      <c r="B87" t="s">
        <v>2090</v>
      </c>
      <c r="C87" s="1">
        <v>41055.003993055558</v>
      </c>
      <c r="D87" s="4">
        <v>120000</v>
      </c>
      <c r="E87">
        <v>120000</v>
      </c>
      <c r="F87" t="s">
        <v>6</v>
      </c>
      <c r="G87">
        <f>tblSalaries[[#This Row],[clean Salary (in local currency)]]*VLOOKUP(tblSalaries[[#This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VLOOKUP(tblSalaries[[#This Row],[Where do you work]],tblCountries[[Actual]:[Mapping]],2,FALSE)</f>
        <v>USA</v>
      </c>
      <c r="L87" t="s">
        <v>9</v>
      </c>
      <c r="M87" s="32">
        <f>tblHours[[#This Row],[hrs per day, ave]]</f>
        <v>5</v>
      </c>
      <c r="N87" s="32">
        <f>tblHours[[#This Row],[hrs per day, min]]</f>
        <v>4</v>
      </c>
      <c r="O87" s="32">
        <f>tblHours[[#This Row],[hrs per day, max]]</f>
        <v>6</v>
      </c>
    </row>
    <row r="88" spans="2:15" ht="15" hidden="1" customHeight="1">
      <c r="B88" t="s">
        <v>2091</v>
      </c>
      <c r="C88" s="1">
        <v>41055.007141203707</v>
      </c>
      <c r="D88" s="4">
        <v>500000</v>
      </c>
      <c r="E88">
        <v>500000</v>
      </c>
      <c r="F88" t="s">
        <v>40</v>
      </c>
      <c r="G88">
        <f>tblSalaries[[#This Row],[clean Salary (in local currency)]]*VLOOKUP(tblSalaries[[#This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VLOOKUP(tblSalaries[[#This Row],[Where do you work]],tblCountries[[Actual]:[Mapping]],2,FALSE)</f>
        <v>India</v>
      </c>
      <c r="L88" t="s">
        <v>13</v>
      </c>
      <c r="M88" s="32">
        <f>tblHours[[#This Row],[hrs per day, ave]]</f>
        <v>8</v>
      </c>
      <c r="N88" s="32">
        <f>tblHours[[#This Row],[hrs per day, min]]</f>
        <v>8</v>
      </c>
      <c r="O88" s="32">
        <f>tblHours[[#This Row],[hrs per day, max]]</f>
        <v>8</v>
      </c>
    </row>
    <row r="89" spans="2:15" ht="15" hidden="1" customHeight="1">
      <c r="B89" t="s">
        <v>2092</v>
      </c>
      <c r="C89" s="1">
        <v>41055.007881944446</v>
      </c>
      <c r="D89" s="4" t="s">
        <v>141</v>
      </c>
      <c r="E89">
        <v>31330</v>
      </c>
      <c r="F89" t="s">
        <v>6</v>
      </c>
      <c r="G89">
        <f>tblSalaries[[#This Row],[clean Salary (in local currency)]]*VLOOKUP(tblSalaries[[#This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VLOOKUP(tblSalaries[[#This Row],[Where do you work]],tblCountries[[Actual]:[Mapping]],2,FALSE)</f>
        <v>Brazil</v>
      </c>
      <c r="L89" t="s">
        <v>13</v>
      </c>
      <c r="M89" s="32">
        <f>tblHours[[#This Row],[hrs per day, ave]]</f>
        <v>8</v>
      </c>
      <c r="N89" s="32">
        <f>tblHours[[#This Row],[hrs per day, min]]</f>
        <v>8</v>
      </c>
      <c r="O89" s="32">
        <f>tblHours[[#This Row],[hrs per day, max]]</f>
        <v>8</v>
      </c>
    </row>
    <row r="90" spans="2:15" ht="15" hidden="1" customHeight="1">
      <c r="B90" t="s">
        <v>2093</v>
      </c>
      <c r="C90" s="1">
        <v>41055.010613425926</v>
      </c>
      <c r="D90" s="4">
        <v>110000</v>
      </c>
      <c r="E90">
        <v>110000</v>
      </c>
      <c r="F90" t="s">
        <v>6</v>
      </c>
      <c r="G90">
        <f>tblSalaries[[#This Row],[clean Salary (in local currency)]]*VLOOKUP(tblSalaries[[#This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VLOOKUP(tblSalaries[[#This Row],[Where do you work]],tblCountries[[Actual]:[Mapping]],2,FALSE)</f>
        <v>USA</v>
      </c>
      <c r="L90" t="s">
        <v>18</v>
      </c>
      <c r="M90" s="32">
        <f>tblHours[[#This Row],[hrs per day, ave]]</f>
        <v>2.5</v>
      </c>
      <c r="N90" s="32">
        <f>tblHours[[#This Row],[hrs per day, min]]</f>
        <v>2</v>
      </c>
      <c r="O90" s="32">
        <f>tblHours[[#This Row],[hrs per day, max]]</f>
        <v>3</v>
      </c>
    </row>
    <row r="91" spans="2:15" ht="15" hidden="1" customHeight="1">
      <c r="B91" t="s">
        <v>2094</v>
      </c>
      <c r="C91" s="1">
        <v>41055.015844907408</v>
      </c>
      <c r="D91" s="4" t="s">
        <v>145</v>
      </c>
      <c r="E91">
        <v>81000</v>
      </c>
      <c r="F91" t="s">
        <v>6</v>
      </c>
      <c r="G91">
        <f>tblSalaries[[#This Row],[clean Salary (in local currency)]]*VLOOKUP(tblSalaries[[#This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VLOOKUP(tblSalaries[[#This Row],[Where do you work]],tblCountries[[Actual]:[Mapping]],2,FALSE)</f>
        <v>UK</v>
      </c>
      <c r="L91" t="s">
        <v>9</v>
      </c>
      <c r="M91" s="32">
        <f>tblHours[[#This Row],[hrs per day, ave]]</f>
        <v>5</v>
      </c>
      <c r="N91" s="32">
        <f>tblHours[[#This Row],[hrs per day, min]]</f>
        <v>4</v>
      </c>
      <c r="O91" s="32">
        <f>tblHours[[#This Row],[hrs per day, max]]</f>
        <v>6</v>
      </c>
    </row>
    <row r="92" spans="2:15" ht="15" hidden="1" customHeight="1">
      <c r="B92" t="s">
        <v>2095</v>
      </c>
      <c r="C92" s="1">
        <v>41055.027129629627</v>
      </c>
      <c r="D92" s="4">
        <v>40000</v>
      </c>
      <c r="E92">
        <v>40000</v>
      </c>
      <c r="F92" t="s">
        <v>6</v>
      </c>
      <c r="G92">
        <f>tblSalaries[[#This Row],[clean Salary (in local currency)]]*VLOOKUP(tblSalaries[[#This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VLOOKUP(tblSalaries[[#This Row],[Where do you work]],tblCountries[[Actual]:[Mapping]],2,FALSE)</f>
        <v>USA</v>
      </c>
      <c r="L92" t="s">
        <v>9</v>
      </c>
      <c r="M92" s="32">
        <f>tblHours[[#This Row],[hrs per day, ave]]</f>
        <v>5</v>
      </c>
      <c r="N92" s="32">
        <f>tblHours[[#This Row],[hrs per day, min]]</f>
        <v>4</v>
      </c>
      <c r="O92" s="32">
        <f>tblHours[[#This Row],[hrs per day, max]]</f>
        <v>6</v>
      </c>
    </row>
    <row r="93" spans="2:15" ht="15" hidden="1" customHeight="1">
      <c r="B93" t="s">
        <v>2096</v>
      </c>
      <c r="C93" s="1">
        <v>41055.027407407404</v>
      </c>
      <c r="D93" s="4">
        <v>42000</v>
      </c>
      <c r="E93">
        <v>42000</v>
      </c>
      <c r="F93" t="s">
        <v>86</v>
      </c>
      <c r="G93">
        <f>tblSalaries[[#This Row],[clean Salary (in local currency)]]*VLOOKUP(tblSalaries[[#This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VLOOKUP(tblSalaries[[#This Row],[Where do you work]],tblCountries[[Actual]:[Mapping]],2,FALSE)</f>
        <v>Canada</v>
      </c>
      <c r="L93" t="s">
        <v>9</v>
      </c>
      <c r="M93" s="32">
        <f>tblHours[[#This Row],[hrs per day, ave]]</f>
        <v>5</v>
      </c>
      <c r="N93" s="32">
        <f>tblHours[[#This Row],[hrs per day, min]]</f>
        <v>4</v>
      </c>
      <c r="O93" s="32">
        <f>tblHours[[#This Row],[hrs per day, max]]</f>
        <v>6</v>
      </c>
    </row>
    <row r="94" spans="2:15" ht="15" customHeight="1">
      <c r="B94" t="s">
        <v>2097</v>
      </c>
      <c r="C94" s="1">
        <v>41055.027499999997</v>
      </c>
      <c r="D94" s="4">
        <v>125000</v>
      </c>
      <c r="E94">
        <v>125000</v>
      </c>
      <c r="F94" t="s">
        <v>6</v>
      </c>
      <c r="G94">
        <f>tblSalaries[[#This Row],[clean Salary (in local currency)]]*VLOOKUP(tblSalaries[[#This Row],[Currency]],tblXrate[],2,FALSE)</f>
        <v>125000</v>
      </c>
      <c r="H94" t="s">
        <v>149</v>
      </c>
      <c r="I94" t="s">
        <v>4001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  <c r="M94" s="32">
        <f>tblHours[[#This Row],[hrs per day, ave]]</f>
        <v>5</v>
      </c>
      <c r="N94" s="32">
        <f>tblHours[[#This Row],[hrs per day, min]]</f>
        <v>4</v>
      </c>
      <c r="O94" s="32">
        <f>tblHours[[#This Row],[hrs per day, max]]</f>
        <v>6</v>
      </c>
    </row>
    <row r="95" spans="2:15" ht="15" hidden="1" customHeight="1">
      <c r="B95" t="s">
        <v>2098</v>
      </c>
      <c r="C95" s="1">
        <v>41055.02752314815</v>
      </c>
      <c r="D95" s="4">
        <v>36000</v>
      </c>
      <c r="E95">
        <v>36000</v>
      </c>
      <c r="F95" t="s">
        <v>6</v>
      </c>
      <c r="G95">
        <f>tblSalaries[[#This Row],[clean Salary (in local currency)]]*VLOOKUP(tblSalaries[[#This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  <c r="M95" s="32">
        <f>tblHours[[#This Row],[hrs per day, ave]]</f>
        <v>2.5</v>
      </c>
      <c r="N95" s="32">
        <f>tblHours[[#This Row],[hrs per day, min]]</f>
        <v>2</v>
      </c>
      <c r="O95" s="32">
        <f>tblHours[[#This Row],[hrs per day, max]]</f>
        <v>3</v>
      </c>
    </row>
    <row r="96" spans="2:15" ht="15" hidden="1" customHeight="1">
      <c r="B96" t="s">
        <v>2099</v>
      </c>
      <c r="C96" s="1">
        <v>41055.027708333335</v>
      </c>
      <c r="D96" s="4" t="s">
        <v>151</v>
      </c>
      <c r="E96">
        <v>144000</v>
      </c>
      <c r="F96" t="s">
        <v>40</v>
      </c>
      <c r="G96">
        <f>tblSalaries[[#This Row],[clean Salary (in local currency)]]*VLOOKUP(tblSalaries[[#This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VLOOKUP(tblSalaries[[#This Row],[Where do you work]],tblCountries[[Actual]:[Mapping]],2,FALSE)</f>
        <v>India</v>
      </c>
      <c r="L96" t="s">
        <v>25</v>
      </c>
      <c r="M96" s="32">
        <f>tblHours[[#This Row],[hrs per day, ave]]</f>
        <v>1.5</v>
      </c>
      <c r="N96" s="32">
        <f>tblHours[[#This Row],[hrs per day, min]]</f>
        <v>1</v>
      </c>
      <c r="O96" s="32">
        <f>tblHours[[#This Row],[hrs per day, max]]</f>
        <v>2</v>
      </c>
    </row>
    <row r="97" spans="2:15" ht="15" hidden="1" customHeight="1">
      <c r="B97" t="s">
        <v>2100</v>
      </c>
      <c r="C97" s="1">
        <v>41055.027777777781</v>
      </c>
      <c r="D97" s="4">
        <v>75000</v>
      </c>
      <c r="E97">
        <v>75000</v>
      </c>
      <c r="F97" t="s">
        <v>6</v>
      </c>
      <c r="G97">
        <f>tblSalaries[[#This Row],[clean Salary (in local currency)]]*VLOOKUP(tblSalaries[[#This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25</v>
      </c>
      <c r="M97" s="32">
        <f>tblHours[[#This Row],[hrs per day, ave]]</f>
        <v>1.5</v>
      </c>
      <c r="N97" s="32">
        <f>tblHours[[#This Row],[hrs per day, min]]</f>
        <v>1</v>
      </c>
      <c r="O97" s="32">
        <f>tblHours[[#This Row],[hrs per day, max]]</f>
        <v>2</v>
      </c>
    </row>
    <row r="98" spans="2:15" ht="15" customHeight="1">
      <c r="B98" t="s">
        <v>2101</v>
      </c>
      <c r="C98" s="1">
        <v>41055.028009259258</v>
      </c>
      <c r="D98" s="4">
        <v>95000</v>
      </c>
      <c r="E98">
        <v>95000</v>
      </c>
      <c r="F98" t="s">
        <v>6</v>
      </c>
      <c r="G98">
        <f>tblSalaries[[#This Row],[clean Salary (in local currency)]]*VLOOKUP(tblSalaries[[#This Row],[Currency]],tblXrate[],2,FALSE)</f>
        <v>95000</v>
      </c>
      <c r="H98" t="s">
        <v>29</v>
      </c>
      <c r="I98" t="s">
        <v>4001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  <c r="M98" s="32">
        <f>tblHours[[#This Row],[hrs per day, ave]]</f>
        <v>5</v>
      </c>
      <c r="N98" s="32">
        <f>tblHours[[#This Row],[hrs per day, min]]</f>
        <v>4</v>
      </c>
      <c r="O98" s="32">
        <f>tblHours[[#This Row],[hrs per day, max]]</f>
        <v>6</v>
      </c>
    </row>
    <row r="99" spans="2:15" ht="15" hidden="1" customHeight="1">
      <c r="B99" t="s">
        <v>2102</v>
      </c>
      <c r="C99" s="1">
        <v>41055.028090277781</v>
      </c>
      <c r="D99" s="4">
        <v>24000</v>
      </c>
      <c r="E99">
        <v>24000</v>
      </c>
      <c r="F99" t="s">
        <v>6</v>
      </c>
      <c r="G99">
        <f>tblSalaries[[#This Row],[clean Salary (in local currency)]]*VLOOKUP(tblSalaries[[#This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VLOOKUP(tblSalaries[[#This Row],[Where do you work]],tblCountries[[Actual]:[Mapping]],2,FALSE)</f>
        <v>USA</v>
      </c>
      <c r="L99" t="s">
        <v>18</v>
      </c>
      <c r="M99" s="32">
        <f>tblHours[[#This Row],[hrs per day, ave]]</f>
        <v>2.5</v>
      </c>
      <c r="N99" s="32">
        <f>tblHours[[#This Row],[hrs per day, min]]</f>
        <v>2</v>
      </c>
      <c r="O99" s="32">
        <f>tblHours[[#This Row],[hrs per day, max]]</f>
        <v>3</v>
      </c>
    </row>
    <row r="100" spans="2:15" ht="15" hidden="1" customHeight="1">
      <c r="B100" t="s">
        <v>2103</v>
      </c>
      <c r="C100" s="1">
        <v>41055.028136574074</v>
      </c>
      <c r="D100" s="4" t="s">
        <v>155</v>
      </c>
      <c r="E100">
        <v>91000</v>
      </c>
      <c r="F100" t="s">
        <v>6</v>
      </c>
      <c r="G100">
        <f>tblSalaries[[#This Row],[clean Salary (in local currency)]]*VLOOKUP(tblSalaries[[#This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VLOOKUP(tblSalaries[[#This Row],[Where do you work]],tblCountries[[Actual]:[Mapping]],2,FALSE)</f>
        <v>USA</v>
      </c>
      <c r="L100" t="s">
        <v>25</v>
      </c>
      <c r="M100" s="32">
        <f>tblHours[[#This Row],[hrs per day, ave]]</f>
        <v>1.5</v>
      </c>
      <c r="N100" s="32">
        <f>tblHours[[#This Row],[hrs per day, min]]</f>
        <v>1</v>
      </c>
      <c r="O100" s="32">
        <f>tblHours[[#This Row],[hrs per day, max]]</f>
        <v>2</v>
      </c>
    </row>
    <row r="101" spans="2:15" ht="15" hidden="1" customHeight="1">
      <c r="B101" t="s">
        <v>2104</v>
      </c>
      <c r="C101" s="1">
        <v>41055.028229166666</v>
      </c>
      <c r="D101" s="4">
        <v>40000</v>
      </c>
      <c r="E101">
        <v>40000</v>
      </c>
      <c r="F101" t="s">
        <v>6</v>
      </c>
      <c r="G101">
        <f>tblSalaries[[#This Row],[clean Salary (in local currency)]]*VLOOKUP(tblSalaries[[#This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  <c r="M101" s="32">
        <f>tblHours[[#This Row],[hrs per day, ave]]</f>
        <v>5</v>
      </c>
      <c r="N101" s="32">
        <f>tblHours[[#This Row],[hrs per day, min]]</f>
        <v>4</v>
      </c>
      <c r="O101" s="32">
        <f>tblHours[[#This Row],[hrs per day, max]]</f>
        <v>6</v>
      </c>
    </row>
    <row r="102" spans="2:15" ht="15" hidden="1" customHeight="1">
      <c r="B102" t="s">
        <v>2105</v>
      </c>
      <c r="C102" s="1">
        <v>41055.028240740743</v>
      </c>
      <c r="D102" s="4">
        <v>57000</v>
      </c>
      <c r="E102">
        <v>57000</v>
      </c>
      <c r="F102" t="s">
        <v>6</v>
      </c>
      <c r="G102">
        <f>tblSalaries[[#This Row],[clean Salary (in local currency)]]*VLOOKUP(tblSalaries[[#This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VLOOKUP(tblSalaries[[#This Row],[Where do you work]],tblCountries[[Actual]:[Mapping]],2,FALSE)</f>
        <v>USA</v>
      </c>
      <c r="L102" t="s">
        <v>9</v>
      </c>
      <c r="M102" s="32">
        <f>tblHours[[#This Row],[hrs per day, ave]]</f>
        <v>5</v>
      </c>
      <c r="N102" s="32">
        <f>tblHours[[#This Row],[hrs per day, min]]</f>
        <v>4</v>
      </c>
      <c r="O102" s="32">
        <f>tblHours[[#This Row],[hrs per day, max]]</f>
        <v>6</v>
      </c>
    </row>
    <row r="103" spans="2:15" ht="15" hidden="1" customHeight="1">
      <c r="B103" t="s">
        <v>2106</v>
      </c>
      <c r="C103" s="1">
        <v>41055.028252314813</v>
      </c>
      <c r="D103" s="4">
        <v>74000</v>
      </c>
      <c r="E103">
        <v>74000</v>
      </c>
      <c r="F103" t="s">
        <v>6</v>
      </c>
      <c r="G103">
        <f>tblSalaries[[#This Row],[clean Salary (in local currency)]]*VLOOKUP(tblSalaries[[#This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  <c r="M103" s="32">
        <f>tblHours[[#This Row],[hrs per day, ave]]</f>
        <v>5</v>
      </c>
      <c r="N103" s="32">
        <f>tblHours[[#This Row],[hrs per day, min]]</f>
        <v>4</v>
      </c>
      <c r="O103" s="32">
        <f>tblHours[[#This Row],[hrs per day, max]]</f>
        <v>6</v>
      </c>
    </row>
    <row r="104" spans="2:15" ht="15" hidden="1" customHeight="1">
      <c r="B104" t="s">
        <v>2107</v>
      </c>
      <c r="C104" s="1">
        <v>41055.028263888889</v>
      </c>
      <c r="D104" s="4" t="s">
        <v>159</v>
      </c>
      <c r="E104">
        <v>80000</v>
      </c>
      <c r="F104" t="s">
        <v>6</v>
      </c>
      <c r="G104">
        <f>tblSalaries[[#This Row],[clean Salary (in local currency)]]*VLOOKUP(tblSalaries[[#This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VLOOKUP(tblSalaries[[#This Row],[Where do you work]],tblCountries[[Actual]:[Mapping]],2,FALSE)</f>
        <v>USA</v>
      </c>
      <c r="L104" t="s">
        <v>9</v>
      </c>
      <c r="M104" s="32">
        <f>tblHours[[#This Row],[hrs per day, ave]]</f>
        <v>5</v>
      </c>
      <c r="N104" s="32">
        <f>tblHours[[#This Row],[hrs per day, min]]</f>
        <v>4</v>
      </c>
      <c r="O104" s="32">
        <f>tblHours[[#This Row],[hrs per day, max]]</f>
        <v>6</v>
      </c>
    </row>
    <row r="105" spans="2:15" ht="15" hidden="1" customHeight="1">
      <c r="B105" t="s">
        <v>2108</v>
      </c>
      <c r="C105" s="1">
        <v>41055.028310185182</v>
      </c>
      <c r="D105" s="4">
        <v>90000</v>
      </c>
      <c r="E105">
        <v>90000</v>
      </c>
      <c r="F105" t="s">
        <v>6</v>
      </c>
      <c r="G105">
        <f>tblSalaries[[#This Row],[clean Salary (in local currency)]]*VLOOKUP(tblSalaries[[#This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  <c r="M105" s="32">
        <f>tblHours[[#This Row],[hrs per day, ave]]</f>
        <v>5</v>
      </c>
      <c r="N105" s="32">
        <f>tblHours[[#This Row],[hrs per day, min]]</f>
        <v>4</v>
      </c>
      <c r="O105" s="32">
        <f>tblHours[[#This Row],[hrs per day, max]]</f>
        <v>6</v>
      </c>
    </row>
    <row r="106" spans="2:15" ht="15" hidden="1" customHeight="1">
      <c r="B106" t="s">
        <v>2109</v>
      </c>
      <c r="C106" s="1">
        <v>41055.028333333335</v>
      </c>
      <c r="D106" s="4">
        <v>21000</v>
      </c>
      <c r="E106">
        <v>21000</v>
      </c>
      <c r="F106" t="s">
        <v>6</v>
      </c>
      <c r="G106">
        <f>tblSalaries[[#This Row],[clean Salary (in local currency)]]*VLOOKUP(tblSalaries[[#This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VLOOKUP(tblSalaries[[#This Row],[Where do you work]],tblCountries[[Actual]:[Mapping]],2,FALSE)</f>
        <v>Arabian Gulf</v>
      </c>
      <c r="L106" t="s">
        <v>25</v>
      </c>
      <c r="M106" s="32">
        <f>tblHours[[#This Row],[hrs per day, ave]]</f>
        <v>1.5</v>
      </c>
      <c r="N106" s="32">
        <f>tblHours[[#This Row],[hrs per day, min]]</f>
        <v>1</v>
      </c>
      <c r="O106" s="32">
        <f>tblHours[[#This Row],[hrs per day, max]]</f>
        <v>2</v>
      </c>
    </row>
    <row r="107" spans="2:15" ht="15" hidden="1" customHeight="1">
      <c r="B107" t="s">
        <v>2110</v>
      </c>
      <c r="C107" s="1">
        <v>41055.028356481482</v>
      </c>
      <c r="D107" s="4">
        <v>52000</v>
      </c>
      <c r="E107">
        <v>52000</v>
      </c>
      <c r="F107" t="s">
        <v>6</v>
      </c>
      <c r="G107">
        <f>tblSalaries[[#This Row],[clean Salary (in local currency)]]*VLOOKUP(tblSalaries[[#This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VLOOKUP(tblSalaries[[#This Row],[Where do you work]],tblCountries[[Actual]:[Mapping]],2,FALSE)</f>
        <v>USA</v>
      </c>
      <c r="L107" t="s">
        <v>9</v>
      </c>
      <c r="M107" s="32">
        <f>tblHours[[#This Row],[hrs per day, ave]]</f>
        <v>5</v>
      </c>
      <c r="N107" s="32">
        <f>tblHours[[#This Row],[hrs per day, min]]</f>
        <v>4</v>
      </c>
      <c r="O107" s="32">
        <f>tblHours[[#This Row],[hrs per day, max]]</f>
        <v>6</v>
      </c>
    </row>
    <row r="108" spans="2:15" ht="15" hidden="1" customHeight="1">
      <c r="B108" t="s">
        <v>2111</v>
      </c>
      <c r="C108" s="1">
        <v>41055.028379629628</v>
      </c>
      <c r="D108" s="4">
        <v>19200</v>
      </c>
      <c r="E108">
        <v>19200</v>
      </c>
      <c r="F108" t="s">
        <v>6</v>
      </c>
      <c r="G108">
        <f>tblSalaries[[#This Row],[clean Salary (in local currency)]]*VLOOKUP(tblSalaries[[#This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VLOOKUP(tblSalaries[[#This Row],[Where do you work]],tblCountries[[Actual]:[Mapping]],2,FALSE)</f>
        <v>Mexico</v>
      </c>
      <c r="L108" t="s">
        <v>9</v>
      </c>
      <c r="M108" s="32">
        <f>tblHours[[#This Row],[hrs per day, ave]]</f>
        <v>5</v>
      </c>
      <c r="N108" s="32">
        <f>tblHours[[#This Row],[hrs per day, min]]</f>
        <v>4</v>
      </c>
      <c r="O108" s="32">
        <f>tblHours[[#This Row],[hrs per day, max]]</f>
        <v>6</v>
      </c>
    </row>
    <row r="109" spans="2:15" ht="15" hidden="1" customHeight="1">
      <c r="B109" t="s">
        <v>2112</v>
      </c>
      <c r="C109" s="1">
        <v>41055.028437499997</v>
      </c>
      <c r="D109" s="4">
        <v>36000</v>
      </c>
      <c r="E109">
        <v>36000</v>
      </c>
      <c r="F109" t="s">
        <v>6</v>
      </c>
      <c r="G109">
        <f>tblSalaries[[#This Row],[clean Salary (in local currency)]]*VLOOKUP(tblSalaries[[#This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  <c r="M109" s="32">
        <f>tblHours[[#This Row],[hrs per day, ave]]</f>
        <v>5</v>
      </c>
      <c r="N109" s="32">
        <f>tblHours[[#This Row],[hrs per day, min]]</f>
        <v>4</v>
      </c>
      <c r="O109" s="32">
        <f>tblHours[[#This Row],[hrs per day, max]]</f>
        <v>6</v>
      </c>
    </row>
    <row r="110" spans="2:15" ht="15" hidden="1" customHeight="1">
      <c r="B110" t="s">
        <v>2113</v>
      </c>
      <c r="C110" s="1">
        <v>41055.028495370374</v>
      </c>
      <c r="D110" s="4">
        <v>57400</v>
      </c>
      <c r="E110">
        <v>57400</v>
      </c>
      <c r="F110" t="s">
        <v>6</v>
      </c>
      <c r="G110">
        <f>tblSalaries[[#This Row],[clean Salary (in local currency)]]*VLOOKUP(tblSalaries[[#This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  <c r="M110" s="32">
        <f>tblHours[[#This Row],[hrs per day, ave]]</f>
        <v>5</v>
      </c>
      <c r="N110" s="32">
        <f>tblHours[[#This Row],[hrs per day, min]]</f>
        <v>4</v>
      </c>
      <c r="O110" s="32">
        <f>tblHours[[#This Row],[hrs per day, max]]</f>
        <v>6</v>
      </c>
    </row>
    <row r="111" spans="2:15" ht="15" hidden="1" customHeight="1">
      <c r="B111" t="s">
        <v>2114</v>
      </c>
      <c r="C111" s="1">
        <v>41055.028506944444</v>
      </c>
      <c r="D111" s="4">
        <v>66000</v>
      </c>
      <c r="E111">
        <v>66000</v>
      </c>
      <c r="F111" t="s">
        <v>6</v>
      </c>
      <c r="G111">
        <f>tblSalaries[[#This Row],[clean Salary (in local currency)]]*VLOOKUP(tblSalaries[[#This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VLOOKUP(tblSalaries[[#This Row],[Where do you work]],tblCountries[[Actual]:[Mapping]],2,FALSE)</f>
        <v>USA</v>
      </c>
      <c r="L111" t="s">
        <v>18</v>
      </c>
      <c r="M111" s="32">
        <f>tblHours[[#This Row],[hrs per day, ave]]</f>
        <v>2.5</v>
      </c>
      <c r="N111" s="32">
        <f>tblHours[[#This Row],[hrs per day, min]]</f>
        <v>2</v>
      </c>
      <c r="O111" s="32">
        <f>tblHours[[#This Row],[hrs per day, max]]</f>
        <v>3</v>
      </c>
    </row>
    <row r="112" spans="2:15" ht="15" hidden="1" customHeight="1">
      <c r="B112" t="s">
        <v>2115</v>
      </c>
      <c r="C112" s="1">
        <v>41055.028541666667</v>
      </c>
      <c r="D112" s="4">
        <v>35000</v>
      </c>
      <c r="E112">
        <v>35000</v>
      </c>
      <c r="F112" t="s">
        <v>22</v>
      </c>
      <c r="G112">
        <f>tblSalaries[[#This Row],[clean Salary (in local currency)]]*VLOOKUP(tblSalaries[[#This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VLOOKUP(tblSalaries[[#This Row],[Where do you work]],tblCountries[[Actual]:[Mapping]],2,FALSE)</f>
        <v>Greece</v>
      </c>
      <c r="L112" t="s">
        <v>9</v>
      </c>
      <c r="M112" s="32">
        <f>tblHours[[#This Row],[hrs per day, ave]]</f>
        <v>5</v>
      </c>
      <c r="N112" s="32">
        <f>tblHours[[#This Row],[hrs per day, min]]</f>
        <v>4</v>
      </c>
      <c r="O112" s="32">
        <f>tblHours[[#This Row],[hrs per day, max]]</f>
        <v>6</v>
      </c>
    </row>
    <row r="113" spans="2:15" ht="15" hidden="1" customHeight="1">
      <c r="B113" t="s">
        <v>2116</v>
      </c>
      <c r="C113" s="1">
        <v>41055.028657407405</v>
      </c>
      <c r="D113" s="4" t="s">
        <v>172</v>
      </c>
      <c r="E113">
        <v>85000</v>
      </c>
      <c r="F113" t="s">
        <v>6</v>
      </c>
      <c r="G113">
        <f>tblSalaries[[#This Row],[clean Salary (in local currency)]]*VLOOKUP(tblSalaries[[#This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VLOOKUP(tblSalaries[[#This Row],[Where do you work]],tblCountries[[Actual]:[Mapping]],2,FALSE)</f>
        <v>USA</v>
      </c>
      <c r="L113" t="s">
        <v>9</v>
      </c>
      <c r="M113" s="32">
        <f>tblHours[[#This Row],[hrs per day, ave]]</f>
        <v>5</v>
      </c>
      <c r="N113" s="32">
        <f>tblHours[[#This Row],[hrs per day, min]]</f>
        <v>4</v>
      </c>
      <c r="O113" s="32">
        <f>tblHours[[#This Row],[hrs per day, max]]</f>
        <v>6</v>
      </c>
    </row>
    <row r="114" spans="2:15" ht="15" hidden="1" customHeight="1">
      <c r="B114" t="s">
        <v>2117</v>
      </c>
      <c r="C114" s="1">
        <v>41055.028726851851</v>
      </c>
      <c r="D114" s="4">
        <v>50000</v>
      </c>
      <c r="E114">
        <v>50000</v>
      </c>
      <c r="F114" t="s">
        <v>6</v>
      </c>
      <c r="G114">
        <f>tblSalaries[[#This Row],[clean Salary (in local currency)]]*VLOOKUP(tblSalaries[[#This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  <c r="M114" s="32">
        <f>tblHours[[#This Row],[hrs per day, ave]]</f>
        <v>5</v>
      </c>
      <c r="N114" s="32">
        <f>tblHours[[#This Row],[hrs per day, min]]</f>
        <v>4</v>
      </c>
      <c r="O114" s="32">
        <f>tblHours[[#This Row],[hrs per day, max]]</f>
        <v>6</v>
      </c>
    </row>
    <row r="115" spans="2:15" ht="15" hidden="1" customHeight="1">
      <c r="B115" t="s">
        <v>2118</v>
      </c>
      <c r="C115" s="1">
        <v>41055.028784722221</v>
      </c>
      <c r="D115" s="4" t="s">
        <v>175</v>
      </c>
      <c r="E115">
        <v>58000</v>
      </c>
      <c r="F115" t="s">
        <v>6</v>
      </c>
      <c r="G115">
        <f>tblSalaries[[#This Row],[clean Salary (in local currency)]]*VLOOKUP(tblSalaries[[#This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VLOOKUP(tblSalaries[[#This Row],[Where do you work]],tblCountries[[Actual]:[Mapping]],2,FALSE)</f>
        <v>USA</v>
      </c>
      <c r="L115" t="s">
        <v>9</v>
      </c>
      <c r="M115" s="32">
        <f>tblHours[[#This Row],[hrs per day, ave]]</f>
        <v>5</v>
      </c>
      <c r="N115" s="32">
        <f>tblHours[[#This Row],[hrs per day, min]]</f>
        <v>4</v>
      </c>
      <c r="O115" s="32">
        <f>tblHours[[#This Row],[hrs per day, max]]</f>
        <v>6</v>
      </c>
    </row>
    <row r="116" spans="2:15" ht="15" hidden="1" customHeight="1">
      <c r="B116" t="s">
        <v>2119</v>
      </c>
      <c r="C116" s="1">
        <v>41055.028796296298</v>
      </c>
      <c r="D116" s="4">
        <v>37900</v>
      </c>
      <c r="E116">
        <v>37900</v>
      </c>
      <c r="F116" t="s">
        <v>6</v>
      </c>
      <c r="G116">
        <f>tblSalaries[[#This Row],[clean Salary (in local currency)]]*VLOOKUP(tblSalaries[[#This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VLOOKUP(tblSalaries[[#This Row],[Where do you work]],tblCountries[[Actual]:[Mapping]],2,FALSE)</f>
        <v>USA</v>
      </c>
      <c r="L116" t="s">
        <v>13</v>
      </c>
      <c r="M116" s="32">
        <f>tblHours[[#This Row],[hrs per day, ave]]</f>
        <v>8</v>
      </c>
      <c r="N116" s="32">
        <f>tblHours[[#This Row],[hrs per day, min]]</f>
        <v>8</v>
      </c>
      <c r="O116" s="32">
        <f>tblHours[[#This Row],[hrs per day, max]]</f>
        <v>8</v>
      </c>
    </row>
    <row r="117" spans="2:15" ht="15" hidden="1" customHeight="1">
      <c r="B117" t="s">
        <v>2120</v>
      </c>
      <c r="C117" s="1">
        <v>41055.028819444444</v>
      </c>
      <c r="D117" s="4">
        <v>4000</v>
      </c>
      <c r="E117">
        <v>48000</v>
      </c>
      <c r="F117" t="s">
        <v>6</v>
      </c>
      <c r="G117">
        <f>tblSalaries[[#This Row],[clean Salary (in local currency)]]*VLOOKUP(tblSalaries[[#This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VLOOKUP(tblSalaries[[#This Row],[Where do you work]],tblCountries[[Actual]:[Mapping]],2,FALSE)</f>
        <v>UAE</v>
      </c>
      <c r="L117" t="s">
        <v>18</v>
      </c>
      <c r="M117" s="32">
        <f>tblHours[[#This Row],[hrs per day, ave]]</f>
        <v>2.5</v>
      </c>
      <c r="N117" s="32">
        <f>tblHours[[#This Row],[hrs per day, min]]</f>
        <v>2</v>
      </c>
      <c r="O117" s="32">
        <f>tblHours[[#This Row],[hrs per day, max]]</f>
        <v>3</v>
      </c>
    </row>
    <row r="118" spans="2:15" ht="15" hidden="1" customHeight="1">
      <c r="B118" t="s">
        <v>2121</v>
      </c>
      <c r="C118" s="1">
        <v>41055.02884259259</v>
      </c>
      <c r="D118" s="4">
        <v>67000</v>
      </c>
      <c r="E118">
        <v>67000</v>
      </c>
      <c r="F118" t="s">
        <v>6</v>
      </c>
      <c r="G118">
        <f>tblSalaries[[#This Row],[clean Salary (in local currency)]]*VLOOKUP(tblSalaries[[#This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9</v>
      </c>
      <c r="M118" s="32">
        <f>tblHours[[#This Row],[hrs per day, ave]]</f>
        <v>5</v>
      </c>
      <c r="N118" s="32">
        <f>tblHours[[#This Row],[hrs per day, min]]</f>
        <v>4</v>
      </c>
      <c r="O118" s="32">
        <f>tblHours[[#This Row],[hrs per day, max]]</f>
        <v>6</v>
      </c>
    </row>
    <row r="119" spans="2:15" ht="15" hidden="1" customHeight="1">
      <c r="B119" t="s">
        <v>2122</v>
      </c>
      <c r="C119" s="1">
        <v>41055.028877314813</v>
      </c>
      <c r="D119" s="4">
        <v>85000</v>
      </c>
      <c r="E119">
        <v>85000</v>
      </c>
      <c r="F119" t="s">
        <v>6</v>
      </c>
      <c r="G119">
        <f>tblSalaries[[#This Row],[clean Salary (in local currency)]]*VLOOKUP(tblSalaries[[#This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VLOOKUP(tblSalaries[[#This Row],[Where do you work]],tblCountries[[Actual]:[Mapping]],2,FALSE)</f>
        <v>UAE</v>
      </c>
      <c r="L119" t="s">
        <v>9</v>
      </c>
      <c r="M119" s="32">
        <f>tblHours[[#This Row],[hrs per day, ave]]</f>
        <v>5</v>
      </c>
      <c r="N119" s="32">
        <f>tblHours[[#This Row],[hrs per day, min]]</f>
        <v>4</v>
      </c>
      <c r="O119" s="32">
        <f>tblHours[[#This Row],[hrs per day, max]]</f>
        <v>6</v>
      </c>
    </row>
    <row r="120" spans="2:15" ht="15" hidden="1" customHeight="1">
      <c r="B120" t="s">
        <v>2123</v>
      </c>
      <c r="C120" s="1">
        <v>41055.028877314813</v>
      </c>
      <c r="D120" s="4">
        <v>56160</v>
      </c>
      <c r="E120">
        <v>56160</v>
      </c>
      <c r="F120" t="s">
        <v>6</v>
      </c>
      <c r="G120">
        <f>tblSalaries[[#This Row],[clean Salary (in local currency)]]*VLOOKUP(tblSalaries[[#This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VLOOKUP(tblSalaries[[#This Row],[Where do you work]],tblCountries[[Actual]:[Mapping]],2,FALSE)</f>
        <v>USA</v>
      </c>
      <c r="L120" t="s">
        <v>9</v>
      </c>
      <c r="M120" s="32">
        <f>tblHours[[#This Row],[hrs per day, ave]]</f>
        <v>5</v>
      </c>
      <c r="N120" s="32">
        <f>tblHours[[#This Row],[hrs per day, min]]</f>
        <v>4</v>
      </c>
      <c r="O120" s="32">
        <f>tblHours[[#This Row],[hrs per day, max]]</f>
        <v>6</v>
      </c>
    </row>
    <row r="121" spans="2:15" ht="15" hidden="1" customHeight="1">
      <c r="B121" t="s">
        <v>2124</v>
      </c>
      <c r="C121" s="1">
        <v>41055.028912037036</v>
      </c>
      <c r="D121" s="4">
        <v>2000</v>
      </c>
      <c r="E121">
        <v>24000</v>
      </c>
      <c r="F121" t="s">
        <v>6</v>
      </c>
      <c r="G121">
        <f>tblSalaries[[#This Row],[clean Salary (in local currency)]]*VLOOKUP(tblSalaries[[#This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VLOOKUP(tblSalaries[[#This Row],[Where do you work]],tblCountries[[Actual]:[Mapping]],2,FALSE)</f>
        <v>Colombia</v>
      </c>
      <c r="L121" t="s">
        <v>13</v>
      </c>
      <c r="M121" s="32">
        <f>tblHours[[#This Row],[hrs per day, ave]]</f>
        <v>8</v>
      </c>
      <c r="N121" s="32">
        <f>tblHours[[#This Row],[hrs per day, min]]</f>
        <v>8</v>
      </c>
      <c r="O121" s="32">
        <f>tblHours[[#This Row],[hrs per day, max]]</f>
        <v>8</v>
      </c>
    </row>
    <row r="122" spans="2:15" ht="15" hidden="1" customHeight="1">
      <c r="B122" t="s">
        <v>2125</v>
      </c>
      <c r="C122" s="1">
        <v>41055.028912037036</v>
      </c>
      <c r="D122" s="4">
        <v>52000</v>
      </c>
      <c r="E122">
        <v>52000</v>
      </c>
      <c r="F122" t="s">
        <v>6</v>
      </c>
      <c r="G122">
        <f>tblSalaries[[#This Row],[clean Salary (in local currency)]]*VLOOKUP(tblSalaries[[#This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VLOOKUP(tblSalaries[[#This Row],[Where do you work]],tblCountries[[Actual]:[Mapping]],2,FALSE)</f>
        <v>USA</v>
      </c>
      <c r="L122" t="s">
        <v>186</v>
      </c>
      <c r="M122" s="32">
        <f>tblHours[[#This Row],[hrs per day, ave]]</f>
        <v>0</v>
      </c>
      <c r="N122" s="32">
        <f>tblHours[[#This Row],[hrs per day, min]]</f>
        <v>0</v>
      </c>
      <c r="O122" s="32">
        <f>tblHours[[#This Row],[hrs per day, max]]</f>
        <v>0</v>
      </c>
    </row>
    <row r="123" spans="2:15" ht="15" hidden="1" customHeight="1">
      <c r="B123" t="s">
        <v>2126</v>
      </c>
      <c r="C123" s="1">
        <v>41055.028946759259</v>
      </c>
      <c r="D123" s="4">
        <v>60000</v>
      </c>
      <c r="E123">
        <v>60000</v>
      </c>
      <c r="F123" t="s">
        <v>86</v>
      </c>
      <c r="G123">
        <f>tblSalaries[[#This Row],[clean Salary (in local currency)]]*VLOOKUP(tblSalaries[[#This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VLOOKUP(tblSalaries[[#This Row],[Where do you work]],tblCountries[[Actual]:[Mapping]],2,FALSE)</f>
        <v>Canada</v>
      </c>
      <c r="L123" t="s">
        <v>186</v>
      </c>
      <c r="M123" s="32">
        <f>tblHours[[#This Row],[hrs per day, ave]]</f>
        <v>0</v>
      </c>
      <c r="N123" s="32">
        <f>tblHours[[#This Row],[hrs per day, min]]</f>
        <v>0</v>
      </c>
      <c r="O123" s="32">
        <f>tblHours[[#This Row],[hrs per day, max]]</f>
        <v>0</v>
      </c>
    </row>
    <row r="124" spans="2:15" ht="15" hidden="1" customHeight="1">
      <c r="B124" t="s">
        <v>2127</v>
      </c>
      <c r="C124" s="1">
        <v>41055.028969907406</v>
      </c>
      <c r="D124" s="4">
        <v>70000</v>
      </c>
      <c r="E124">
        <v>70000</v>
      </c>
      <c r="F124" t="s">
        <v>6</v>
      </c>
      <c r="G124">
        <f>tblSalaries[[#This Row],[clean Salary (in local currency)]]*VLOOKUP(tblSalaries[[#This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  <c r="M124" s="32">
        <f>tblHours[[#This Row],[hrs per day, ave]]</f>
        <v>8</v>
      </c>
      <c r="N124" s="32">
        <f>tblHours[[#This Row],[hrs per day, min]]</f>
        <v>8</v>
      </c>
      <c r="O124" s="32">
        <f>tblHours[[#This Row],[hrs per day, max]]</f>
        <v>8</v>
      </c>
    </row>
    <row r="125" spans="2:15" ht="15" hidden="1" customHeight="1">
      <c r="B125" t="s">
        <v>2128</v>
      </c>
      <c r="C125" s="1">
        <v>41055.029120370367</v>
      </c>
      <c r="D125" s="4">
        <v>50000</v>
      </c>
      <c r="E125">
        <v>50000</v>
      </c>
      <c r="F125" t="s">
        <v>6</v>
      </c>
      <c r="G125">
        <f>tblSalaries[[#This Row],[clean Salary (in local currency)]]*VLOOKUP(tblSalaries[[#This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VLOOKUP(tblSalaries[[#This Row],[Where do you work]],tblCountries[[Actual]:[Mapping]],2,FALSE)</f>
        <v>USA</v>
      </c>
      <c r="L125" t="s">
        <v>9</v>
      </c>
      <c r="M125" s="32">
        <f>tblHours[[#This Row],[hrs per day, ave]]</f>
        <v>5</v>
      </c>
      <c r="N125" s="32">
        <f>tblHours[[#This Row],[hrs per day, min]]</f>
        <v>4</v>
      </c>
      <c r="O125" s="32">
        <f>tblHours[[#This Row],[hrs per day, max]]</f>
        <v>6</v>
      </c>
    </row>
    <row r="126" spans="2:15" ht="15" hidden="1" customHeight="1">
      <c r="B126" t="s">
        <v>2129</v>
      </c>
      <c r="C126" s="1">
        <v>41055.029143518521</v>
      </c>
      <c r="D126" s="4">
        <v>2300000</v>
      </c>
      <c r="E126">
        <v>2300000</v>
      </c>
      <c r="F126" t="s">
        <v>40</v>
      </c>
      <c r="G126">
        <f>tblSalaries[[#This Row],[clean Salary (in local currency)]]*VLOOKUP(tblSalaries[[#This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VLOOKUP(tblSalaries[[#This Row],[Where do you work]],tblCountries[[Actual]:[Mapping]],2,FALSE)</f>
        <v>India</v>
      </c>
      <c r="L126" t="s">
        <v>25</v>
      </c>
      <c r="M126" s="32">
        <f>tblHours[[#This Row],[hrs per day, ave]]</f>
        <v>1.5</v>
      </c>
      <c r="N126" s="32">
        <f>tblHours[[#This Row],[hrs per day, min]]</f>
        <v>1</v>
      </c>
      <c r="O126" s="32">
        <f>tblHours[[#This Row],[hrs per day, max]]</f>
        <v>2</v>
      </c>
    </row>
    <row r="127" spans="2:15" ht="15" hidden="1" customHeight="1">
      <c r="B127" t="s">
        <v>2130</v>
      </c>
      <c r="C127" s="1">
        <v>41055.029166666667</v>
      </c>
      <c r="D127" s="4">
        <v>80000</v>
      </c>
      <c r="E127">
        <v>80000</v>
      </c>
      <c r="F127" t="s">
        <v>6</v>
      </c>
      <c r="G127">
        <f>tblSalaries[[#This Row],[clean Salary (in local currency)]]*VLOOKUP(tblSalaries[[#This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VLOOKUP(tblSalaries[[#This Row],[Where do you work]],tblCountries[[Actual]:[Mapping]],2,FALSE)</f>
        <v>USA</v>
      </c>
      <c r="L127" t="s">
        <v>9</v>
      </c>
      <c r="M127" s="32">
        <f>tblHours[[#This Row],[hrs per day, ave]]</f>
        <v>5</v>
      </c>
      <c r="N127" s="32">
        <f>tblHours[[#This Row],[hrs per day, min]]</f>
        <v>4</v>
      </c>
      <c r="O127" s="32">
        <f>tblHours[[#This Row],[hrs per day, max]]</f>
        <v>6</v>
      </c>
    </row>
    <row r="128" spans="2:15" ht="15" hidden="1" customHeight="1">
      <c r="B128" t="s">
        <v>2131</v>
      </c>
      <c r="C128" s="1">
        <v>41055.02925925926</v>
      </c>
      <c r="D128" s="4">
        <v>128000</v>
      </c>
      <c r="E128">
        <v>128000</v>
      </c>
      <c r="F128" t="s">
        <v>6</v>
      </c>
      <c r="G128">
        <f>tblSalaries[[#This Row],[clean Salary (in local currency)]]*VLOOKUP(tblSalaries[[#This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VLOOKUP(tblSalaries[[#This Row],[Where do you work]],tblCountries[[Actual]:[Mapping]],2,FALSE)</f>
        <v>USA</v>
      </c>
      <c r="L128" t="s">
        <v>13</v>
      </c>
      <c r="M128" s="32">
        <f>tblHours[[#This Row],[hrs per day, ave]]</f>
        <v>8</v>
      </c>
      <c r="N128" s="32">
        <f>tblHours[[#This Row],[hrs per day, min]]</f>
        <v>8</v>
      </c>
      <c r="O128" s="32">
        <f>tblHours[[#This Row],[hrs per day, max]]</f>
        <v>8</v>
      </c>
    </row>
    <row r="129" spans="2:15" ht="15" hidden="1" customHeight="1">
      <c r="B129" t="s">
        <v>2132</v>
      </c>
      <c r="C129" s="1">
        <v>41055.029282407406</v>
      </c>
      <c r="D129" s="4" t="s">
        <v>192</v>
      </c>
      <c r="E129">
        <v>44000</v>
      </c>
      <c r="F129" t="s">
        <v>6</v>
      </c>
      <c r="G129">
        <f>tblSalaries[[#This Row],[clean Salary (in local currency)]]*VLOOKUP(tblSalaries[[#This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VLOOKUP(tblSalaries[[#This Row],[Where do you work]],tblCountries[[Actual]:[Mapping]],2,FALSE)</f>
        <v>USA</v>
      </c>
      <c r="L129" t="s">
        <v>25</v>
      </c>
      <c r="M129" s="32">
        <f>tblHours[[#This Row],[hrs per day, ave]]</f>
        <v>1.5</v>
      </c>
      <c r="N129" s="32">
        <f>tblHours[[#This Row],[hrs per day, min]]</f>
        <v>1</v>
      </c>
      <c r="O129" s="32">
        <f>tblHours[[#This Row],[hrs per day, max]]</f>
        <v>2</v>
      </c>
    </row>
    <row r="130" spans="2:15" ht="15" hidden="1" customHeight="1">
      <c r="B130" t="s">
        <v>2133</v>
      </c>
      <c r="C130" s="1">
        <v>41055.029293981483</v>
      </c>
      <c r="D130" s="4">
        <v>65000</v>
      </c>
      <c r="E130">
        <v>65000</v>
      </c>
      <c r="F130" t="s">
        <v>6</v>
      </c>
      <c r="G130">
        <f>tblSalaries[[#This Row],[clean Salary (in local currency)]]*VLOOKUP(tblSalaries[[#This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VLOOKUP(tblSalaries[[#This Row],[Where do you work]],tblCountries[[Actual]:[Mapping]],2,FALSE)</f>
        <v>USA</v>
      </c>
      <c r="L130" t="s">
        <v>13</v>
      </c>
      <c r="M130" s="32">
        <f>tblHours[[#This Row],[hrs per day, ave]]</f>
        <v>8</v>
      </c>
      <c r="N130" s="32">
        <f>tblHours[[#This Row],[hrs per day, min]]</f>
        <v>8</v>
      </c>
      <c r="O130" s="32">
        <f>tblHours[[#This Row],[hrs per day, max]]</f>
        <v>8</v>
      </c>
    </row>
    <row r="131" spans="2:15" ht="15" hidden="1" customHeight="1">
      <c r="B131" t="s">
        <v>2134</v>
      </c>
      <c r="C131" s="1">
        <v>41055.029537037037</v>
      </c>
      <c r="D131" s="4" t="s">
        <v>195</v>
      </c>
      <c r="E131">
        <v>36000</v>
      </c>
      <c r="F131" t="s">
        <v>6</v>
      </c>
      <c r="G131">
        <f>tblSalaries[[#This Row],[clean Salary (in local currency)]]*VLOOKUP(tblSalaries[[#This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VLOOKUP(tblSalaries[[#This Row],[Where do you work]],tblCountries[[Actual]:[Mapping]],2,FALSE)</f>
        <v>Turkey</v>
      </c>
      <c r="L131" t="s">
        <v>9</v>
      </c>
      <c r="M131" s="32">
        <f>tblHours[[#This Row],[hrs per day, ave]]</f>
        <v>5</v>
      </c>
      <c r="N131" s="32">
        <f>tblHours[[#This Row],[hrs per day, min]]</f>
        <v>4</v>
      </c>
      <c r="O131" s="32">
        <f>tblHours[[#This Row],[hrs per day, max]]</f>
        <v>6</v>
      </c>
    </row>
    <row r="132" spans="2:15" ht="15" hidden="1" customHeight="1">
      <c r="B132" t="s">
        <v>2135</v>
      </c>
      <c r="C132" s="1">
        <v>41055.029560185183</v>
      </c>
      <c r="D132" s="4">
        <v>1000</v>
      </c>
      <c r="E132">
        <v>12000</v>
      </c>
      <c r="F132" t="s">
        <v>6</v>
      </c>
      <c r="G132">
        <f>tblSalaries[[#This Row],[clean Salary (in local currency)]]*VLOOKUP(tblSalaries[[#This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VLOOKUP(tblSalaries[[#This Row],[Where do you work]],tblCountries[[Actual]:[Mapping]],2,FALSE)</f>
        <v>Pakistan</v>
      </c>
      <c r="L132" t="s">
        <v>25</v>
      </c>
      <c r="M132" s="32">
        <f>tblHours[[#This Row],[hrs per day, ave]]</f>
        <v>1.5</v>
      </c>
      <c r="N132" s="32">
        <f>tblHours[[#This Row],[hrs per day, min]]</f>
        <v>1</v>
      </c>
      <c r="O132" s="32">
        <f>tblHours[[#This Row],[hrs per day, max]]</f>
        <v>2</v>
      </c>
    </row>
    <row r="133" spans="2:15" ht="15" hidden="1" customHeight="1">
      <c r="B133" t="s">
        <v>2136</v>
      </c>
      <c r="C133" s="1">
        <v>41055.029641203706</v>
      </c>
      <c r="D133" s="4">
        <v>28159.200000000001</v>
      </c>
      <c r="E133">
        <v>28159</v>
      </c>
      <c r="F133" t="s">
        <v>69</v>
      </c>
      <c r="G133">
        <f>tblSalaries[[#This Row],[clean Salary (in local currency)]]*VLOOKUP(tblSalaries[[#This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VLOOKUP(tblSalaries[[#This Row],[Where do you work]],tblCountries[[Actual]:[Mapping]],2,FALSE)</f>
        <v>UK</v>
      </c>
      <c r="L133" t="s">
        <v>13</v>
      </c>
      <c r="M133" s="32">
        <f>tblHours[[#This Row],[hrs per day, ave]]</f>
        <v>8</v>
      </c>
      <c r="N133" s="32">
        <f>tblHours[[#This Row],[hrs per day, min]]</f>
        <v>8</v>
      </c>
      <c r="O133" s="32">
        <f>tblHours[[#This Row],[hrs per day, max]]</f>
        <v>8</v>
      </c>
    </row>
    <row r="134" spans="2:15" ht="15" hidden="1" customHeight="1">
      <c r="B134" t="s">
        <v>2137</v>
      </c>
      <c r="C134" s="1">
        <v>41055.029699074075</v>
      </c>
      <c r="D134" s="4">
        <v>45000</v>
      </c>
      <c r="E134">
        <v>45000</v>
      </c>
      <c r="F134" t="s">
        <v>6</v>
      </c>
      <c r="G134">
        <f>tblSalaries[[#This Row],[clean Salary (in local currency)]]*VLOOKUP(tblSalaries[[#This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VLOOKUP(tblSalaries[[#This Row],[Where do you work]],tblCountries[[Actual]:[Mapping]],2,FALSE)</f>
        <v>USA</v>
      </c>
      <c r="L134" t="s">
        <v>9</v>
      </c>
      <c r="M134" s="32">
        <f>tblHours[[#This Row],[hrs per day, ave]]</f>
        <v>5</v>
      </c>
      <c r="N134" s="32">
        <f>tblHours[[#This Row],[hrs per day, min]]</f>
        <v>4</v>
      </c>
      <c r="O134" s="32">
        <f>tblHours[[#This Row],[hrs per day, max]]</f>
        <v>6</v>
      </c>
    </row>
    <row r="135" spans="2:15" ht="15" hidden="1" customHeight="1">
      <c r="B135" t="s">
        <v>2138</v>
      </c>
      <c r="C135" s="1">
        <v>41055.02983796296</v>
      </c>
      <c r="D135" s="4">
        <v>54000</v>
      </c>
      <c r="E135">
        <v>54000</v>
      </c>
      <c r="F135" t="s">
        <v>6</v>
      </c>
      <c r="G135">
        <f>tblSalaries[[#This Row],[clean Salary (in local currency)]]*VLOOKUP(tblSalaries[[#This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VLOOKUP(tblSalaries[[#This Row],[Where do you work]],tblCountries[[Actual]:[Mapping]],2,FALSE)</f>
        <v>USA</v>
      </c>
      <c r="L135" t="s">
        <v>18</v>
      </c>
      <c r="M135" s="32">
        <f>tblHours[[#This Row],[hrs per day, ave]]</f>
        <v>2.5</v>
      </c>
      <c r="N135" s="32">
        <f>tblHours[[#This Row],[hrs per day, min]]</f>
        <v>2</v>
      </c>
      <c r="O135" s="32">
        <f>tblHours[[#This Row],[hrs per day, max]]</f>
        <v>3</v>
      </c>
    </row>
    <row r="136" spans="2:15" ht="15" hidden="1" customHeight="1">
      <c r="B136" t="s">
        <v>2139</v>
      </c>
      <c r="C136" s="1">
        <v>41055.029895833337</v>
      </c>
      <c r="D136" s="4">
        <v>70000</v>
      </c>
      <c r="E136">
        <v>70000</v>
      </c>
      <c r="F136" t="s">
        <v>69</v>
      </c>
      <c r="G136">
        <f>tblSalaries[[#This Row],[clean Salary (in local currency)]]*VLOOKUP(tblSalaries[[#This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VLOOKUP(tblSalaries[[#This Row],[Where do you work]],tblCountries[[Actual]:[Mapping]],2,FALSE)</f>
        <v>UK</v>
      </c>
      <c r="L136" t="s">
        <v>18</v>
      </c>
      <c r="M136" s="32">
        <f>tblHours[[#This Row],[hrs per day, ave]]</f>
        <v>2.5</v>
      </c>
      <c r="N136" s="32">
        <f>tblHours[[#This Row],[hrs per day, min]]</f>
        <v>2</v>
      </c>
      <c r="O136" s="32">
        <f>tblHours[[#This Row],[hrs per day, max]]</f>
        <v>3</v>
      </c>
    </row>
    <row r="137" spans="2:15" ht="15" hidden="1" customHeight="1">
      <c r="B137" t="s">
        <v>2140</v>
      </c>
      <c r="C137" s="1">
        <v>41055.029942129629</v>
      </c>
      <c r="D137" s="4">
        <v>71000</v>
      </c>
      <c r="E137">
        <v>71000</v>
      </c>
      <c r="F137" t="s">
        <v>6</v>
      </c>
      <c r="G137">
        <f>tblSalaries[[#This Row],[clean Salary (in local currency)]]*VLOOKUP(tblSalaries[[#This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  <c r="M137" s="32">
        <f>tblHours[[#This Row],[hrs per day, ave]]</f>
        <v>5</v>
      </c>
      <c r="N137" s="32">
        <f>tblHours[[#This Row],[hrs per day, min]]</f>
        <v>4</v>
      </c>
      <c r="O137" s="32">
        <f>tblHours[[#This Row],[hrs per day, max]]</f>
        <v>6</v>
      </c>
    </row>
    <row r="138" spans="2:15" ht="15" hidden="1" customHeight="1">
      <c r="B138" t="s">
        <v>2141</v>
      </c>
      <c r="C138" s="1">
        <v>41055.029953703706</v>
      </c>
      <c r="D138" s="4">
        <v>800000</v>
      </c>
      <c r="E138">
        <v>800000</v>
      </c>
      <c r="F138" t="s">
        <v>40</v>
      </c>
      <c r="G138">
        <f>tblSalaries[[#This Row],[clean Salary (in local currency)]]*VLOOKUP(tblSalaries[[#This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VLOOKUP(tblSalaries[[#This Row],[Where do you work]],tblCountries[[Actual]:[Mapping]],2,FALSE)</f>
        <v>India</v>
      </c>
      <c r="L138" t="s">
        <v>18</v>
      </c>
      <c r="M138" s="32">
        <f>tblHours[[#This Row],[hrs per day, ave]]</f>
        <v>2.5</v>
      </c>
      <c r="N138" s="32">
        <f>tblHours[[#This Row],[hrs per day, min]]</f>
        <v>2</v>
      </c>
      <c r="O138" s="32">
        <f>tblHours[[#This Row],[hrs per day, max]]</f>
        <v>3</v>
      </c>
    </row>
    <row r="139" spans="2:15" ht="15" hidden="1" customHeight="1">
      <c r="B139" t="s">
        <v>2142</v>
      </c>
      <c r="C139" s="1">
        <v>41055.030057870368</v>
      </c>
      <c r="D139" s="4">
        <v>70000</v>
      </c>
      <c r="E139">
        <v>70000</v>
      </c>
      <c r="F139" t="s">
        <v>86</v>
      </c>
      <c r="G139">
        <f>tblSalaries[[#This Row],[clean Salary (in local currency)]]*VLOOKUP(tblSalaries[[#This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VLOOKUP(tblSalaries[[#This Row],[Where do you work]],tblCountries[[Actual]:[Mapping]],2,FALSE)</f>
        <v>Canada</v>
      </c>
      <c r="L139" t="s">
        <v>9</v>
      </c>
      <c r="M139" s="32">
        <f>tblHours[[#This Row],[hrs per day, ave]]</f>
        <v>5</v>
      </c>
      <c r="N139" s="32">
        <f>tblHours[[#This Row],[hrs per day, min]]</f>
        <v>4</v>
      </c>
      <c r="O139" s="32">
        <f>tblHours[[#This Row],[hrs per day, max]]</f>
        <v>6</v>
      </c>
    </row>
    <row r="140" spans="2:15" ht="15" hidden="1" customHeight="1">
      <c r="B140" t="s">
        <v>2143</v>
      </c>
      <c r="C140" s="1">
        <v>41055.030150462961</v>
      </c>
      <c r="D140" s="4">
        <v>50000</v>
      </c>
      <c r="E140">
        <v>50000</v>
      </c>
      <c r="F140" t="s">
        <v>86</v>
      </c>
      <c r="G140">
        <f>tblSalaries[[#This Row],[clean Salary (in local currency)]]*VLOOKUP(tblSalaries[[#This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VLOOKUP(tblSalaries[[#This Row],[Where do you work]],tblCountries[[Actual]:[Mapping]],2,FALSE)</f>
        <v>Canada</v>
      </c>
      <c r="L140" t="s">
        <v>9</v>
      </c>
      <c r="M140" s="32">
        <f>tblHours[[#This Row],[hrs per day, ave]]</f>
        <v>5</v>
      </c>
      <c r="N140" s="32">
        <f>tblHours[[#This Row],[hrs per day, min]]</f>
        <v>4</v>
      </c>
      <c r="O140" s="32">
        <f>tblHours[[#This Row],[hrs per day, max]]</f>
        <v>6</v>
      </c>
    </row>
    <row r="141" spans="2:15" ht="15" hidden="1" customHeight="1">
      <c r="B141" t="s">
        <v>2144</v>
      </c>
      <c r="C141" s="1">
        <v>41055.030173611114</v>
      </c>
      <c r="D141" s="4">
        <v>40000</v>
      </c>
      <c r="E141">
        <v>40000</v>
      </c>
      <c r="F141" t="s">
        <v>6</v>
      </c>
      <c r="G141">
        <f>tblSalaries[[#This Row],[clean Salary (in local currency)]]*VLOOKUP(tblSalaries[[#This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VLOOKUP(tblSalaries[[#This Row],[Where do you work]],tblCountries[[Actual]:[Mapping]],2,FALSE)</f>
        <v>USA</v>
      </c>
      <c r="L141" t="s">
        <v>9</v>
      </c>
      <c r="M141" s="32">
        <f>tblHours[[#This Row],[hrs per day, ave]]</f>
        <v>5</v>
      </c>
      <c r="N141" s="32">
        <f>tblHours[[#This Row],[hrs per day, min]]</f>
        <v>4</v>
      </c>
      <c r="O141" s="32">
        <f>tblHours[[#This Row],[hrs per day, max]]</f>
        <v>6</v>
      </c>
    </row>
    <row r="142" spans="2:15" ht="15" hidden="1" customHeight="1">
      <c r="B142" t="s">
        <v>2145</v>
      </c>
      <c r="C142" s="1">
        <v>41055.03025462963</v>
      </c>
      <c r="D142" s="4" t="s">
        <v>208</v>
      </c>
      <c r="E142">
        <v>62000</v>
      </c>
      <c r="F142" t="s">
        <v>86</v>
      </c>
      <c r="G142">
        <f>tblSalaries[[#This Row],[clean Salary (in local currency)]]*VLOOKUP(tblSalaries[[#This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VLOOKUP(tblSalaries[[#This Row],[Where do you work]],tblCountries[[Actual]:[Mapping]],2,FALSE)</f>
        <v>Canada</v>
      </c>
      <c r="L142" t="s">
        <v>18</v>
      </c>
      <c r="M142" s="32">
        <f>tblHours[[#This Row],[hrs per day, ave]]</f>
        <v>2.5</v>
      </c>
      <c r="N142" s="32">
        <f>tblHours[[#This Row],[hrs per day, min]]</f>
        <v>2</v>
      </c>
      <c r="O142" s="32">
        <f>tblHours[[#This Row],[hrs per day, max]]</f>
        <v>3</v>
      </c>
    </row>
    <row r="143" spans="2:15" ht="15" hidden="1" customHeight="1">
      <c r="B143" t="s">
        <v>2146</v>
      </c>
      <c r="C143" s="1">
        <v>41055.030277777776</v>
      </c>
      <c r="D143" s="4" t="s">
        <v>210</v>
      </c>
      <c r="E143">
        <v>336000</v>
      </c>
      <c r="F143" t="s">
        <v>40</v>
      </c>
      <c r="G143">
        <f>tblSalaries[[#This Row],[clean Salary (in local currency)]]*VLOOKUP(tblSalaries[[#This Row],[Currency]],tblXrate[],2,FALSE)</f>
        <v>5983.4600069807029</v>
      </c>
      <c r="H143" t="s">
        <v>211</v>
      </c>
      <c r="I143" t="s">
        <v>3999</v>
      </c>
      <c r="J143" t="s">
        <v>8</v>
      </c>
      <c r="K143" t="str">
        <f>VLOOKUP(tblSalaries[[#This Row],[Where do you work]],tblCountries[[Actual]:[Mapping]],2,FALSE)</f>
        <v>India</v>
      </c>
      <c r="L143" t="s">
        <v>9</v>
      </c>
      <c r="M143" s="32">
        <f>tblHours[[#This Row],[hrs per day, ave]]</f>
        <v>5</v>
      </c>
      <c r="N143" s="32">
        <f>tblHours[[#This Row],[hrs per day, min]]</f>
        <v>4</v>
      </c>
      <c r="O143" s="32">
        <f>tblHours[[#This Row],[hrs per day, max]]</f>
        <v>6</v>
      </c>
    </row>
    <row r="144" spans="2:15" ht="15" hidden="1" customHeight="1">
      <c r="B144" t="s">
        <v>2147</v>
      </c>
      <c r="C144" s="1">
        <v>41055.030277777776</v>
      </c>
      <c r="D144" s="4">
        <v>53000</v>
      </c>
      <c r="E144">
        <v>53000</v>
      </c>
      <c r="F144" t="s">
        <v>6</v>
      </c>
      <c r="G144">
        <f>tblSalaries[[#This Row],[clean Salary (in local currency)]]*VLOOKUP(tblSalaries[[#This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  <c r="M144" s="32">
        <f>tblHours[[#This Row],[hrs per day, ave]]</f>
        <v>5</v>
      </c>
      <c r="N144" s="32">
        <f>tblHours[[#This Row],[hrs per day, min]]</f>
        <v>4</v>
      </c>
      <c r="O144" s="32">
        <f>tblHours[[#This Row],[hrs per day, max]]</f>
        <v>6</v>
      </c>
    </row>
    <row r="145" spans="2:15" ht="15" customHeight="1">
      <c r="B145" t="s">
        <v>2148</v>
      </c>
      <c r="C145" s="1">
        <v>41055.030428240738</v>
      </c>
      <c r="D145" s="4">
        <v>104000</v>
      </c>
      <c r="E145">
        <v>104000</v>
      </c>
      <c r="F145" t="s">
        <v>6</v>
      </c>
      <c r="G145">
        <f>tblSalaries[[#This Row],[clean Salary (in local currency)]]*VLOOKUP(tblSalaries[[#This Row],[Currency]],tblXrate[],2,FALSE)</f>
        <v>104000</v>
      </c>
      <c r="H145" t="s">
        <v>212</v>
      </c>
      <c r="I145" t="s">
        <v>4001</v>
      </c>
      <c r="J145" t="s">
        <v>15</v>
      </c>
      <c r="K145" t="str">
        <f>VLOOKUP(tblSalaries[[#This Row],[Where do you work]],tblCountries[[Actual]:[Mapping]],2,FALSE)</f>
        <v>USA</v>
      </c>
      <c r="L145" t="s">
        <v>18</v>
      </c>
      <c r="M145" s="32">
        <f>tblHours[[#This Row],[hrs per day, ave]]</f>
        <v>2.5</v>
      </c>
      <c r="N145" s="32">
        <f>tblHours[[#This Row],[hrs per day, min]]</f>
        <v>2</v>
      </c>
      <c r="O145" s="32">
        <f>tblHours[[#This Row],[hrs per day, max]]</f>
        <v>3</v>
      </c>
    </row>
    <row r="146" spans="2:15" ht="15" hidden="1" customHeight="1">
      <c r="B146" t="s">
        <v>2149</v>
      </c>
      <c r="C146" s="1">
        <v>41055.030578703707</v>
      </c>
      <c r="D146" s="4">
        <v>57000</v>
      </c>
      <c r="E146">
        <v>57000</v>
      </c>
      <c r="F146" t="s">
        <v>6</v>
      </c>
      <c r="G146">
        <f>tblSalaries[[#This Row],[clean Salary (in local currency)]]*VLOOKUP(tblSalaries[[#This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VLOOKUP(tblSalaries[[#This Row],[Where do you work]],tblCountries[[Actual]:[Mapping]],2,FALSE)</f>
        <v>USA</v>
      </c>
      <c r="L146" t="s">
        <v>9</v>
      </c>
      <c r="M146" s="32">
        <f>tblHours[[#This Row],[hrs per day, ave]]</f>
        <v>5</v>
      </c>
      <c r="N146" s="32">
        <f>tblHours[[#This Row],[hrs per day, min]]</f>
        <v>4</v>
      </c>
      <c r="O146" s="32">
        <f>tblHours[[#This Row],[hrs per day, max]]</f>
        <v>6</v>
      </c>
    </row>
    <row r="147" spans="2:15" ht="15" hidden="1" customHeight="1">
      <c r="B147" t="s">
        <v>2150</v>
      </c>
      <c r="C147" s="1">
        <v>41055.030659722222</v>
      </c>
      <c r="D147" s="4">
        <v>45000</v>
      </c>
      <c r="E147">
        <v>45000</v>
      </c>
      <c r="F147" t="s">
        <v>6</v>
      </c>
      <c r="G147">
        <f>tblSalaries[[#This Row],[clean Salary (in local currency)]]*VLOOKUP(tblSalaries[[#This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VLOOKUP(tblSalaries[[#This Row],[Where do you work]],tblCountries[[Actual]:[Mapping]],2,FALSE)</f>
        <v>USA</v>
      </c>
      <c r="L147" t="s">
        <v>18</v>
      </c>
      <c r="M147" s="32">
        <f>tblHours[[#This Row],[hrs per day, ave]]</f>
        <v>2.5</v>
      </c>
      <c r="N147" s="32">
        <f>tblHours[[#This Row],[hrs per day, min]]</f>
        <v>2</v>
      </c>
      <c r="O147" s="32">
        <f>tblHours[[#This Row],[hrs per day, max]]</f>
        <v>3</v>
      </c>
    </row>
    <row r="148" spans="2:15" ht="15" hidden="1" customHeight="1">
      <c r="B148" t="s">
        <v>2151</v>
      </c>
      <c r="C148" s="1">
        <v>41055.030729166669</v>
      </c>
      <c r="D148" s="4">
        <v>92000</v>
      </c>
      <c r="E148">
        <v>92000</v>
      </c>
      <c r="F148" t="s">
        <v>6</v>
      </c>
      <c r="G148">
        <f>tblSalaries[[#This Row],[clean Salary (in local currency)]]*VLOOKUP(tblSalaries[[#This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VLOOKUP(tblSalaries[[#This Row],[Where do you work]],tblCountries[[Actual]:[Mapping]],2,FALSE)</f>
        <v>USA</v>
      </c>
      <c r="L148" t="s">
        <v>9</v>
      </c>
      <c r="M148" s="32">
        <f>tblHours[[#This Row],[hrs per day, ave]]</f>
        <v>5</v>
      </c>
      <c r="N148" s="32">
        <f>tblHours[[#This Row],[hrs per day, min]]</f>
        <v>4</v>
      </c>
      <c r="O148" s="32">
        <f>tblHours[[#This Row],[hrs per day, max]]</f>
        <v>6</v>
      </c>
    </row>
    <row r="149" spans="2:15" ht="15" hidden="1" customHeight="1">
      <c r="B149" t="s">
        <v>2152</v>
      </c>
      <c r="C149" s="1">
        <v>41055.030763888892</v>
      </c>
      <c r="D149" s="4">
        <v>88000</v>
      </c>
      <c r="E149">
        <v>88000</v>
      </c>
      <c r="F149" t="s">
        <v>6</v>
      </c>
      <c r="G149">
        <f>tblSalaries[[#This Row],[clean Salary (in local currency)]]*VLOOKUP(tblSalaries[[#This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9</v>
      </c>
      <c r="M149" s="32">
        <f>tblHours[[#This Row],[hrs per day, ave]]</f>
        <v>5</v>
      </c>
      <c r="N149" s="32">
        <f>tblHours[[#This Row],[hrs per day, min]]</f>
        <v>4</v>
      </c>
      <c r="O149" s="32">
        <f>tblHours[[#This Row],[hrs per day, max]]</f>
        <v>6</v>
      </c>
    </row>
    <row r="150" spans="2:15" ht="15" hidden="1" customHeight="1">
      <c r="B150" t="s">
        <v>2153</v>
      </c>
      <c r="C150" s="1">
        <v>41055.030787037038</v>
      </c>
      <c r="D150" s="4">
        <v>80000</v>
      </c>
      <c r="E150">
        <v>80000</v>
      </c>
      <c r="F150" t="s">
        <v>6</v>
      </c>
      <c r="G150">
        <f>tblSalaries[[#This Row],[clean Salary (in local currency)]]*VLOOKUP(tblSalaries[[#This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18</v>
      </c>
      <c r="M150" s="32">
        <f>tblHours[[#This Row],[hrs per day, ave]]</f>
        <v>2.5</v>
      </c>
      <c r="N150" s="32">
        <f>tblHours[[#This Row],[hrs per day, min]]</f>
        <v>2</v>
      </c>
      <c r="O150" s="32">
        <f>tblHours[[#This Row],[hrs per day, max]]</f>
        <v>3</v>
      </c>
    </row>
    <row r="151" spans="2:15" ht="15" hidden="1" customHeight="1">
      <c r="B151" t="s">
        <v>2154</v>
      </c>
      <c r="C151" s="1">
        <v>41055.030810185184</v>
      </c>
      <c r="D151" s="4">
        <v>69000</v>
      </c>
      <c r="E151">
        <v>69000</v>
      </c>
      <c r="F151" t="s">
        <v>6</v>
      </c>
      <c r="G151">
        <f>tblSalaries[[#This Row],[clean Salary (in local currency)]]*VLOOKUP(tblSalaries[[#This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VLOOKUP(tblSalaries[[#This Row],[Where do you work]],tblCountries[[Actual]:[Mapping]],2,FALSE)</f>
        <v>USA</v>
      </c>
      <c r="L151" t="s">
        <v>9</v>
      </c>
      <c r="M151" s="32">
        <f>tblHours[[#This Row],[hrs per day, ave]]</f>
        <v>5</v>
      </c>
      <c r="N151" s="32">
        <f>tblHours[[#This Row],[hrs per day, min]]</f>
        <v>4</v>
      </c>
      <c r="O151" s="32">
        <f>tblHours[[#This Row],[hrs per day, max]]</f>
        <v>6</v>
      </c>
    </row>
    <row r="152" spans="2:15" ht="15" hidden="1" customHeight="1">
      <c r="B152" t="s">
        <v>2155</v>
      </c>
      <c r="C152" s="1">
        <v>41055.030821759261</v>
      </c>
      <c r="D152" s="4">
        <v>50000</v>
      </c>
      <c r="E152">
        <v>50000</v>
      </c>
      <c r="F152" t="s">
        <v>6</v>
      </c>
      <c r="G152">
        <f>tblSalaries[[#This Row],[clean Salary (in local currency)]]*VLOOKUP(tblSalaries[[#This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VLOOKUP(tblSalaries[[#This Row],[Where do you work]],tblCountries[[Actual]:[Mapping]],2,FALSE)</f>
        <v>Mexico</v>
      </c>
      <c r="L152" t="s">
        <v>13</v>
      </c>
      <c r="M152" s="32">
        <f>tblHours[[#This Row],[hrs per day, ave]]</f>
        <v>8</v>
      </c>
      <c r="N152" s="32">
        <f>tblHours[[#This Row],[hrs per day, min]]</f>
        <v>8</v>
      </c>
      <c r="O152" s="32">
        <f>tblHours[[#This Row],[hrs per day, max]]</f>
        <v>8</v>
      </c>
    </row>
    <row r="153" spans="2:15" ht="15" hidden="1" customHeight="1">
      <c r="B153" t="s">
        <v>2156</v>
      </c>
      <c r="C153" s="1">
        <v>41055.031018518515</v>
      </c>
      <c r="D153" s="4">
        <v>35000</v>
      </c>
      <c r="E153">
        <v>35000</v>
      </c>
      <c r="F153" t="s">
        <v>6</v>
      </c>
      <c r="G153">
        <f>tblSalaries[[#This Row],[clean Salary (in local currency)]]*VLOOKUP(tblSalaries[[#This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VLOOKUP(tblSalaries[[#This Row],[Where do you work]],tblCountries[[Actual]:[Mapping]],2,FALSE)</f>
        <v>USA</v>
      </c>
      <c r="L153" t="s">
        <v>18</v>
      </c>
      <c r="M153" s="32">
        <f>tblHours[[#This Row],[hrs per day, ave]]</f>
        <v>2.5</v>
      </c>
      <c r="N153" s="32">
        <f>tblHours[[#This Row],[hrs per day, min]]</f>
        <v>2</v>
      </c>
      <c r="O153" s="32">
        <f>tblHours[[#This Row],[hrs per day, max]]</f>
        <v>3</v>
      </c>
    </row>
    <row r="154" spans="2:15" ht="15" hidden="1" customHeight="1">
      <c r="B154" t="s">
        <v>2157</v>
      </c>
      <c r="C154" s="1">
        <v>41055.031238425923</v>
      </c>
      <c r="D154" s="4">
        <v>96000</v>
      </c>
      <c r="E154">
        <v>96000</v>
      </c>
      <c r="F154" t="s">
        <v>6</v>
      </c>
      <c r="G154">
        <f>tblSalaries[[#This Row],[clean Salary (in local currency)]]*VLOOKUP(tblSalaries[[#This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9</v>
      </c>
      <c r="M154" s="32">
        <f>tblHours[[#This Row],[hrs per day, ave]]</f>
        <v>5</v>
      </c>
      <c r="N154" s="32">
        <f>tblHours[[#This Row],[hrs per day, min]]</f>
        <v>4</v>
      </c>
      <c r="O154" s="32">
        <f>tblHours[[#This Row],[hrs per day, max]]</f>
        <v>6</v>
      </c>
    </row>
    <row r="155" spans="2:15" ht="15" hidden="1" customHeight="1">
      <c r="B155" t="s">
        <v>2158</v>
      </c>
      <c r="C155" s="1">
        <v>41055.03125</v>
      </c>
      <c r="D155" s="4">
        <v>65000</v>
      </c>
      <c r="E155">
        <v>65000</v>
      </c>
      <c r="F155" t="s">
        <v>6</v>
      </c>
      <c r="G155">
        <f>tblSalaries[[#This Row],[clean Salary (in local currency)]]*VLOOKUP(tblSalaries[[#This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  <c r="M155" s="32">
        <f>tblHours[[#This Row],[hrs per day, ave]]</f>
        <v>8</v>
      </c>
      <c r="N155" s="32">
        <f>tblHours[[#This Row],[hrs per day, min]]</f>
        <v>8</v>
      </c>
      <c r="O155" s="32">
        <f>tblHours[[#This Row],[hrs per day, max]]</f>
        <v>8</v>
      </c>
    </row>
    <row r="156" spans="2:15" ht="15" hidden="1" customHeight="1">
      <c r="B156" t="s">
        <v>2159</v>
      </c>
      <c r="C156" s="1">
        <v>41055.031319444446</v>
      </c>
      <c r="D156" s="4">
        <v>37440</v>
      </c>
      <c r="E156">
        <v>37440</v>
      </c>
      <c r="F156" t="s">
        <v>6</v>
      </c>
      <c r="G156">
        <f>tblSalaries[[#This Row],[clean Salary (in local currency)]]*VLOOKUP(tblSalaries[[#This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  <c r="M156" s="32">
        <f>tblHours[[#This Row],[hrs per day, ave]]</f>
        <v>8</v>
      </c>
      <c r="N156" s="32">
        <f>tblHours[[#This Row],[hrs per day, min]]</f>
        <v>8</v>
      </c>
      <c r="O156" s="32">
        <f>tblHours[[#This Row],[hrs per day, max]]</f>
        <v>8</v>
      </c>
    </row>
    <row r="157" spans="2:15" ht="15" hidden="1" customHeight="1">
      <c r="B157" t="s">
        <v>2160</v>
      </c>
      <c r="C157" s="1">
        <v>41055.031377314815</v>
      </c>
      <c r="D157" s="4">
        <v>15500</v>
      </c>
      <c r="E157">
        <v>15500</v>
      </c>
      <c r="F157" t="s">
        <v>6</v>
      </c>
      <c r="G157">
        <f>tblSalaries[[#This Row],[clean Salary (in local currency)]]*VLOOKUP(tblSalaries[[#This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VLOOKUP(tblSalaries[[#This Row],[Where do you work]],tblCountries[[Actual]:[Mapping]],2,FALSE)</f>
        <v>Mexico</v>
      </c>
      <c r="L157" t="s">
        <v>13</v>
      </c>
      <c r="M157" s="32">
        <f>tblHours[[#This Row],[hrs per day, ave]]</f>
        <v>8</v>
      </c>
      <c r="N157" s="32">
        <f>tblHours[[#This Row],[hrs per day, min]]</f>
        <v>8</v>
      </c>
      <c r="O157" s="32">
        <f>tblHours[[#This Row],[hrs per day, max]]</f>
        <v>8</v>
      </c>
    </row>
    <row r="158" spans="2:15" ht="15" hidden="1" customHeight="1">
      <c r="B158" t="s">
        <v>2161</v>
      </c>
      <c r="C158" s="1">
        <v>41055.031446759262</v>
      </c>
      <c r="D158" s="4" t="s">
        <v>224</v>
      </c>
      <c r="E158">
        <v>90000</v>
      </c>
      <c r="F158" t="s">
        <v>6</v>
      </c>
      <c r="G158">
        <f>tblSalaries[[#This Row],[clean Salary (in local currency)]]*VLOOKUP(tblSalaries[[#This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VLOOKUP(tblSalaries[[#This Row],[Where do you work]],tblCountries[[Actual]:[Mapping]],2,FALSE)</f>
        <v>USA</v>
      </c>
      <c r="L158" t="s">
        <v>18</v>
      </c>
      <c r="M158" s="32">
        <f>tblHours[[#This Row],[hrs per day, ave]]</f>
        <v>2.5</v>
      </c>
      <c r="N158" s="32">
        <f>tblHours[[#This Row],[hrs per day, min]]</f>
        <v>2</v>
      </c>
      <c r="O158" s="32">
        <f>tblHours[[#This Row],[hrs per day, max]]</f>
        <v>3</v>
      </c>
    </row>
    <row r="159" spans="2:15" ht="15" hidden="1" customHeight="1">
      <c r="B159" t="s">
        <v>2162</v>
      </c>
      <c r="C159" s="1">
        <v>41055.031782407408</v>
      </c>
      <c r="D159" s="4">
        <v>66500</v>
      </c>
      <c r="E159">
        <v>66500</v>
      </c>
      <c r="F159" t="s">
        <v>6</v>
      </c>
      <c r="G159">
        <f>tblSalaries[[#This Row],[clean Salary (in local currency)]]*VLOOKUP(tblSalaries[[#This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13</v>
      </c>
      <c r="M159" s="32">
        <f>tblHours[[#This Row],[hrs per day, ave]]</f>
        <v>8</v>
      </c>
      <c r="N159" s="32">
        <f>tblHours[[#This Row],[hrs per day, min]]</f>
        <v>8</v>
      </c>
      <c r="O159" s="32">
        <f>tblHours[[#This Row],[hrs per day, max]]</f>
        <v>8</v>
      </c>
    </row>
    <row r="160" spans="2:15" ht="15" hidden="1" customHeight="1">
      <c r="B160" t="s">
        <v>2163</v>
      </c>
      <c r="C160" s="1">
        <v>41055.031817129631</v>
      </c>
      <c r="D160" s="4">
        <v>100000</v>
      </c>
      <c r="E160">
        <v>100000</v>
      </c>
      <c r="F160" t="s">
        <v>6</v>
      </c>
      <c r="G160">
        <f>tblSalaries[[#This Row],[clean Salary (in local currency)]]*VLOOKUP(tblSalaries[[#This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VLOOKUP(tblSalaries[[#This Row],[Where do you work]],tblCountries[[Actual]:[Mapping]],2,FALSE)</f>
        <v>USA</v>
      </c>
      <c r="L160" t="s">
        <v>13</v>
      </c>
      <c r="M160" s="32">
        <f>tblHours[[#This Row],[hrs per day, ave]]</f>
        <v>8</v>
      </c>
      <c r="N160" s="32">
        <f>tblHours[[#This Row],[hrs per day, min]]</f>
        <v>8</v>
      </c>
      <c r="O160" s="32">
        <f>tblHours[[#This Row],[hrs per day, max]]</f>
        <v>8</v>
      </c>
    </row>
    <row r="161" spans="2:15" ht="15" hidden="1" customHeight="1">
      <c r="B161" t="s">
        <v>2164</v>
      </c>
      <c r="C161" s="1">
        <v>41055.031840277778</v>
      </c>
      <c r="D161" s="4" t="s">
        <v>228</v>
      </c>
      <c r="E161">
        <v>32250</v>
      </c>
      <c r="F161" t="s">
        <v>69</v>
      </c>
      <c r="G161">
        <f>tblSalaries[[#This Row],[clean Salary (in local currency)]]*VLOOKUP(tblSalaries[[#This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VLOOKUP(tblSalaries[[#This Row],[Where do you work]],tblCountries[[Actual]:[Mapping]],2,FALSE)</f>
        <v>UK</v>
      </c>
      <c r="L161" t="s">
        <v>9</v>
      </c>
      <c r="M161" s="32">
        <f>tblHours[[#This Row],[hrs per day, ave]]</f>
        <v>5</v>
      </c>
      <c r="N161" s="32">
        <f>tblHours[[#This Row],[hrs per day, min]]</f>
        <v>4</v>
      </c>
      <c r="O161" s="32">
        <f>tblHours[[#This Row],[hrs per day, max]]</f>
        <v>6</v>
      </c>
    </row>
    <row r="162" spans="2:15" ht="15" hidden="1" customHeight="1">
      <c r="B162" t="s">
        <v>2165</v>
      </c>
      <c r="C162" s="1">
        <v>41055.031863425924</v>
      </c>
      <c r="D162" s="4">
        <v>420000</v>
      </c>
      <c r="E162">
        <v>420000</v>
      </c>
      <c r="F162" t="s">
        <v>40</v>
      </c>
      <c r="G162">
        <f>tblSalaries[[#This Row],[clean Salary (in local currency)]]*VLOOKUP(tblSalaries[[#This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VLOOKUP(tblSalaries[[#This Row],[Where do you work]],tblCountries[[Actual]:[Mapping]],2,FALSE)</f>
        <v>India</v>
      </c>
      <c r="L162" t="s">
        <v>25</v>
      </c>
      <c r="M162" s="32">
        <f>tblHours[[#This Row],[hrs per day, ave]]</f>
        <v>1.5</v>
      </c>
      <c r="N162" s="32">
        <f>tblHours[[#This Row],[hrs per day, min]]</f>
        <v>1</v>
      </c>
      <c r="O162" s="32">
        <f>tblHours[[#This Row],[hrs per day, max]]</f>
        <v>2</v>
      </c>
    </row>
    <row r="163" spans="2:15" ht="15" hidden="1" customHeight="1">
      <c r="B163" t="s">
        <v>2166</v>
      </c>
      <c r="C163" s="1">
        <v>41055.031944444447</v>
      </c>
      <c r="D163" s="4">
        <v>75000</v>
      </c>
      <c r="E163">
        <v>75000</v>
      </c>
      <c r="F163" t="s">
        <v>6</v>
      </c>
      <c r="G163">
        <f>tblSalaries[[#This Row],[clean Salary (in local currency)]]*VLOOKUP(tblSalaries[[#This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VLOOKUP(tblSalaries[[#This Row],[Where do you work]],tblCountries[[Actual]:[Mapping]],2,FALSE)</f>
        <v>USA</v>
      </c>
      <c r="L163" t="s">
        <v>25</v>
      </c>
      <c r="M163" s="32">
        <f>tblHours[[#This Row],[hrs per day, ave]]</f>
        <v>1.5</v>
      </c>
      <c r="N163" s="32">
        <f>tblHours[[#This Row],[hrs per day, min]]</f>
        <v>1</v>
      </c>
      <c r="O163" s="32">
        <f>tblHours[[#This Row],[hrs per day, max]]</f>
        <v>2</v>
      </c>
    </row>
    <row r="164" spans="2:15" ht="15" hidden="1" customHeight="1">
      <c r="B164" t="s">
        <v>2167</v>
      </c>
      <c r="C164" s="1">
        <v>41055.032233796293</v>
      </c>
      <c r="D164" s="4">
        <v>58</v>
      </c>
      <c r="E164">
        <v>58000</v>
      </c>
      <c r="F164" t="s">
        <v>6</v>
      </c>
      <c r="G164">
        <f>tblSalaries[[#This Row],[clean Salary (in local currency)]]*VLOOKUP(tblSalaries[[#This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25</v>
      </c>
      <c r="M164" s="32">
        <f>tblHours[[#This Row],[hrs per day, ave]]</f>
        <v>1.5</v>
      </c>
      <c r="N164" s="32">
        <f>tblHours[[#This Row],[hrs per day, min]]</f>
        <v>1</v>
      </c>
      <c r="O164" s="32">
        <f>tblHours[[#This Row],[hrs per day, max]]</f>
        <v>2</v>
      </c>
    </row>
    <row r="165" spans="2:15" ht="15" hidden="1" customHeight="1">
      <c r="B165" t="s">
        <v>2168</v>
      </c>
      <c r="C165" s="1">
        <v>41055.032280092593</v>
      </c>
      <c r="D165" s="4">
        <v>55000</v>
      </c>
      <c r="E165">
        <v>55000</v>
      </c>
      <c r="F165" t="s">
        <v>6</v>
      </c>
      <c r="G165">
        <f>tblSalaries[[#This Row],[clean Salary (in local currency)]]*VLOOKUP(tblSalaries[[#This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VLOOKUP(tblSalaries[[#This Row],[Where do you work]],tblCountries[[Actual]:[Mapping]],2,FALSE)</f>
        <v>USA</v>
      </c>
      <c r="L165" t="s">
        <v>18</v>
      </c>
      <c r="M165" s="32">
        <f>tblHours[[#This Row],[hrs per day, ave]]</f>
        <v>2.5</v>
      </c>
      <c r="N165" s="32">
        <f>tblHours[[#This Row],[hrs per day, min]]</f>
        <v>2</v>
      </c>
      <c r="O165" s="32">
        <f>tblHours[[#This Row],[hrs per day, max]]</f>
        <v>3</v>
      </c>
    </row>
    <row r="166" spans="2:15" ht="15" hidden="1" customHeight="1">
      <c r="B166" t="s">
        <v>2169</v>
      </c>
      <c r="C166" s="1">
        <v>41055.033125000002</v>
      </c>
      <c r="D166" s="4">
        <v>60000</v>
      </c>
      <c r="E166">
        <v>60000</v>
      </c>
      <c r="F166" t="s">
        <v>6</v>
      </c>
      <c r="G166">
        <f>tblSalaries[[#This Row],[clean Salary (in local currency)]]*VLOOKUP(tblSalaries[[#This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  <c r="M166" s="32">
        <f>tblHours[[#This Row],[hrs per day, ave]]</f>
        <v>5</v>
      </c>
      <c r="N166" s="32">
        <f>tblHours[[#This Row],[hrs per day, min]]</f>
        <v>4</v>
      </c>
      <c r="O166" s="32">
        <f>tblHours[[#This Row],[hrs per day, max]]</f>
        <v>6</v>
      </c>
    </row>
    <row r="167" spans="2:15" ht="15" hidden="1" customHeight="1">
      <c r="B167" t="s">
        <v>2170</v>
      </c>
      <c r="C167" s="1">
        <v>41055.033159722225</v>
      </c>
      <c r="D167" s="4" t="s">
        <v>235</v>
      </c>
      <c r="E167">
        <v>1300000</v>
      </c>
      <c r="F167" t="s">
        <v>40</v>
      </c>
      <c r="G167">
        <f>tblSalaries[[#This Row],[clean Salary (in local currency)]]*VLOOKUP(tblSalaries[[#This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VLOOKUP(tblSalaries[[#This Row],[Where do you work]],tblCountries[[Actual]:[Mapping]],2,FALSE)</f>
        <v>India</v>
      </c>
      <c r="L167" t="s">
        <v>9</v>
      </c>
      <c r="M167" s="32">
        <f>tblHours[[#This Row],[hrs per day, ave]]</f>
        <v>5</v>
      </c>
      <c r="N167" s="32">
        <f>tblHours[[#This Row],[hrs per day, min]]</f>
        <v>4</v>
      </c>
      <c r="O167" s="32">
        <f>tblHours[[#This Row],[hrs per day, max]]</f>
        <v>6</v>
      </c>
    </row>
    <row r="168" spans="2:15" ht="15" hidden="1" customHeight="1">
      <c r="B168" t="s">
        <v>2171</v>
      </c>
      <c r="C168" s="1">
        <v>41055.033217592594</v>
      </c>
      <c r="D168" s="4">
        <v>107000</v>
      </c>
      <c r="E168">
        <v>107000</v>
      </c>
      <c r="F168" t="s">
        <v>86</v>
      </c>
      <c r="G168">
        <f>tblSalaries[[#This Row],[clean Salary (in local currency)]]*VLOOKUP(tblSalaries[[#This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VLOOKUP(tblSalaries[[#This Row],[Where do you work]],tblCountries[[Actual]:[Mapping]],2,FALSE)</f>
        <v>Canada</v>
      </c>
      <c r="L168" t="s">
        <v>18</v>
      </c>
      <c r="M168" s="32">
        <f>tblHours[[#This Row],[hrs per day, ave]]</f>
        <v>2.5</v>
      </c>
      <c r="N168" s="32">
        <f>tblHours[[#This Row],[hrs per day, min]]</f>
        <v>2</v>
      </c>
      <c r="O168" s="32">
        <f>tblHours[[#This Row],[hrs per day, max]]</f>
        <v>3</v>
      </c>
    </row>
    <row r="169" spans="2:15" ht="15" hidden="1" customHeight="1">
      <c r="B169" t="s">
        <v>2172</v>
      </c>
      <c r="C169" s="1">
        <v>41055.03329861111</v>
      </c>
      <c r="D169" s="4">
        <v>145000</v>
      </c>
      <c r="E169">
        <v>145000</v>
      </c>
      <c r="F169" t="s">
        <v>6</v>
      </c>
      <c r="G169">
        <f>tblSalaries[[#This Row],[clean Salary (in local currency)]]*VLOOKUP(tblSalaries[[#This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VLOOKUP(tblSalaries[[#This Row],[Where do you work]],tblCountries[[Actual]:[Mapping]],2,FALSE)</f>
        <v>Switzerland</v>
      </c>
      <c r="L169" t="s">
        <v>13</v>
      </c>
      <c r="M169" s="32">
        <f>tblHours[[#This Row],[hrs per day, ave]]</f>
        <v>8</v>
      </c>
      <c r="N169" s="32">
        <f>tblHours[[#This Row],[hrs per day, min]]</f>
        <v>8</v>
      </c>
      <c r="O169" s="32">
        <f>tblHours[[#This Row],[hrs per day, max]]</f>
        <v>8</v>
      </c>
    </row>
    <row r="170" spans="2:15" ht="15" hidden="1" customHeight="1">
      <c r="B170" t="s">
        <v>2173</v>
      </c>
      <c r="C170" s="1">
        <v>41055.033379629633</v>
      </c>
      <c r="D170" s="4">
        <v>22880</v>
      </c>
      <c r="E170">
        <v>22880</v>
      </c>
      <c r="F170" t="s">
        <v>6</v>
      </c>
      <c r="G170">
        <f>tblSalaries[[#This Row],[clean Salary (in local currency)]]*VLOOKUP(tblSalaries[[#This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VLOOKUP(tblSalaries[[#This Row],[Where do you work]],tblCountries[[Actual]:[Mapping]],2,FALSE)</f>
        <v>USA</v>
      </c>
      <c r="L170" t="s">
        <v>9</v>
      </c>
      <c r="M170" s="32">
        <f>tblHours[[#This Row],[hrs per day, ave]]</f>
        <v>5</v>
      </c>
      <c r="N170" s="32">
        <f>tblHours[[#This Row],[hrs per day, min]]</f>
        <v>4</v>
      </c>
      <c r="O170" s="32">
        <f>tblHours[[#This Row],[hrs per day, max]]</f>
        <v>6</v>
      </c>
    </row>
    <row r="171" spans="2:15" ht="15" hidden="1" customHeight="1">
      <c r="B171" t="s">
        <v>2174</v>
      </c>
      <c r="C171" s="1">
        <v>41055.033414351848</v>
      </c>
      <c r="D171" s="4">
        <v>80000</v>
      </c>
      <c r="E171">
        <v>80000</v>
      </c>
      <c r="F171" t="s">
        <v>6</v>
      </c>
      <c r="G171">
        <f>tblSalaries[[#This Row],[clean Salary (in local currency)]]*VLOOKUP(tblSalaries[[#This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  <c r="M171" s="32">
        <f>tblHours[[#This Row],[hrs per day, ave]]</f>
        <v>5</v>
      </c>
      <c r="N171" s="32">
        <f>tblHours[[#This Row],[hrs per day, min]]</f>
        <v>4</v>
      </c>
      <c r="O171" s="32">
        <f>tblHours[[#This Row],[hrs per day, max]]</f>
        <v>6</v>
      </c>
    </row>
    <row r="172" spans="2:15" ht="15" hidden="1" customHeight="1">
      <c r="B172" t="s">
        <v>2175</v>
      </c>
      <c r="C172" s="1">
        <v>41055.033460648148</v>
      </c>
      <c r="D172" s="4" t="s">
        <v>240</v>
      </c>
      <c r="E172">
        <v>500000</v>
      </c>
      <c r="F172" t="s">
        <v>40</v>
      </c>
      <c r="G172">
        <f>tblSalaries[[#This Row],[clean Salary (in local currency)]]*VLOOKUP(tblSalaries[[#This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VLOOKUP(tblSalaries[[#This Row],[Where do you work]],tblCountries[[Actual]:[Mapping]],2,FALSE)</f>
        <v>India</v>
      </c>
      <c r="L172" t="s">
        <v>18</v>
      </c>
      <c r="M172" s="32">
        <f>tblHours[[#This Row],[hrs per day, ave]]</f>
        <v>2.5</v>
      </c>
      <c r="N172" s="32">
        <f>tblHours[[#This Row],[hrs per day, min]]</f>
        <v>2</v>
      </c>
      <c r="O172" s="32">
        <f>tblHours[[#This Row],[hrs per day, max]]</f>
        <v>3</v>
      </c>
    </row>
    <row r="173" spans="2:15" ht="15" hidden="1" customHeight="1">
      <c r="B173" t="s">
        <v>2176</v>
      </c>
      <c r="C173" s="1">
        <v>41055.033865740741</v>
      </c>
      <c r="D173" s="4">
        <v>90000</v>
      </c>
      <c r="E173">
        <v>90000</v>
      </c>
      <c r="F173" t="s">
        <v>86</v>
      </c>
      <c r="G173">
        <f>tblSalaries[[#This Row],[clean Salary (in local currency)]]*VLOOKUP(tblSalaries[[#This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VLOOKUP(tblSalaries[[#This Row],[Where do you work]],tblCountries[[Actual]:[Mapping]],2,FALSE)</f>
        <v>Canada</v>
      </c>
      <c r="L173" t="s">
        <v>9</v>
      </c>
      <c r="M173" s="32">
        <f>tblHours[[#This Row],[hrs per day, ave]]</f>
        <v>5</v>
      </c>
      <c r="N173" s="32">
        <f>tblHours[[#This Row],[hrs per day, min]]</f>
        <v>4</v>
      </c>
      <c r="O173" s="32">
        <f>tblHours[[#This Row],[hrs per day, max]]</f>
        <v>6</v>
      </c>
    </row>
    <row r="174" spans="2:15" ht="15" hidden="1" customHeight="1">
      <c r="B174" t="s">
        <v>2177</v>
      </c>
      <c r="C174" s="1">
        <v>41055.033888888887</v>
      </c>
      <c r="D174" s="4">
        <v>180000</v>
      </c>
      <c r="E174">
        <v>180000</v>
      </c>
      <c r="F174" t="s">
        <v>40</v>
      </c>
      <c r="G174">
        <f>tblSalaries[[#This Row],[clean Salary (in local currency)]]*VLOOKUP(tblSalaries[[#This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VLOOKUP(tblSalaries[[#This Row],[Where do you work]],tblCountries[[Actual]:[Mapping]],2,FALSE)</f>
        <v>India</v>
      </c>
      <c r="L174" t="s">
        <v>9</v>
      </c>
      <c r="M174" s="32">
        <f>tblHours[[#This Row],[hrs per day, ave]]</f>
        <v>5</v>
      </c>
      <c r="N174" s="32">
        <f>tblHours[[#This Row],[hrs per day, min]]</f>
        <v>4</v>
      </c>
      <c r="O174" s="32">
        <f>tblHours[[#This Row],[hrs per day, max]]</f>
        <v>6</v>
      </c>
    </row>
    <row r="175" spans="2:15" ht="15" hidden="1" customHeight="1">
      <c r="B175" t="s">
        <v>2178</v>
      </c>
      <c r="C175" s="1">
        <v>41055.033888888887</v>
      </c>
      <c r="D175" s="4">
        <v>46584</v>
      </c>
      <c r="E175">
        <v>46584</v>
      </c>
      <c r="F175" t="s">
        <v>6</v>
      </c>
      <c r="G175">
        <f>tblSalaries[[#This Row],[clean Salary (in local currency)]]*VLOOKUP(tblSalaries[[#This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VLOOKUP(tblSalaries[[#This Row],[Where do you work]],tblCountries[[Actual]:[Mapping]],2,FALSE)</f>
        <v>USA</v>
      </c>
      <c r="L175" t="s">
        <v>9</v>
      </c>
      <c r="M175" s="32">
        <f>tblHours[[#This Row],[hrs per day, ave]]</f>
        <v>5</v>
      </c>
      <c r="N175" s="32">
        <f>tblHours[[#This Row],[hrs per day, min]]</f>
        <v>4</v>
      </c>
      <c r="O175" s="32">
        <f>tblHours[[#This Row],[hrs per day, max]]</f>
        <v>6</v>
      </c>
    </row>
    <row r="176" spans="2:15" ht="15" hidden="1" customHeight="1">
      <c r="B176" t="s">
        <v>2179</v>
      </c>
      <c r="C176" s="1">
        <v>41055.033888888887</v>
      </c>
      <c r="D176" s="4">
        <v>67000</v>
      </c>
      <c r="E176">
        <v>67000</v>
      </c>
      <c r="F176" t="s">
        <v>6</v>
      </c>
      <c r="G176">
        <f>tblSalaries[[#This Row],[clean Salary (in local currency)]]*VLOOKUP(tblSalaries[[#This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VLOOKUP(tblSalaries[[#This Row],[Where do you work]],tblCountries[[Actual]:[Mapping]],2,FALSE)</f>
        <v>USA</v>
      </c>
      <c r="L176" t="s">
        <v>9</v>
      </c>
      <c r="M176" s="32">
        <f>tblHours[[#This Row],[hrs per day, ave]]</f>
        <v>5</v>
      </c>
      <c r="N176" s="32">
        <f>tblHours[[#This Row],[hrs per day, min]]</f>
        <v>4</v>
      </c>
      <c r="O176" s="32">
        <f>tblHours[[#This Row],[hrs per day, max]]</f>
        <v>6</v>
      </c>
    </row>
    <row r="177" spans="2:15" ht="15" hidden="1" customHeight="1">
      <c r="B177" t="s">
        <v>2180</v>
      </c>
      <c r="C177" s="1">
        <v>41055.033993055556</v>
      </c>
      <c r="D177" s="4" t="s">
        <v>246</v>
      </c>
      <c r="E177">
        <v>1100000</v>
      </c>
      <c r="F177" t="s">
        <v>40</v>
      </c>
      <c r="G177">
        <f>tblSalaries[[#This Row],[clean Salary (in local currency)]]*VLOOKUP(tblSalaries[[#This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VLOOKUP(tblSalaries[[#This Row],[Where do you work]],tblCountries[[Actual]:[Mapping]],2,FALSE)</f>
        <v>India</v>
      </c>
      <c r="L177" t="s">
        <v>9</v>
      </c>
      <c r="M177" s="32">
        <f>tblHours[[#This Row],[hrs per day, ave]]</f>
        <v>5</v>
      </c>
      <c r="N177" s="32">
        <f>tblHours[[#This Row],[hrs per day, min]]</f>
        <v>4</v>
      </c>
      <c r="O177" s="32">
        <f>tblHours[[#This Row],[hrs per day, max]]</f>
        <v>6</v>
      </c>
    </row>
    <row r="178" spans="2:15" ht="15" hidden="1" customHeight="1">
      <c r="B178" t="s">
        <v>2181</v>
      </c>
      <c r="C178" s="1">
        <v>41055.034236111111</v>
      </c>
      <c r="D178" s="4">
        <v>92000</v>
      </c>
      <c r="E178">
        <v>92000</v>
      </c>
      <c r="F178" t="s">
        <v>6</v>
      </c>
      <c r="G178">
        <f>tblSalaries[[#This Row],[clean Salary (in local currency)]]*VLOOKUP(tblSalaries[[#This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VLOOKUP(tblSalaries[[#This Row],[Where do you work]],tblCountries[[Actual]:[Mapping]],2,FALSE)</f>
        <v>USA</v>
      </c>
      <c r="L178" t="s">
        <v>9</v>
      </c>
      <c r="M178" s="32">
        <f>tblHours[[#This Row],[hrs per day, ave]]</f>
        <v>5</v>
      </c>
      <c r="N178" s="32">
        <f>tblHours[[#This Row],[hrs per day, min]]</f>
        <v>4</v>
      </c>
      <c r="O178" s="32">
        <f>tblHours[[#This Row],[hrs per day, max]]</f>
        <v>6</v>
      </c>
    </row>
    <row r="179" spans="2:15" ht="15" hidden="1" customHeight="1">
      <c r="B179" t="s">
        <v>2182</v>
      </c>
      <c r="C179" s="1">
        <v>41055.034270833334</v>
      </c>
      <c r="D179" s="4">
        <v>75000</v>
      </c>
      <c r="E179">
        <v>75000</v>
      </c>
      <c r="F179" t="s">
        <v>6</v>
      </c>
      <c r="G179">
        <f>tblSalaries[[#This Row],[clean Salary (in local currency)]]*VLOOKUP(tblSalaries[[#This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VLOOKUP(tblSalaries[[#This Row],[Where do you work]],tblCountries[[Actual]:[Mapping]],2,FALSE)</f>
        <v>USA</v>
      </c>
      <c r="L179" t="s">
        <v>13</v>
      </c>
      <c r="M179" s="32">
        <f>tblHours[[#This Row],[hrs per day, ave]]</f>
        <v>8</v>
      </c>
      <c r="N179" s="32">
        <f>tblHours[[#This Row],[hrs per day, min]]</f>
        <v>8</v>
      </c>
      <c r="O179" s="32">
        <f>tblHours[[#This Row],[hrs per day, max]]</f>
        <v>8</v>
      </c>
    </row>
    <row r="180" spans="2:15" ht="15" hidden="1" customHeight="1">
      <c r="B180" t="s">
        <v>2183</v>
      </c>
      <c r="C180" s="1">
        <v>41055.034432870372</v>
      </c>
      <c r="D180" s="4">
        <v>180000</v>
      </c>
      <c r="E180">
        <v>180000</v>
      </c>
      <c r="F180" t="s">
        <v>40</v>
      </c>
      <c r="G180">
        <f>tblSalaries[[#This Row],[clean Salary (in local currency)]]*VLOOKUP(tblSalaries[[#This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VLOOKUP(tblSalaries[[#This Row],[Where do you work]],tblCountries[[Actual]:[Mapping]],2,FALSE)</f>
        <v>India</v>
      </c>
      <c r="L180" t="s">
        <v>9</v>
      </c>
      <c r="M180" s="32">
        <f>tblHours[[#This Row],[hrs per day, ave]]</f>
        <v>5</v>
      </c>
      <c r="N180" s="32">
        <f>tblHours[[#This Row],[hrs per day, min]]</f>
        <v>4</v>
      </c>
      <c r="O180" s="32">
        <f>tblHours[[#This Row],[hrs per day, max]]</f>
        <v>6</v>
      </c>
    </row>
    <row r="181" spans="2:15" ht="15" hidden="1" customHeight="1">
      <c r="B181" t="s">
        <v>2184</v>
      </c>
      <c r="C181" s="1">
        <v>41055.034583333334</v>
      </c>
      <c r="D181" s="4">
        <v>18500</v>
      </c>
      <c r="E181">
        <v>18500</v>
      </c>
      <c r="F181" t="s">
        <v>69</v>
      </c>
      <c r="G181">
        <f>tblSalaries[[#This Row],[clean Salary (in local currency)]]*VLOOKUP(tblSalaries[[#This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VLOOKUP(tblSalaries[[#This Row],[Where do you work]],tblCountries[[Actual]:[Mapping]],2,FALSE)</f>
        <v>UK</v>
      </c>
      <c r="L181" t="s">
        <v>13</v>
      </c>
      <c r="M181" s="32">
        <f>tblHours[[#This Row],[hrs per day, ave]]</f>
        <v>8</v>
      </c>
      <c r="N181" s="32">
        <f>tblHours[[#This Row],[hrs per day, min]]</f>
        <v>8</v>
      </c>
      <c r="O181" s="32">
        <f>tblHours[[#This Row],[hrs per day, max]]</f>
        <v>8</v>
      </c>
    </row>
    <row r="182" spans="2:15" ht="15" hidden="1" customHeight="1">
      <c r="B182" t="s">
        <v>2185</v>
      </c>
      <c r="C182" s="1">
        <v>41055.03460648148</v>
      </c>
      <c r="D182" s="4">
        <v>40000</v>
      </c>
      <c r="E182">
        <v>40000</v>
      </c>
      <c r="F182" t="s">
        <v>6</v>
      </c>
      <c r="G182">
        <f>tblSalaries[[#This Row],[clean Salary (in local currency)]]*VLOOKUP(tblSalaries[[#This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13</v>
      </c>
      <c r="M182" s="32">
        <f>tblHours[[#This Row],[hrs per day, ave]]</f>
        <v>8</v>
      </c>
      <c r="N182" s="32">
        <f>tblHours[[#This Row],[hrs per day, min]]</f>
        <v>8</v>
      </c>
      <c r="O182" s="32">
        <f>tblHours[[#This Row],[hrs per day, max]]</f>
        <v>8</v>
      </c>
    </row>
    <row r="183" spans="2:15" ht="15" hidden="1" customHeight="1">
      <c r="B183" t="s">
        <v>2186</v>
      </c>
      <c r="C183" s="1">
        <v>41055.034710648149</v>
      </c>
      <c r="D183" s="4">
        <v>111680</v>
      </c>
      <c r="E183">
        <v>111680</v>
      </c>
      <c r="F183" t="s">
        <v>6</v>
      </c>
      <c r="G183">
        <f>tblSalaries[[#This Row],[clean Salary (in local currency)]]*VLOOKUP(tblSalaries[[#This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18</v>
      </c>
      <c r="M183" s="32">
        <f>tblHours[[#This Row],[hrs per day, ave]]</f>
        <v>2.5</v>
      </c>
      <c r="N183" s="32">
        <f>tblHours[[#This Row],[hrs per day, min]]</f>
        <v>2</v>
      </c>
      <c r="O183" s="32">
        <f>tblHours[[#This Row],[hrs per day, max]]</f>
        <v>3</v>
      </c>
    </row>
    <row r="184" spans="2:15" ht="15" hidden="1" customHeight="1">
      <c r="B184" t="s">
        <v>2187</v>
      </c>
      <c r="C184" s="1">
        <v>41055.034849537034</v>
      </c>
      <c r="D184" s="4">
        <v>41.405999999999999</v>
      </c>
      <c r="E184">
        <v>41406</v>
      </c>
      <c r="F184" t="s">
        <v>6</v>
      </c>
      <c r="G184">
        <f>tblSalaries[[#This Row],[clean Salary (in local currency)]]*VLOOKUP(tblSalaries[[#This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VLOOKUP(tblSalaries[[#This Row],[Where do you work]],tblCountries[[Actual]:[Mapping]],2,FALSE)</f>
        <v>Canada</v>
      </c>
      <c r="L184" t="s">
        <v>25</v>
      </c>
      <c r="M184" s="32">
        <f>tblHours[[#This Row],[hrs per day, ave]]</f>
        <v>1.5</v>
      </c>
      <c r="N184" s="32">
        <f>tblHours[[#This Row],[hrs per day, min]]</f>
        <v>1</v>
      </c>
      <c r="O184" s="32">
        <f>tblHours[[#This Row],[hrs per day, max]]</f>
        <v>2</v>
      </c>
    </row>
    <row r="185" spans="2:15" ht="15" hidden="1" customHeight="1">
      <c r="B185" t="s">
        <v>2188</v>
      </c>
      <c r="C185" s="1">
        <v>41055.034895833334</v>
      </c>
      <c r="D185" s="4">
        <v>70000</v>
      </c>
      <c r="E185">
        <v>70000</v>
      </c>
      <c r="F185" t="s">
        <v>6</v>
      </c>
      <c r="G185">
        <f>tblSalaries[[#This Row],[clean Salary (in local currency)]]*VLOOKUP(tblSalaries[[#This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VLOOKUP(tblSalaries[[#This Row],[Where do you work]],tblCountries[[Actual]:[Mapping]],2,FALSE)</f>
        <v>USA</v>
      </c>
      <c r="L185" t="s">
        <v>9</v>
      </c>
      <c r="M185" s="32">
        <f>tblHours[[#This Row],[hrs per day, ave]]</f>
        <v>5</v>
      </c>
      <c r="N185" s="32">
        <f>tblHours[[#This Row],[hrs per day, min]]</f>
        <v>4</v>
      </c>
      <c r="O185" s="32">
        <f>tblHours[[#This Row],[hrs per day, max]]</f>
        <v>6</v>
      </c>
    </row>
    <row r="186" spans="2:15" ht="15" hidden="1" customHeight="1">
      <c r="B186" t="s">
        <v>2189</v>
      </c>
      <c r="C186" s="1">
        <v>41055.035081018519</v>
      </c>
      <c r="D186" s="4">
        <v>40700</v>
      </c>
      <c r="E186">
        <v>40700</v>
      </c>
      <c r="F186" t="s">
        <v>6</v>
      </c>
      <c r="G186">
        <f>tblSalaries[[#This Row],[clean Salary (in local currency)]]*VLOOKUP(tblSalaries[[#This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VLOOKUP(tblSalaries[[#This Row],[Where do you work]],tblCountries[[Actual]:[Mapping]],2,FALSE)</f>
        <v>USA</v>
      </c>
      <c r="L186" t="s">
        <v>25</v>
      </c>
      <c r="M186" s="32">
        <f>tblHours[[#This Row],[hrs per day, ave]]</f>
        <v>1.5</v>
      </c>
      <c r="N186" s="32">
        <f>tblHours[[#This Row],[hrs per day, min]]</f>
        <v>1</v>
      </c>
      <c r="O186" s="32">
        <f>tblHours[[#This Row],[hrs per day, max]]</f>
        <v>2</v>
      </c>
    </row>
    <row r="187" spans="2:15" ht="15" hidden="1" customHeight="1">
      <c r="B187" t="s">
        <v>2190</v>
      </c>
      <c r="C187" s="1">
        <v>41055.035092592596</v>
      </c>
      <c r="D187" s="4">
        <v>40000</v>
      </c>
      <c r="E187">
        <v>40000</v>
      </c>
      <c r="F187" t="s">
        <v>6</v>
      </c>
      <c r="G187">
        <f>tblSalaries[[#This Row],[clean Salary (in local currency)]]*VLOOKUP(tblSalaries[[#This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VLOOKUP(tblSalaries[[#This Row],[Where do you work]],tblCountries[[Actual]:[Mapping]],2,FALSE)</f>
        <v>USA</v>
      </c>
      <c r="L187" t="s">
        <v>9</v>
      </c>
      <c r="M187" s="32">
        <f>tblHours[[#This Row],[hrs per day, ave]]</f>
        <v>5</v>
      </c>
      <c r="N187" s="32">
        <f>tblHours[[#This Row],[hrs per day, min]]</f>
        <v>4</v>
      </c>
      <c r="O187" s="32">
        <f>tblHours[[#This Row],[hrs per day, max]]</f>
        <v>6</v>
      </c>
    </row>
    <row r="188" spans="2:15" ht="15" hidden="1" customHeight="1">
      <c r="B188" t="s">
        <v>2191</v>
      </c>
      <c r="C188" s="1">
        <v>41055.035162037035</v>
      </c>
      <c r="D188" s="4">
        <v>60000</v>
      </c>
      <c r="E188">
        <v>60000</v>
      </c>
      <c r="F188" t="s">
        <v>6</v>
      </c>
      <c r="G188">
        <f>tblSalaries[[#This Row],[clean Salary (in local currency)]]*VLOOKUP(tblSalaries[[#This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VLOOKUP(tblSalaries[[#This Row],[Where do you work]],tblCountries[[Actual]:[Mapping]],2,FALSE)</f>
        <v>USA</v>
      </c>
      <c r="L188" t="s">
        <v>9</v>
      </c>
      <c r="M188" s="32">
        <f>tblHours[[#This Row],[hrs per day, ave]]</f>
        <v>5</v>
      </c>
      <c r="N188" s="32">
        <f>tblHours[[#This Row],[hrs per day, min]]</f>
        <v>4</v>
      </c>
      <c r="O188" s="32">
        <f>tblHours[[#This Row],[hrs per day, max]]</f>
        <v>6</v>
      </c>
    </row>
    <row r="189" spans="2:15" ht="15" hidden="1" customHeight="1">
      <c r="B189" t="s">
        <v>2192</v>
      </c>
      <c r="C189" s="1">
        <v>41055.035196759258</v>
      </c>
      <c r="D189" s="4">
        <v>92000</v>
      </c>
      <c r="E189">
        <v>92000</v>
      </c>
      <c r="F189" t="s">
        <v>86</v>
      </c>
      <c r="G189">
        <f>tblSalaries[[#This Row],[clean Salary (in local currency)]]*VLOOKUP(tblSalaries[[#This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VLOOKUP(tblSalaries[[#This Row],[Where do you work]],tblCountries[[Actual]:[Mapping]],2,FALSE)</f>
        <v>Canada</v>
      </c>
      <c r="L189" t="s">
        <v>13</v>
      </c>
      <c r="M189" s="32">
        <f>tblHours[[#This Row],[hrs per day, ave]]</f>
        <v>8</v>
      </c>
      <c r="N189" s="32">
        <f>tblHours[[#This Row],[hrs per day, min]]</f>
        <v>8</v>
      </c>
      <c r="O189" s="32">
        <f>tblHours[[#This Row],[hrs per day, max]]</f>
        <v>8</v>
      </c>
    </row>
    <row r="190" spans="2:15" ht="15" hidden="1" customHeight="1">
      <c r="B190" t="s">
        <v>2193</v>
      </c>
      <c r="C190" s="1">
        <v>41055.035219907404</v>
      </c>
      <c r="D190" s="4">
        <v>13636.36</v>
      </c>
      <c r="E190">
        <v>13636</v>
      </c>
      <c r="F190" t="s">
        <v>6</v>
      </c>
      <c r="G190">
        <f>tblSalaries[[#This Row],[clean Salary (in local currency)]]*VLOOKUP(tblSalaries[[#This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VLOOKUP(tblSalaries[[#This Row],[Where do you work]],tblCountries[[Actual]:[Mapping]],2,FALSE)</f>
        <v>India</v>
      </c>
      <c r="L190" t="s">
        <v>13</v>
      </c>
      <c r="M190" s="32">
        <f>tblHours[[#This Row],[hrs per day, ave]]</f>
        <v>8</v>
      </c>
      <c r="N190" s="32">
        <f>tblHours[[#This Row],[hrs per day, min]]</f>
        <v>8</v>
      </c>
      <c r="O190" s="32">
        <f>tblHours[[#This Row],[hrs per day, max]]</f>
        <v>8</v>
      </c>
    </row>
    <row r="191" spans="2:15" ht="15" hidden="1" customHeight="1">
      <c r="B191" t="s">
        <v>2194</v>
      </c>
      <c r="C191" s="1">
        <v>41055.035219907404</v>
      </c>
      <c r="D191" s="4">
        <v>80000</v>
      </c>
      <c r="E191">
        <v>80000</v>
      </c>
      <c r="F191" t="s">
        <v>6</v>
      </c>
      <c r="G191">
        <f>tblSalaries[[#This Row],[clean Salary (in local currency)]]*VLOOKUP(tblSalaries[[#This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  <c r="M191" s="32">
        <f>tblHours[[#This Row],[hrs per day, ave]]</f>
        <v>2.5</v>
      </c>
      <c r="N191" s="32">
        <f>tblHours[[#This Row],[hrs per day, min]]</f>
        <v>2</v>
      </c>
      <c r="O191" s="32">
        <f>tblHours[[#This Row],[hrs per day, max]]</f>
        <v>3</v>
      </c>
    </row>
    <row r="192" spans="2:15" ht="15" hidden="1" customHeight="1">
      <c r="B192" t="s">
        <v>2195</v>
      </c>
      <c r="C192" s="1">
        <v>41055.035416666666</v>
      </c>
      <c r="D192" s="4" t="s">
        <v>261</v>
      </c>
      <c r="E192">
        <v>60000</v>
      </c>
      <c r="F192" t="s">
        <v>86</v>
      </c>
      <c r="G192">
        <f>tblSalaries[[#This Row],[clean Salary (in local currency)]]*VLOOKUP(tblSalaries[[#This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VLOOKUP(tblSalaries[[#This Row],[Where do you work]],tblCountries[[Actual]:[Mapping]],2,FALSE)</f>
        <v>Canada</v>
      </c>
      <c r="L192" t="s">
        <v>18</v>
      </c>
      <c r="M192" s="32">
        <f>tblHours[[#This Row],[hrs per day, ave]]</f>
        <v>2.5</v>
      </c>
      <c r="N192" s="32">
        <f>tblHours[[#This Row],[hrs per day, min]]</f>
        <v>2</v>
      </c>
      <c r="O192" s="32">
        <f>tblHours[[#This Row],[hrs per day, max]]</f>
        <v>3</v>
      </c>
    </row>
    <row r="193" spans="2:15" ht="15" hidden="1" customHeight="1">
      <c r="B193" t="s">
        <v>2196</v>
      </c>
      <c r="C193" s="1">
        <v>41055.035914351851</v>
      </c>
      <c r="D193" s="4">
        <v>28000</v>
      </c>
      <c r="E193">
        <v>28000</v>
      </c>
      <c r="F193" t="s">
        <v>6</v>
      </c>
      <c r="G193">
        <f>tblSalaries[[#This Row],[clean Salary (in local currency)]]*VLOOKUP(tblSalaries[[#This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  <c r="M193" s="32">
        <f>tblHours[[#This Row],[hrs per day, ave]]</f>
        <v>5</v>
      </c>
      <c r="N193" s="32">
        <f>tblHours[[#This Row],[hrs per day, min]]</f>
        <v>4</v>
      </c>
      <c r="O193" s="32">
        <f>tblHours[[#This Row],[hrs per day, max]]</f>
        <v>6</v>
      </c>
    </row>
    <row r="194" spans="2:15" ht="15" hidden="1" customHeight="1">
      <c r="B194" t="s">
        <v>2197</v>
      </c>
      <c r="C194" s="1">
        <v>41055.036053240743</v>
      </c>
      <c r="D194" s="4">
        <v>60000</v>
      </c>
      <c r="E194">
        <v>60000</v>
      </c>
      <c r="F194" t="s">
        <v>6</v>
      </c>
      <c r="G194">
        <f>tblSalaries[[#This Row],[clean Salary (in local currency)]]*VLOOKUP(tblSalaries[[#This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VLOOKUP(tblSalaries[[#This Row],[Where do you work]],tblCountries[[Actual]:[Mapping]],2,FALSE)</f>
        <v>USA</v>
      </c>
      <c r="L194" t="s">
        <v>9</v>
      </c>
      <c r="M194" s="32">
        <f>tblHours[[#This Row],[hrs per day, ave]]</f>
        <v>5</v>
      </c>
      <c r="N194" s="32">
        <f>tblHours[[#This Row],[hrs per day, min]]</f>
        <v>4</v>
      </c>
      <c r="O194" s="32">
        <f>tblHours[[#This Row],[hrs per day, max]]</f>
        <v>6</v>
      </c>
    </row>
    <row r="195" spans="2:15" ht="15" hidden="1" customHeight="1">
      <c r="B195" t="s">
        <v>2198</v>
      </c>
      <c r="C195" s="1">
        <v>41055.036099537036</v>
      </c>
      <c r="D195" s="4">
        <v>96000</v>
      </c>
      <c r="E195">
        <v>96000</v>
      </c>
      <c r="F195" t="s">
        <v>6</v>
      </c>
      <c r="G195">
        <f>tblSalaries[[#This Row],[clean Salary (in local currency)]]*VLOOKUP(tblSalaries[[#This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VLOOKUP(tblSalaries[[#This Row],[Where do you work]],tblCountries[[Actual]:[Mapping]],2,FALSE)</f>
        <v>USA</v>
      </c>
      <c r="L195" t="s">
        <v>18</v>
      </c>
      <c r="M195" s="32">
        <f>tblHours[[#This Row],[hrs per day, ave]]</f>
        <v>2.5</v>
      </c>
      <c r="N195" s="32">
        <f>tblHours[[#This Row],[hrs per day, min]]</f>
        <v>2</v>
      </c>
      <c r="O195" s="32">
        <f>tblHours[[#This Row],[hrs per day, max]]</f>
        <v>3</v>
      </c>
    </row>
    <row r="196" spans="2:15" ht="15" hidden="1" customHeight="1">
      <c r="B196" t="s">
        <v>2199</v>
      </c>
      <c r="C196" s="1">
        <v>41055.036354166667</v>
      </c>
      <c r="D196" s="4">
        <v>67000</v>
      </c>
      <c r="E196">
        <v>67000</v>
      </c>
      <c r="F196" t="s">
        <v>6</v>
      </c>
      <c r="G196">
        <f>tblSalaries[[#This Row],[clean Salary (in local currency)]]*VLOOKUP(tblSalaries[[#This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VLOOKUP(tblSalaries[[#This Row],[Where do you work]],tblCountries[[Actual]:[Mapping]],2,FALSE)</f>
        <v>USA</v>
      </c>
      <c r="L196" t="s">
        <v>9</v>
      </c>
      <c r="M196" s="32">
        <f>tblHours[[#This Row],[hrs per day, ave]]</f>
        <v>5</v>
      </c>
      <c r="N196" s="32">
        <f>tblHours[[#This Row],[hrs per day, min]]</f>
        <v>4</v>
      </c>
      <c r="O196" s="32">
        <f>tblHours[[#This Row],[hrs per day, max]]</f>
        <v>6</v>
      </c>
    </row>
    <row r="197" spans="2:15" ht="15" hidden="1" customHeight="1">
      <c r="B197" t="s">
        <v>2200</v>
      </c>
      <c r="C197" s="1">
        <v>41055.036400462966</v>
      </c>
      <c r="D197" s="4">
        <v>70000</v>
      </c>
      <c r="E197">
        <v>70000</v>
      </c>
      <c r="F197" t="s">
        <v>6</v>
      </c>
      <c r="G197">
        <f>tblSalaries[[#This Row],[clean Salary (in local currency)]]*VLOOKUP(tblSalaries[[#This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VLOOKUP(tblSalaries[[#This Row],[Where do you work]],tblCountries[[Actual]:[Mapping]],2,FALSE)</f>
        <v>USA</v>
      </c>
      <c r="L197" t="s">
        <v>9</v>
      </c>
      <c r="M197" s="32">
        <f>tblHours[[#This Row],[hrs per day, ave]]</f>
        <v>5</v>
      </c>
      <c r="N197" s="32">
        <f>tblHours[[#This Row],[hrs per day, min]]</f>
        <v>4</v>
      </c>
      <c r="O197" s="32">
        <f>tblHours[[#This Row],[hrs per day, max]]</f>
        <v>6</v>
      </c>
    </row>
    <row r="198" spans="2:15" ht="15" hidden="1" customHeight="1">
      <c r="B198" t="s">
        <v>2201</v>
      </c>
      <c r="C198" s="1">
        <v>41055.036458333336</v>
      </c>
      <c r="D198" s="4">
        <v>233000</v>
      </c>
      <c r="E198">
        <v>233000</v>
      </c>
      <c r="F198" t="s">
        <v>40</v>
      </c>
      <c r="G198">
        <f>tblSalaries[[#This Row],[clean Salary (in local currency)]]*VLOOKUP(tblSalaries[[#This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  <c r="M198" s="32">
        <f>tblHours[[#This Row],[hrs per day, ave]]</f>
        <v>8</v>
      </c>
      <c r="N198" s="32">
        <f>tblHours[[#This Row],[hrs per day, min]]</f>
        <v>8</v>
      </c>
      <c r="O198" s="32">
        <f>tblHours[[#This Row],[hrs per day, max]]</f>
        <v>8</v>
      </c>
    </row>
    <row r="199" spans="2:15" ht="15" hidden="1" customHeight="1">
      <c r="B199" t="s">
        <v>2202</v>
      </c>
      <c r="C199" s="1">
        <v>41055.036539351851</v>
      </c>
      <c r="D199" s="4" t="s">
        <v>268</v>
      </c>
      <c r="E199">
        <v>99000</v>
      </c>
      <c r="F199" t="s">
        <v>6</v>
      </c>
      <c r="G199">
        <f>tblSalaries[[#This Row],[clean Salary (in local currency)]]*VLOOKUP(tblSalaries[[#This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  <c r="M199" s="32">
        <f>tblHours[[#This Row],[hrs per day, ave]]</f>
        <v>5</v>
      </c>
      <c r="N199" s="32">
        <f>tblHours[[#This Row],[hrs per day, min]]</f>
        <v>4</v>
      </c>
      <c r="O199" s="32">
        <f>tblHours[[#This Row],[hrs per day, max]]</f>
        <v>6</v>
      </c>
    </row>
    <row r="200" spans="2:15" ht="15" hidden="1" customHeight="1">
      <c r="B200" t="s">
        <v>2203</v>
      </c>
      <c r="C200" s="1">
        <v>41055.036805555559</v>
      </c>
      <c r="D200" s="4">
        <v>90000</v>
      </c>
      <c r="E200">
        <v>90000</v>
      </c>
      <c r="F200" t="s">
        <v>6</v>
      </c>
      <c r="G200">
        <f>tblSalaries[[#This Row],[clean Salary (in local currency)]]*VLOOKUP(tblSalaries[[#This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18</v>
      </c>
      <c r="M200" s="32">
        <f>tblHours[[#This Row],[hrs per day, ave]]</f>
        <v>2.5</v>
      </c>
      <c r="N200" s="32">
        <f>tblHours[[#This Row],[hrs per day, min]]</f>
        <v>2</v>
      </c>
      <c r="O200" s="32">
        <f>tblHours[[#This Row],[hrs per day, max]]</f>
        <v>3</v>
      </c>
    </row>
    <row r="201" spans="2:15" ht="15" hidden="1" customHeight="1">
      <c r="B201" t="s">
        <v>2204</v>
      </c>
      <c r="C201" s="1">
        <v>41055.036828703705</v>
      </c>
      <c r="D201" s="4" t="s">
        <v>271</v>
      </c>
      <c r="E201">
        <v>275000</v>
      </c>
      <c r="F201" t="s">
        <v>40</v>
      </c>
      <c r="G201">
        <f>tblSalaries[[#This Row],[clean Salary (in local currency)]]*VLOOKUP(tblSalaries[[#This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VLOOKUP(tblSalaries[[#This Row],[Where do you work]],tblCountries[[Actual]:[Mapping]],2,FALSE)</f>
        <v>India</v>
      </c>
      <c r="L201" t="s">
        <v>18</v>
      </c>
      <c r="M201" s="32">
        <f>tblHours[[#This Row],[hrs per day, ave]]</f>
        <v>2.5</v>
      </c>
      <c r="N201" s="32">
        <f>tblHours[[#This Row],[hrs per day, min]]</f>
        <v>2</v>
      </c>
      <c r="O201" s="32">
        <f>tblHours[[#This Row],[hrs per day, max]]</f>
        <v>3</v>
      </c>
    </row>
    <row r="202" spans="2:15" ht="15" hidden="1" customHeight="1">
      <c r="B202" t="s">
        <v>2205</v>
      </c>
      <c r="C202" s="1">
        <v>41055.03701388889</v>
      </c>
      <c r="D202" s="4" t="s">
        <v>273</v>
      </c>
      <c r="E202">
        <v>192000</v>
      </c>
      <c r="F202" t="s">
        <v>40</v>
      </c>
      <c r="G202">
        <f>tblSalaries[[#This Row],[clean Salary (in local currency)]]*VLOOKUP(tblSalaries[[#This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VLOOKUP(tblSalaries[[#This Row],[Where do you work]],tblCountries[[Actual]:[Mapping]],2,FALSE)</f>
        <v>India</v>
      </c>
      <c r="L202" t="s">
        <v>13</v>
      </c>
      <c r="M202" s="32">
        <f>tblHours[[#This Row],[hrs per day, ave]]</f>
        <v>8</v>
      </c>
      <c r="N202" s="32">
        <f>tblHours[[#This Row],[hrs per day, min]]</f>
        <v>8</v>
      </c>
      <c r="O202" s="32">
        <f>tblHours[[#This Row],[hrs per day, max]]</f>
        <v>8</v>
      </c>
    </row>
    <row r="203" spans="2:15" ht="15" hidden="1" customHeight="1">
      <c r="B203" t="s">
        <v>2206</v>
      </c>
      <c r="C203" s="1">
        <v>41055.037233796298</v>
      </c>
      <c r="D203" s="4">
        <v>51000</v>
      </c>
      <c r="E203">
        <v>51000</v>
      </c>
      <c r="F203" t="s">
        <v>6</v>
      </c>
      <c r="G203">
        <f>tblSalaries[[#This Row],[clean Salary (in local currency)]]*VLOOKUP(tblSalaries[[#This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VLOOKUP(tblSalaries[[#This Row],[Where do you work]],tblCountries[[Actual]:[Mapping]],2,FALSE)</f>
        <v>USA</v>
      </c>
      <c r="L203" t="s">
        <v>9</v>
      </c>
      <c r="M203" s="32">
        <f>tblHours[[#This Row],[hrs per day, ave]]</f>
        <v>5</v>
      </c>
      <c r="N203" s="32">
        <f>tblHours[[#This Row],[hrs per day, min]]</f>
        <v>4</v>
      </c>
      <c r="O203" s="32">
        <f>tblHours[[#This Row],[hrs per day, max]]</f>
        <v>6</v>
      </c>
    </row>
    <row r="204" spans="2:15" ht="15" hidden="1" customHeight="1">
      <c r="B204" t="s">
        <v>2207</v>
      </c>
      <c r="C204" s="1">
        <v>41055.037291666667</v>
      </c>
      <c r="D204" s="4">
        <v>100000</v>
      </c>
      <c r="E204">
        <v>100000</v>
      </c>
      <c r="F204" t="s">
        <v>6</v>
      </c>
      <c r="G204">
        <f>tblSalaries[[#This Row],[clean Salary (in local currency)]]*VLOOKUP(tblSalaries[[#This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VLOOKUP(tblSalaries[[#This Row],[Where do you work]],tblCountries[[Actual]:[Mapping]],2,FALSE)</f>
        <v>USA</v>
      </c>
      <c r="L204" t="s">
        <v>13</v>
      </c>
      <c r="M204" s="32">
        <f>tblHours[[#This Row],[hrs per day, ave]]</f>
        <v>8</v>
      </c>
      <c r="N204" s="32">
        <f>tblHours[[#This Row],[hrs per day, min]]</f>
        <v>8</v>
      </c>
      <c r="O204" s="32">
        <f>tblHours[[#This Row],[hrs per day, max]]</f>
        <v>8</v>
      </c>
    </row>
    <row r="205" spans="2:15" ht="15" hidden="1" customHeight="1">
      <c r="B205" t="s">
        <v>2208</v>
      </c>
      <c r="C205" s="1">
        <v>41055.03733796296</v>
      </c>
      <c r="D205" s="4" t="s">
        <v>277</v>
      </c>
      <c r="E205">
        <v>1800000</v>
      </c>
      <c r="F205" t="s">
        <v>40</v>
      </c>
      <c r="G205">
        <f>tblSalaries[[#This Row],[clean Salary (in local currency)]]*VLOOKUP(tblSalaries[[#This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VLOOKUP(tblSalaries[[#This Row],[Where do you work]],tblCountries[[Actual]:[Mapping]],2,FALSE)</f>
        <v>India</v>
      </c>
      <c r="L205" t="s">
        <v>25</v>
      </c>
      <c r="M205" s="32">
        <f>tblHours[[#This Row],[hrs per day, ave]]</f>
        <v>1.5</v>
      </c>
      <c r="N205" s="32">
        <f>tblHours[[#This Row],[hrs per day, min]]</f>
        <v>1</v>
      </c>
      <c r="O205" s="32">
        <f>tblHours[[#This Row],[hrs per day, max]]</f>
        <v>2</v>
      </c>
    </row>
    <row r="206" spans="2:15" ht="15" hidden="1" customHeight="1">
      <c r="B206" t="s">
        <v>2209</v>
      </c>
      <c r="C206" s="1">
        <v>41055.037638888891</v>
      </c>
      <c r="D206" s="4" t="s">
        <v>137</v>
      </c>
      <c r="E206">
        <v>30000</v>
      </c>
      <c r="F206" t="s">
        <v>69</v>
      </c>
      <c r="G206">
        <f>tblSalaries[[#This Row],[clean Salary (in local currency)]]*VLOOKUP(tblSalaries[[#This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VLOOKUP(tblSalaries[[#This Row],[Where do you work]],tblCountries[[Actual]:[Mapping]],2,FALSE)</f>
        <v>UK</v>
      </c>
      <c r="L206" t="s">
        <v>18</v>
      </c>
      <c r="M206" s="32">
        <f>tblHours[[#This Row],[hrs per day, ave]]</f>
        <v>2.5</v>
      </c>
      <c r="N206" s="32">
        <f>tblHours[[#This Row],[hrs per day, min]]</f>
        <v>2</v>
      </c>
      <c r="O206" s="32">
        <f>tblHours[[#This Row],[hrs per day, max]]</f>
        <v>3</v>
      </c>
    </row>
    <row r="207" spans="2:15" ht="15" hidden="1" customHeight="1">
      <c r="B207" t="s">
        <v>2210</v>
      </c>
      <c r="C207" s="1">
        <v>41055.037662037037</v>
      </c>
      <c r="D207" s="4" t="s">
        <v>281</v>
      </c>
      <c r="E207">
        <v>50000</v>
      </c>
      <c r="F207" t="s">
        <v>22</v>
      </c>
      <c r="G207">
        <f>tblSalaries[[#This Row],[clean Salary (in local currency)]]*VLOOKUP(tblSalaries[[#This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VLOOKUP(tblSalaries[[#This Row],[Where do you work]],tblCountries[[Actual]:[Mapping]],2,FALSE)</f>
        <v>Ireland</v>
      </c>
      <c r="L207" t="s">
        <v>9</v>
      </c>
      <c r="M207" s="32">
        <f>tblHours[[#This Row],[hrs per day, ave]]</f>
        <v>5</v>
      </c>
      <c r="N207" s="32">
        <f>tblHours[[#This Row],[hrs per day, min]]</f>
        <v>4</v>
      </c>
      <c r="O207" s="32">
        <f>tblHours[[#This Row],[hrs per day, max]]</f>
        <v>6</v>
      </c>
    </row>
    <row r="208" spans="2:15" ht="15" hidden="1" customHeight="1">
      <c r="B208" t="s">
        <v>2211</v>
      </c>
      <c r="C208" s="1">
        <v>41055.037685185183</v>
      </c>
      <c r="D208" s="4">
        <v>108160</v>
      </c>
      <c r="E208">
        <v>108160</v>
      </c>
      <c r="F208" t="s">
        <v>6</v>
      </c>
      <c r="G208">
        <f>tblSalaries[[#This Row],[clean Salary (in local currency)]]*VLOOKUP(tblSalaries[[#This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VLOOKUP(tblSalaries[[#This Row],[Where do you work]],tblCountries[[Actual]:[Mapping]],2,FALSE)</f>
        <v>USA</v>
      </c>
      <c r="L208" t="s">
        <v>9</v>
      </c>
      <c r="M208" s="32">
        <f>tblHours[[#This Row],[hrs per day, ave]]</f>
        <v>5</v>
      </c>
      <c r="N208" s="32">
        <f>tblHours[[#This Row],[hrs per day, min]]</f>
        <v>4</v>
      </c>
      <c r="O208" s="32">
        <f>tblHours[[#This Row],[hrs per day, max]]</f>
        <v>6</v>
      </c>
    </row>
    <row r="209" spans="2:15" ht="15" hidden="1" customHeight="1">
      <c r="B209" t="s">
        <v>2212</v>
      </c>
      <c r="C209" s="1">
        <v>41055.037812499999</v>
      </c>
      <c r="D209" s="4">
        <v>50000</v>
      </c>
      <c r="E209">
        <v>50000</v>
      </c>
      <c r="F209" t="s">
        <v>6</v>
      </c>
      <c r="G209">
        <f>tblSalaries[[#This Row],[clean Salary (in local currency)]]*VLOOKUP(tblSalaries[[#This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9</v>
      </c>
      <c r="M209" s="32">
        <f>tblHours[[#This Row],[hrs per day, ave]]</f>
        <v>5</v>
      </c>
      <c r="N209" s="32">
        <f>tblHours[[#This Row],[hrs per day, min]]</f>
        <v>4</v>
      </c>
      <c r="O209" s="32">
        <f>tblHours[[#This Row],[hrs per day, max]]</f>
        <v>6</v>
      </c>
    </row>
    <row r="210" spans="2:15" ht="15" hidden="1" customHeight="1">
      <c r="B210" t="s">
        <v>2213</v>
      </c>
      <c r="C210" s="1">
        <v>41055.037824074076</v>
      </c>
      <c r="D210" s="4">
        <v>400000</v>
      </c>
      <c r="E210">
        <v>400000</v>
      </c>
      <c r="F210" t="s">
        <v>6</v>
      </c>
      <c r="G210">
        <f>tblSalaries[[#This Row],[clean Salary (in local currency)]]*VLOOKUP(tblSalaries[[#This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VLOOKUP(tblSalaries[[#This Row],[Where do you work]],tblCountries[[Actual]:[Mapping]],2,FALSE)</f>
        <v>USA</v>
      </c>
      <c r="L210" t="s">
        <v>25</v>
      </c>
      <c r="M210" s="32">
        <f>tblHours[[#This Row],[hrs per day, ave]]</f>
        <v>1.5</v>
      </c>
      <c r="N210" s="32">
        <f>tblHours[[#This Row],[hrs per day, min]]</f>
        <v>1</v>
      </c>
      <c r="O210" s="32">
        <f>tblHours[[#This Row],[hrs per day, max]]</f>
        <v>2</v>
      </c>
    </row>
    <row r="211" spans="2:15" ht="15" hidden="1" customHeight="1">
      <c r="B211" t="s">
        <v>2214</v>
      </c>
      <c r="C211" s="1">
        <v>41055.037974537037</v>
      </c>
      <c r="D211" s="4">
        <v>43000</v>
      </c>
      <c r="E211">
        <v>43000</v>
      </c>
      <c r="F211" t="s">
        <v>6</v>
      </c>
      <c r="G211">
        <f>tblSalaries[[#This Row],[clean Salary (in local currency)]]*VLOOKUP(tblSalaries[[#This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13</v>
      </c>
      <c r="M211" s="32">
        <f>tblHours[[#This Row],[hrs per day, ave]]</f>
        <v>8</v>
      </c>
      <c r="N211" s="32">
        <f>tblHours[[#This Row],[hrs per day, min]]</f>
        <v>8</v>
      </c>
      <c r="O211" s="32">
        <f>tblHours[[#This Row],[hrs per day, max]]</f>
        <v>8</v>
      </c>
    </row>
    <row r="212" spans="2:15" ht="15" hidden="1" customHeight="1">
      <c r="B212" t="s">
        <v>2215</v>
      </c>
      <c r="C212" s="1">
        <v>41055.038032407407</v>
      </c>
      <c r="D212" s="4">
        <v>27000</v>
      </c>
      <c r="E212">
        <v>27000</v>
      </c>
      <c r="F212" t="s">
        <v>6</v>
      </c>
      <c r="G212">
        <f>tblSalaries[[#This Row],[clean Salary (in local currency)]]*VLOOKUP(tblSalaries[[#This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VLOOKUP(tblSalaries[[#This Row],[Where do you work]],tblCountries[[Actual]:[Mapping]],2,FALSE)</f>
        <v>Singapore</v>
      </c>
      <c r="L212" t="s">
        <v>13</v>
      </c>
      <c r="M212" s="32">
        <f>tblHours[[#This Row],[hrs per day, ave]]</f>
        <v>8</v>
      </c>
      <c r="N212" s="32">
        <f>tblHours[[#This Row],[hrs per day, min]]</f>
        <v>8</v>
      </c>
      <c r="O212" s="32">
        <f>tblHours[[#This Row],[hrs per day, max]]</f>
        <v>8</v>
      </c>
    </row>
    <row r="213" spans="2:15" ht="15" hidden="1" customHeight="1">
      <c r="B213" t="s">
        <v>2216</v>
      </c>
      <c r="C213" s="1">
        <v>41055.038148148145</v>
      </c>
      <c r="D213" s="4">
        <v>41000</v>
      </c>
      <c r="E213">
        <v>41000</v>
      </c>
      <c r="F213" t="s">
        <v>6</v>
      </c>
      <c r="G213">
        <f>tblSalaries[[#This Row],[clean Salary (in local currency)]]*VLOOKUP(tblSalaries[[#This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13</v>
      </c>
      <c r="M213" s="32">
        <f>tblHours[[#This Row],[hrs per day, ave]]</f>
        <v>8</v>
      </c>
      <c r="N213" s="32">
        <f>tblHours[[#This Row],[hrs per day, min]]</f>
        <v>8</v>
      </c>
      <c r="O213" s="32">
        <f>tblHours[[#This Row],[hrs per day, max]]</f>
        <v>8</v>
      </c>
    </row>
    <row r="214" spans="2:15" ht="15" customHeight="1">
      <c r="B214" t="s">
        <v>2217</v>
      </c>
      <c r="C214" s="1">
        <v>41055.038263888891</v>
      </c>
      <c r="D214" s="4">
        <v>100000</v>
      </c>
      <c r="E214">
        <v>100000</v>
      </c>
      <c r="F214" t="s">
        <v>6</v>
      </c>
      <c r="G214">
        <f>tblSalaries[[#This Row],[clean Salary (in local currency)]]*VLOOKUP(tblSalaries[[#This Row],[Currency]],tblXrate[],2,FALSE)</f>
        <v>100000</v>
      </c>
      <c r="H214" t="s">
        <v>287</v>
      </c>
      <c r="I214" t="s">
        <v>4001</v>
      </c>
      <c r="J214" t="s">
        <v>15</v>
      </c>
      <c r="K214" t="str">
        <f>VLOOKUP(tblSalaries[[#This Row],[Where do you work]],tblCountries[[Actual]:[Mapping]],2,FALSE)</f>
        <v>USA</v>
      </c>
      <c r="L214" t="s">
        <v>9</v>
      </c>
      <c r="M214" s="32">
        <f>tblHours[[#This Row],[hrs per day, ave]]</f>
        <v>5</v>
      </c>
      <c r="N214" s="32">
        <f>tblHours[[#This Row],[hrs per day, min]]</f>
        <v>4</v>
      </c>
      <c r="O214" s="32">
        <f>tblHours[[#This Row],[hrs per day, max]]</f>
        <v>6</v>
      </c>
    </row>
    <row r="215" spans="2:15" ht="15" hidden="1" customHeight="1">
      <c r="B215" t="s">
        <v>2218</v>
      </c>
      <c r="C215" s="1">
        <v>41055.038773148146</v>
      </c>
      <c r="D215" s="4">
        <v>42140</v>
      </c>
      <c r="E215">
        <v>42140</v>
      </c>
      <c r="F215" t="s">
        <v>6</v>
      </c>
      <c r="G215">
        <f>tblSalaries[[#This Row],[clean Salary (in local currency)]]*VLOOKUP(tblSalaries[[#This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VLOOKUP(tblSalaries[[#This Row],[Where do you work]],tblCountries[[Actual]:[Mapping]],2,FALSE)</f>
        <v>USA</v>
      </c>
      <c r="L215" t="s">
        <v>9</v>
      </c>
      <c r="M215" s="32">
        <f>tblHours[[#This Row],[hrs per day, ave]]</f>
        <v>5</v>
      </c>
      <c r="N215" s="32">
        <f>tblHours[[#This Row],[hrs per day, min]]</f>
        <v>4</v>
      </c>
      <c r="O215" s="32">
        <f>tblHours[[#This Row],[hrs per day, max]]</f>
        <v>6</v>
      </c>
    </row>
    <row r="216" spans="2:15" ht="15" hidden="1" customHeight="1">
      <c r="B216" t="s">
        <v>2219</v>
      </c>
      <c r="C216" s="1">
        <v>41055.038958333331</v>
      </c>
      <c r="D216" s="4">
        <v>80000</v>
      </c>
      <c r="E216">
        <v>80000</v>
      </c>
      <c r="F216" t="s">
        <v>6</v>
      </c>
      <c r="G216">
        <f>tblSalaries[[#This Row],[clean Salary (in local currency)]]*VLOOKUP(tblSalaries[[#This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VLOOKUP(tblSalaries[[#This Row],[Where do you work]],tblCountries[[Actual]:[Mapping]],2,FALSE)</f>
        <v>USA</v>
      </c>
      <c r="L216" t="s">
        <v>9</v>
      </c>
      <c r="M216" s="32">
        <f>tblHours[[#This Row],[hrs per day, ave]]</f>
        <v>5</v>
      </c>
      <c r="N216" s="32">
        <f>tblHours[[#This Row],[hrs per day, min]]</f>
        <v>4</v>
      </c>
      <c r="O216" s="32">
        <f>tblHours[[#This Row],[hrs per day, max]]</f>
        <v>6</v>
      </c>
    </row>
    <row r="217" spans="2:15" ht="15" hidden="1" customHeight="1">
      <c r="B217" t="s">
        <v>2220</v>
      </c>
      <c r="C217" s="1">
        <v>41055.039317129631</v>
      </c>
      <c r="D217" s="4">
        <v>41600</v>
      </c>
      <c r="E217">
        <v>41600</v>
      </c>
      <c r="F217" t="s">
        <v>6</v>
      </c>
      <c r="G217">
        <f>tblSalaries[[#This Row],[clean Salary (in local currency)]]*VLOOKUP(tblSalaries[[#This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VLOOKUP(tblSalaries[[#This Row],[Where do you work]],tblCountries[[Actual]:[Mapping]],2,FALSE)</f>
        <v>USA</v>
      </c>
      <c r="L217" t="s">
        <v>9</v>
      </c>
      <c r="M217" s="32">
        <f>tblHours[[#This Row],[hrs per day, ave]]</f>
        <v>5</v>
      </c>
      <c r="N217" s="32">
        <f>tblHours[[#This Row],[hrs per day, min]]</f>
        <v>4</v>
      </c>
      <c r="O217" s="32">
        <f>tblHours[[#This Row],[hrs per day, max]]</f>
        <v>6</v>
      </c>
    </row>
    <row r="218" spans="2:15" ht="15" hidden="1" customHeight="1">
      <c r="B218" t="s">
        <v>2221</v>
      </c>
      <c r="C218" s="1">
        <v>41055.039317129631</v>
      </c>
      <c r="D218" s="4" t="s">
        <v>289</v>
      </c>
      <c r="E218">
        <v>45000</v>
      </c>
      <c r="F218" t="s">
        <v>6</v>
      </c>
      <c r="G218">
        <f>tblSalaries[[#This Row],[clean Salary (in local currency)]]*VLOOKUP(tblSalaries[[#This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VLOOKUP(tblSalaries[[#This Row],[Where do you work]],tblCountries[[Actual]:[Mapping]],2,FALSE)</f>
        <v>USA</v>
      </c>
      <c r="L218" t="s">
        <v>18</v>
      </c>
      <c r="M218" s="32">
        <f>tblHours[[#This Row],[hrs per day, ave]]</f>
        <v>2.5</v>
      </c>
      <c r="N218" s="32">
        <f>tblHours[[#This Row],[hrs per day, min]]</f>
        <v>2</v>
      </c>
      <c r="O218" s="32">
        <f>tblHours[[#This Row],[hrs per day, max]]</f>
        <v>3</v>
      </c>
    </row>
    <row r="219" spans="2:15" ht="15" hidden="1" customHeight="1">
      <c r="B219" t="s">
        <v>2222</v>
      </c>
      <c r="C219" s="1">
        <v>41055.039513888885</v>
      </c>
      <c r="D219" s="4">
        <v>78000</v>
      </c>
      <c r="E219">
        <v>78000</v>
      </c>
      <c r="F219" t="s">
        <v>6</v>
      </c>
      <c r="G219">
        <f>tblSalaries[[#This Row],[clean Salary (in local currency)]]*VLOOKUP(tblSalaries[[#This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VLOOKUP(tblSalaries[[#This Row],[Where do you work]],tblCountries[[Actual]:[Mapping]],2,FALSE)</f>
        <v>Bermuda</v>
      </c>
      <c r="L219" t="s">
        <v>9</v>
      </c>
      <c r="M219" s="32">
        <f>tblHours[[#This Row],[hrs per day, ave]]</f>
        <v>5</v>
      </c>
      <c r="N219" s="32">
        <f>tblHours[[#This Row],[hrs per day, min]]</f>
        <v>4</v>
      </c>
      <c r="O219" s="32">
        <f>tblHours[[#This Row],[hrs per day, max]]</f>
        <v>6</v>
      </c>
    </row>
    <row r="220" spans="2:15" ht="15" hidden="1" customHeight="1">
      <c r="B220" t="s">
        <v>2223</v>
      </c>
      <c r="C220" s="1">
        <v>41055.039826388886</v>
      </c>
      <c r="D220" s="4" t="s">
        <v>293</v>
      </c>
      <c r="E220">
        <v>500000</v>
      </c>
      <c r="F220" t="s">
        <v>40</v>
      </c>
      <c r="G220">
        <f>tblSalaries[[#This Row],[clean Salary (in local currency)]]*VLOOKUP(tblSalaries[[#This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  <c r="M220" s="32">
        <f>tblHours[[#This Row],[hrs per day, ave]]</f>
        <v>5</v>
      </c>
      <c r="N220" s="32">
        <f>tblHours[[#This Row],[hrs per day, min]]</f>
        <v>4</v>
      </c>
      <c r="O220" s="32">
        <f>tblHours[[#This Row],[hrs per day, max]]</f>
        <v>6</v>
      </c>
    </row>
    <row r="221" spans="2:15" ht="15" hidden="1" customHeight="1">
      <c r="B221" t="s">
        <v>2224</v>
      </c>
      <c r="C221" s="1">
        <v>41055.039988425924</v>
      </c>
      <c r="D221" s="4" t="s">
        <v>294</v>
      </c>
      <c r="E221">
        <v>350000</v>
      </c>
      <c r="F221" t="s">
        <v>40</v>
      </c>
      <c r="G221">
        <f>tblSalaries[[#This Row],[clean Salary (in local currency)]]*VLOOKUP(tblSalaries[[#This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VLOOKUP(tblSalaries[[#This Row],[Where do you work]],tblCountries[[Actual]:[Mapping]],2,FALSE)</f>
        <v>India</v>
      </c>
      <c r="L221" t="s">
        <v>9</v>
      </c>
      <c r="M221" s="32">
        <f>tblHours[[#This Row],[hrs per day, ave]]</f>
        <v>5</v>
      </c>
      <c r="N221" s="32">
        <f>tblHours[[#This Row],[hrs per day, min]]</f>
        <v>4</v>
      </c>
      <c r="O221" s="32">
        <f>tblHours[[#This Row],[hrs per day, max]]</f>
        <v>6</v>
      </c>
    </row>
    <row r="222" spans="2:15" ht="15" hidden="1" customHeight="1">
      <c r="B222" t="s">
        <v>2225</v>
      </c>
      <c r="C222" s="1">
        <v>41055.040092592593</v>
      </c>
      <c r="D222" s="4">
        <v>72500</v>
      </c>
      <c r="E222">
        <v>72500</v>
      </c>
      <c r="F222" t="s">
        <v>6</v>
      </c>
      <c r="G222">
        <f>tblSalaries[[#This Row],[clean Salary (in local currency)]]*VLOOKUP(tblSalaries[[#This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  <c r="M222" s="32">
        <f>tblHours[[#This Row],[hrs per day, ave]]</f>
        <v>5</v>
      </c>
      <c r="N222" s="32">
        <f>tblHours[[#This Row],[hrs per day, min]]</f>
        <v>4</v>
      </c>
      <c r="O222" s="32">
        <f>tblHours[[#This Row],[hrs per day, max]]</f>
        <v>6</v>
      </c>
    </row>
    <row r="223" spans="2:15" ht="15" hidden="1" customHeight="1">
      <c r="B223" t="s">
        <v>2226</v>
      </c>
      <c r="C223" s="1">
        <v>41055.040185185186</v>
      </c>
      <c r="D223" s="4" t="s">
        <v>297</v>
      </c>
      <c r="E223">
        <v>138000</v>
      </c>
      <c r="F223" t="s">
        <v>6</v>
      </c>
      <c r="G223">
        <f>tblSalaries[[#This Row],[clean Salary (in local currency)]]*VLOOKUP(tblSalaries[[#This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VLOOKUP(tblSalaries[[#This Row],[Where do you work]],tblCountries[[Actual]:[Mapping]],2,FALSE)</f>
        <v>Thailand</v>
      </c>
      <c r="L223" t="s">
        <v>9</v>
      </c>
      <c r="M223" s="32">
        <f>tblHours[[#This Row],[hrs per day, ave]]</f>
        <v>5</v>
      </c>
      <c r="N223" s="32">
        <f>tblHours[[#This Row],[hrs per day, min]]</f>
        <v>4</v>
      </c>
      <c r="O223" s="32">
        <f>tblHours[[#This Row],[hrs per day, max]]</f>
        <v>6</v>
      </c>
    </row>
    <row r="224" spans="2:15" ht="15" hidden="1" customHeight="1">
      <c r="B224" t="s">
        <v>2227</v>
      </c>
      <c r="C224" s="1">
        <v>41055.040312500001</v>
      </c>
      <c r="D224" s="4">
        <v>480000</v>
      </c>
      <c r="E224">
        <v>480000</v>
      </c>
      <c r="F224" t="s">
        <v>40</v>
      </c>
      <c r="G224">
        <f>tblSalaries[[#This Row],[clean Salary (in local currency)]]*VLOOKUP(tblSalaries[[#This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VLOOKUP(tblSalaries[[#This Row],[Where do you work]],tblCountries[[Actual]:[Mapping]],2,FALSE)</f>
        <v>India</v>
      </c>
      <c r="L224" t="s">
        <v>9</v>
      </c>
      <c r="M224" s="32">
        <f>tblHours[[#This Row],[hrs per day, ave]]</f>
        <v>5</v>
      </c>
      <c r="N224" s="32">
        <f>tblHours[[#This Row],[hrs per day, min]]</f>
        <v>4</v>
      </c>
      <c r="O224" s="32">
        <f>tblHours[[#This Row],[hrs per day, max]]</f>
        <v>6</v>
      </c>
    </row>
    <row r="225" spans="2:15" ht="15" hidden="1" customHeight="1">
      <c r="B225" t="s">
        <v>2228</v>
      </c>
      <c r="C225" s="1">
        <v>41055.040335648147</v>
      </c>
      <c r="D225" s="4">
        <v>80000</v>
      </c>
      <c r="E225">
        <v>80000</v>
      </c>
      <c r="F225" t="s">
        <v>6</v>
      </c>
      <c r="G225">
        <f>tblSalaries[[#This Row],[clean Salary (in local currency)]]*VLOOKUP(tblSalaries[[#This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VLOOKUP(tblSalaries[[#This Row],[Where do you work]],tblCountries[[Actual]:[Mapping]],2,FALSE)</f>
        <v>USA</v>
      </c>
      <c r="L225" t="s">
        <v>9</v>
      </c>
      <c r="M225" s="32">
        <f>tblHours[[#This Row],[hrs per day, ave]]</f>
        <v>5</v>
      </c>
      <c r="N225" s="32">
        <f>tblHours[[#This Row],[hrs per day, min]]</f>
        <v>4</v>
      </c>
      <c r="O225" s="32">
        <f>tblHours[[#This Row],[hrs per day, max]]</f>
        <v>6</v>
      </c>
    </row>
    <row r="226" spans="2:15" ht="15" hidden="1" customHeight="1">
      <c r="B226" t="s">
        <v>2229</v>
      </c>
      <c r="C226" s="1">
        <v>41055.040347222224</v>
      </c>
      <c r="D226" s="4">
        <v>50000</v>
      </c>
      <c r="E226">
        <v>50000</v>
      </c>
      <c r="F226" t="s">
        <v>6</v>
      </c>
      <c r="G226">
        <f>tblSalaries[[#This Row],[clean Salary (in local currency)]]*VLOOKUP(tblSalaries[[#This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VLOOKUP(tblSalaries[[#This Row],[Where do you work]],tblCountries[[Actual]:[Mapping]],2,FALSE)</f>
        <v>USA</v>
      </c>
      <c r="L226" t="s">
        <v>9</v>
      </c>
      <c r="M226" s="32">
        <f>tblHours[[#This Row],[hrs per day, ave]]</f>
        <v>5</v>
      </c>
      <c r="N226" s="32">
        <f>tblHours[[#This Row],[hrs per day, min]]</f>
        <v>4</v>
      </c>
      <c r="O226" s="32">
        <f>tblHours[[#This Row],[hrs per day, max]]</f>
        <v>6</v>
      </c>
    </row>
    <row r="227" spans="2:15" ht="15" hidden="1" customHeight="1">
      <c r="B227" t="s">
        <v>2230</v>
      </c>
      <c r="C227" s="1">
        <v>41055.040393518517</v>
      </c>
      <c r="D227" s="4">
        <v>45000</v>
      </c>
      <c r="E227">
        <v>45000</v>
      </c>
      <c r="F227" t="s">
        <v>86</v>
      </c>
      <c r="G227">
        <f>tblSalaries[[#This Row],[clean Salary (in local currency)]]*VLOOKUP(tblSalaries[[#This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VLOOKUP(tblSalaries[[#This Row],[Where do you work]],tblCountries[[Actual]:[Mapping]],2,FALSE)</f>
        <v>Canada</v>
      </c>
      <c r="L227" t="s">
        <v>25</v>
      </c>
      <c r="M227" s="32">
        <f>tblHours[[#This Row],[hrs per day, ave]]</f>
        <v>1.5</v>
      </c>
      <c r="N227" s="32">
        <f>tblHours[[#This Row],[hrs per day, min]]</f>
        <v>1</v>
      </c>
      <c r="O227" s="32">
        <f>tblHours[[#This Row],[hrs per day, max]]</f>
        <v>2</v>
      </c>
    </row>
    <row r="228" spans="2:15" ht="15" hidden="1" customHeight="1">
      <c r="B228" t="s">
        <v>2231</v>
      </c>
      <c r="C228" s="1">
        <v>41055.040532407409</v>
      </c>
      <c r="D228" s="4">
        <v>43000</v>
      </c>
      <c r="E228">
        <v>43000</v>
      </c>
      <c r="F228" t="s">
        <v>69</v>
      </c>
      <c r="G228">
        <f>tblSalaries[[#This Row],[clean Salary (in local currency)]]*VLOOKUP(tblSalaries[[#This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VLOOKUP(tblSalaries[[#This Row],[Where do you work]],tblCountries[[Actual]:[Mapping]],2,FALSE)</f>
        <v>UK</v>
      </c>
      <c r="L228" t="s">
        <v>18</v>
      </c>
      <c r="M228" s="32">
        <f>tblHours[[#This Row],[hrs per day, ave]]</f>
        <v>2.5</v>
      </c>
      <c r="N228" s="32">
        <f>tblHours[[#This Row],[hrs per day, min]]</f>
        <v>2</v>
      </c>
      <c r="O228" s="32">
        <f>tblHours[[#This Row],[hrs per day, max]]</f>
        <v>3</v>
      </c>
    </row>
    <row r="229" spans="2:15" ht="15" hidden="1" customHeight="1">
      <c r="B229" t="s">
        <v>2232</v>
      </c>
      <c r="C229" s="1">
        <v>41055.040925925925</v>
      </c>
      <c r="D229" s="4">
        <v>200000</v>
      </c>
      <c r="E229">
        <v>200000</v>
      </c>
      <c r="F229" t="s">
        <v>40</v>
      </c>
      <c r="G229">
        <f>tblSalaries[[#This Row],[clean Salary (in local currency)]]*VLOOKUP(tblSalaries[[#This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VLOOKUP(tblSalaries[[#This Row],[Where do you work]],tblCountries[[Actual]:[Mapping]],2,FALSE)</f>
        <v>India</v>
      </c>
      <c r="L229" t="s">
        <v>25</v>
      </c>
      <c r="M229" s="32">
        <f>tblHours[[#This Row],[hrs per day, ave]]</f>
        <v>1.5</v>
      </c>
      <c r="N229" s="32">
        <f>tblHours[[#This Row],[hrs per day, min]]</f>
        <v>1</v>
      </c>
      <c r="O229" s="32">
        <f>tblHours[[#This Row],[hrs per day, max]]</f>
        <v>2</v>
      </c>
    </row>
    <row r="230" spans="2:15" ht="15" hidden="1" customHeight="1">
      <c r="B230" t="s">
        <v>2233</v>
      </c>
      <c r="C230" s="1">
        <v>41055.041006944448</v>
      </c>
      <c r="D230" s="4">
        <v>65000</v>
      </c>
      <c r="E230">
        <v>65000</v>
      </c>
      <c r="F230" t="s">
        <v>6</v>
      </c>
      <c r="G230">
        <f>tblSalaries[[#This Row],[clean Salary (in local currency)]]*VLOOKUP(tblSalaries[[#This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VLOOKUP(tblSalaries[[#This Row],[Where do you work]],tblCountries[[Actual]:[Mapping]],2,FALSE)</f>
        <v>USA</v>
      </c>
      <c r="L230" t="s">
        <v>18</v>
      </c>
      <c r="M230" s="32">
        <f>tblHours[[#This Row],[hrs per day, ave]]</f>
        <v>2.5</v>
      </c>
      <c r="N230" s="32">
        <f>tblHours[[#This Row],[hrs per day, min]]</f>
        <v>2</v>
      </c>
      <c r="O230" s="32">
        <f>tblHours[[#This Row],[hrs per day, max]]</f>
        <v>3</v>
      </c>
    </row>
    <row r="231" spans="2:15" ht="15" customHeight="1">
      <c r="B231" t="s">
        <v>2234</v>
      </c>
      <c r="C231" s="1">
        <v>41055.041076388887</v>
      </c>
      <c r="D231" s="4">
        <v>114000</v>
      </c>
      <c r="E231">
        <v>114000</v>
      </c>
      <c r="F231" t="s">
        <v>6</v>
      </c>
      <c r="G231">
        <f>tblSalaries[[#This Row],[clean Salary (in local currency)]]*VLOOKUP(tblSalaries[[#This Row],[Currency]],tblXrate[],2,FALSE)</f>
        <v>114000</v>
      </c>
      <c r="H231" t="s">
        <v>139</v>
      </c>
      <c r="I231" t="s">
        <v>4001</v>
      </c>
      <c r="J231" t="s">
        <v>15</v>
      </c>
      <c r="K231" t="str">
        <f>VLOOKUP(tblSalaries[[#This Row],[Where do you work]],tblCountries[[Actual]:[Mapping]],2,FALSE)</f>
        <v>USA</v>
      </c>
      <c r="L231" t="s">
        <v>18</v>
      </c>
      <c r="M231" s="32">
        <f>tblHours[[#This Row],[hrs per day, ave]]</f>
        <v>2.5</v>
      </c>
      <c r="N231" s="32">
        <f>tblHours[[#This Row],[hrs per day, min]]</f>
        <v>2</v>
      </c>
      <c r="O231" s="32">
        <f>tblHours[[#This Row],[hrs per day, max]]</f>
        <v>3</v>
      </c>
    </row>
    <row r="232" spans="2:15" ht="15" customHeight="1">
      <c r="B232" t="s">
        <v>2235</v>
      </c>
      <c r="C232" s="1">
        <v>41055.041284722225</v>
      </c>
      <c r="D232" s="4">
        <v>95000</v>
      </c>
      <c r="E232">
        <v>95000</v>
      </c>
      <c r="F232" t="s">
        <v>6</v>
      </c>
      <c r="G232">
        <f>tblSalaries[[#This Row],[clean Salary (in local currency)]]*VLOOKUP(tblSalaries[[#This Row],[Currency]],tblXrate[],2,FALSE)</f>
        <v>95000</v>
      </c>
      <c r="H232" t="s">
        <v>305</v>
      </c>
      <c r="I232" t="s">
        <v>4001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  <c r="M232" s="32">
        <f>tblHours[[#This Row],[hrs per day, ave]]</f>
        <v>5</v>
      </c>
      <c r="N232" s="32">
        <f>tblHours[[#This Row],[hrs per day, min]]</f>
        <v>4</v>
      </c>
      <c r="O232" s="32">
        <f>tblHours[[#This Row],[hrs per day, max]]</f>
        <v>6</v>
      </c>
    </row>
    <row r="233" spans="2:15" ht="15" hidden="1" customHeight="1">
      <c r="B233" t="s">
        <v>2236</v>
      </c>
      <c r="C233" s="1">
        <v>41055.042256944442</v>
      </c>
      <c r="D233" s="4" t="s">
        <v>306</v>
      </c>
      <c r="E233">
        <v>52500</v>
      </c>
      <c r="F233" t="s">
        <v>6</v>
      </c>
      <c r="G233">
        <f>tblSalaries[[#This Row],[clean Salary (in local currency)]]*VLOOKUP(tblSalaries[[#This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VLOOKUP(tblSalaries[[#This Row],[Where do you work]],tblCountries[[Actual]:[Mapping]],2,FALSE)</f>
        <v>USA</v>
      </c>
      <c r="L233" t="s">
        <v>9</v>
      </c>
      <c r="M233" s="32">
        <f>tblHours[[#This Row],[hrs per day, ave]]</f>
        <v>5</v>
      </c>
      <c r="N233" s="32">
        <f>tblHours[[#This Row],[hrs per day, min]]</f>
        <v>4</v>
      </c>
      <c r="O233" s="32">
        <f>tblHours[[#This Row],[hrs per day, max]]</f>
        <v>6</v>
      </c>
    </row>
    <row r="234" spans="2:15" ht="15" hidden="1" customHeight="1">
      <c r="B234" t="s">
        <v>2237</v>
      </c>
      <c r="C234" s="1">
        <v>41055.042395833334</v>
      </c>
      <c r="D234" s="4">
        <v>45000</v>
      </c>
      <c r="E234">
        <v>45000</v>
      </c>
      <c r="F234" t="s">
        <v>69</v>
      </c>
      <c r="G234">
        <f>tblSalaries[[#This Row],[clean Salary (in local currency)]]*VLOOKUP(tblSalaries[[#This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VLOOKUP(tblSalaries[[#This Row],[Where do you work]],tblCountries[[Actual]:[Mapping]],2,FALSE)</f>
        <v>UK</v>
      </c>
      <c r="L234" t="s">
        <v>18</v>
      </c>
      <c r="M234" s="32">
        <f>tblHours[[#This Row],[hrs per day, ave]]</f>
        <v>2.5</v>
      </c>
      <c r="N234" s="32">
        <f>tblHours[[#This Row],[hrs per day, min]]</f>
        <v>2</v>
      </c>
      <c r="O234" s="32">
        <f>tblHours[[#This Row],[hrs per day, max]]</f>
        <v>3</v>
      </c>
    </row>
    <row r="235" spans="2:15" ht="15" hidden="1" customHeight="1">
      <c r="B235" t="s">
        <v>2238</v>
      </c>
      <c r="C235" s="1">
        <v>41055.042731481481</v>
      </c>
      <c r="D235" s="4">
        <v>60000</v>
      </c>
      <c r="E235">
        <v>60000</v>
      </c>
      <c r="F235" t="s">
        <v>6</v>
      </c>
      <c r="G235">
        <f>tblSalaries[[#This Row],[clean Salary (in local currency)]]*VLOOKUP(tblSalaries[[#This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VLOOKUP(tblSalaries[[#This Row],[Where do you work]],tblCountries[[Actual]:[Mapping]],2,FALSE)</f>
        <v>USA</v>
      </c>
      <c r="L235" t="s">
        <v>9</v>
      </c>
      <c r="M235" s="32">
        <f>tblHours[[#This Row],[hrs per day, ave]]</f>
        <v>5</v>
      </c>
      <c r="N235" s="32">
        <f>tblHours[[#This Row],[hrs per day, min]]</f>
        <v>4</v>
      </c>
      <c r="O235" s="32">
        <f>tblHours[[#This Row],[hrs per day, max]]</f>
        <v>6</v>
      </c>
    </row>
    <row r="236" spans="2:15" ht="15" hidden="1" customHeight="1">
      <c r="B236" t="s">
        <v>2239</v>
      </c>
      <c r="C236" s="1">
        <v>41055.04310185185</v>
      </c>
      <c r="D236" s="4">
        <v>65250</v>
      </c>
      <c r="E236">
        <v>65250</v>
      </c>
      <c r="F236" t="s">
        <v>6</v>
      </c>
      <c r="G236">
        <f>tblSalaries[[#This Row],[clean Salary (in local currency)]]*VLOOKUP(tblSalaries[[#This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  <c r="M236" s="32">
        <f>tblHours[[#This Row],[hrs per day, ave]]</f>
        <v>5</v>
      </c>
      <c r="N236" s="32">
        <f>tblHours[[#This Row],[hrs per day, min]]</f>
        <v>4</v>
      </c>
      <c r="O236" s="32">
        <f>tblHours[[#This Row],[hrs per day, max]]</f>
        <v>6</v>
      </c>
    </row>
    <row r="237" spans="2:15" ht="15" hidden="1" customHeight="1">
      <c r="B237" t="s">
        <v>2240</v>
      </c>
      <c r="C237" s="1">
        <v>41055.043136574073</v>
      </c>
      <c r="D237" s="4">
        <v>1200000</v>
      </c>
      <c r="E237">
        <v>1200000</v>
      </c>
      <c r="F237" t="s">
        <v>40</v>
      </c>
      <c r="G237">
        <f>tblSalaries[[#This Row],[clean Salary (in local currency)]]*VLOOKUP(tblSalaries[[#This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VLOOKUP(tblSalaries[[#This Row],[Where do you work]],tblCountries[[Actual]:[Mapping]],2,FALSE)</f>
        <v>India</v>
      </c>
      <c r="L237" t="s">
        <v>18</v>
      </c>
      <c r="M237" s="32">
        <f>tblHours[[#This Row],[hrs per day, ave]]</f>
        <v>2.5</v>
      </c>
      <c r="N237" s="32">
        <f>tblHours[[#This Row],[hrs per day, min]]</f>
        <v>2</v>
      </c>
      <c r="O237" s="32">
        <f>tblHours[[#This Row],[hrs per day, max]]</f>
        <v>3</v>
      </c>
    </row>
    <row r="238" spans="2:15" ht="15" hidden="1" customHeight="1">
      <c r="B238" t="s">
        <v>2241</v>
      </c>
      <c r="C238" s="1">
        <v>41055.043171296296</v>
      </c>
      <c r="D238" s="4">
        <v>100000</v>
      </c>
      <c r="E238">
        <v>100000</v>
      </c>
      <c r="F238" t="s">
        <v>86</v>
      </c>
      <c r="G238">
        <f>tblSalaries[[#This Row],[clean Salary (in local currency)]]*VLOOKUP(tblSalaries[[#This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VLOOKUP(tblSalaries[[#This Row],[Where do you work]],tblCountries[[Actual]:[Mapping]],2,FALSE)</f>
        <v>Canada</v>
      </c>
      <c r="L238" t="s">
        <v>18</v>
      </c>
      <c r="M238" s="32">
        <f>tblHours[[#This Row],[hrs per day, ave]]</f>
        <v>2.5</v>
      </c>
      <c r="N238" s="32">
        <f>tblHours[[#This Row],[hrs per day, min]]</f>
        <v>2</v>
      </c>
      <c r="O238" s="32">
        <f>tblHours[[#This Row],[hrs per day, max]]</f>
        <v>3</v>
      </c>
    </row>
    <row r="239" spans="2:15" ht="15" hidden="1" customHeight="1">
      <c r="B239" t="s">
        <v>2242</v>
      </c>
      <c r="C239" s="1">
        <v>41055.043240740742</v>
      </c>
      <c r="D239" s="4" t="s">
        <v>313</v>
      </c>
      <c r="E239">
        <v>12000</v>
      </c>
      <c r="F239" t="s">
        <v>22</v>
      </c>
      <c r="G239">
        <f>tblSalaries[[#This Row],[clean Salary (in local currency)]]*VLOOKUP(tblSalaries[[#This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VLOOKUP(tblSalaries[[#This Row],[Where do you work]],tblCountries[[Actual]:[Mapping]],2,FALSE)</f>
        <v>Portugal</v>
      </c>
      <c r="L239" t="s">
        <v>13</v>
      </c>
      <c r="M239" s="32">
        <f>tblHours[[#This Row],[hrs per day, ave]]</f>
        <v>8</v>
      </c>
      <c r="N239" s="32">
        <f>tblHours[[#This Row],[hrs per day, min]]</f>
        <v>8</v>
      </c>
      <c r="O239" s="32">
        <f>tblHours[[#This Row],[hrs per day, max]]</f>
        <v>8</v>
      </c>
    </row>
    <row r="240" spans="2:15" ht="15" hidden="1" customHeight="1">
      <c r="B240" t="s">
        <v>2243</v>
      </c>
      <c r="C240" s="1">
        <v>41055.043298611112</v>
      </c>
      <c r="D240" s="4">
        <v>73000</v>
      </c>
      <c r="E240">
        <v>73000</v>
      </c>
      <c r="F240" t="s">
        <v>6</v>
      </c>
      <c r="G240">
        <f>tblSalaries[[#This Row],[clean Salary (in local currency)]]*VLOOKUP(tblSalaries[[#This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VLOOKUP(tblSalaries[[#This Row],[Where do you work]],tblCountries[[Actual]:[Mapping]],2,FALSE)</f>
        <v>USA</v>
      </c>
      <c r="L240" t="s">
        <v>9</v>
      </c>
      <c r="M240" s="32">
        <f>tblHours[[#This Row],[hrs per day, ave]]</f>
        <v>5</v>
      </c>
      <c r="N240" s="32">
        <f>tblHours[[#This Row],[hrs per day, min]]</f>
        <v>4</v>
      </c>
      <c r="O240" s="32">
        <f>tblHours[[#This Row],[hrs per day, max]]</f>
        <v>6</v>
      </c>
    </row>
    <row r="241" spans="2:15" ht="15" hidden="1" customHeight="1">
      <c r="B241" t="s">
        <v>2244</v>
      </c>
      <c r="C241" s="1">
        <v>41055.043599537035</v>
      </c>
      <c r="D241" s="4">
        <v>50000</v>
      </c>
      <c r="E241">
        <v>50000</v>
      </c>
      <c r="F241" t="s">
        <v>6</v>
      </c>
      <c r="G241">
        <f>tblSalaries[[#This Row],[clean Salary (in local currency)]]*VLOOKUP(tblSalaries[[#This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VLOOKUP(tblSalaries[[#This Row],[Where do you work]],tblCountries[[Actual]:[Mapping]],2,FALSE)</f>
        <v>USA</v>
      </c>
      <c r="L241" t="s">
        <v>13</v>
      </c>
      <c r="M241" s="32">
        <f>tblHours[[#This Row],[hrs per day, ave]]</f>
        <v>8</v>
      </c>
      <c r="N241" s="32">
        <f>tblHours[[#This Row],[hrs per day, min]]</f>
        <v>8</v>
      </c>
      <c r="O241" s="32">
        <f>tblHours[[#This Row],[hrs per day, max]]</f>
        <v>8</v>
      </c>
    </row>
    <row r="242" spans="2:15" ht="15" hidden="1" customHeight="1">
      <c r="B242" t="s">
        <v>2245</v>
      </c>
      <c r="C242" s="1">
        <v>41055.043645833335</v>
      </c>
      <c r="D242" s="4">
        <v>79000</v>
      </c>
      <c r="E242">
        <v>79000</v>
      </c>
      <c r="F242" t="s">
        <v>6</v>
      </c>
      <c r="G242">
        <f>tblSalaries[[#This Row],[clean Salary (in local currency)]]*VLOOKUP(tblSalaries[[#This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VLOOKUP(tblSalaries[[#This Row],[Where do you work]],tblCountries[[Actual]:[Mapping]],2,FALSE)</f>
        <v>USA</v>
      </c>
      <c r="L242" t="s">
        <v>18</v>
      </c>
      <c r="M242" s="32">
        <f>tblHours[[#This Row],[hrs per day, ave]]</f>
        <v>2.5</v>
      </c>
      <c r="N242" s="32">
        <f>tblHours[[#This Row],[hrs per day, min]]</f>
        <v>2</v>
      </c>
      <c r="O242" s="32">
        <f>tblHours[[#This Row],[hrs per day, max]]</f>
        <v>3</v>
      </c>
    </row>
    <row r="243" spans="2:15" ht="15" hidden="1" customHeight="1">
      <c r="B243" t="s">
        <v>2246</v>
      </c>
      <c r="C243" s="1">
        <v>41055.04383101852</v>
      </c>
      <c r="D243" s="4">
        <v>90000</v>
      </c>
      <c r="E243">
        <v>90000</v>
      </c>
      <c r="F243" t="s">
        <v>6</v>
      </c>
      <c r="G243">
        <f>tblSalaries[[#This Row],[clean Salary (in local currency)]]*VLOOKUP(tblSalaries[[#This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  <c r="M243" s="32">
        <f>tblHours[[#This Row],[hrs per day, ave]]</f>
        <v>5</v>
      </c>
      <c r="N243" s="32">
        <f>tblHours[[#This Row],[hrs per day, min]]</f>
        <v>4</v>
      </c>
      <c r="O243" s="32">
        <f>tblHours[[#This Row],[hrs per day, max]]</f>
        <v>6</v>
      </c>
    </row>
    <row r="244" spans="2:15" ht="15" hidden="1" customHeight="1">
      <c r="B244" t="s">
        <v>2247</v>
      </c>
      <c r="C244" s="1">
        <v>41055.044074074074</v>
      </c>
      <c r="D244" s="4">
        <v>70000</v>
      </c>
      <c r="E244">
        <v>70000</v>
      </c>
      <c r="F244" t="s">
        <v>6</v>
      </c>
      <c r="G244">
        <f>tblSalaries[[#This Row],[clean Salary (in local currency)]]*VLOOKUP(tblSalaries[[#This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VLOOKUP(tblSalaries[[#This Row],[Where do you work]],tblCountries[[Actual]:[Mapping]],2,FALSE)</f>
        <v>USA</v>
      </c>
      <c r="L244" t="s">
        <v>18</v>
      </c>
      <c r="M244" s="32">
        <f>tblHours[[#This Row],[hrs per day, ave]]</f>
        <v>2.5</v>
      </c>
      <c r="N244" s="32">
        <f>tblHours[[#This Row],[hrs per day, min]]</f>
        <v>2</v>
      </c>
      <c r="O244" s="32">
        <f>tblHours[[#This Row],[hrs per day, max]]</f>
        <v>3</v>
      </c>
    </row>
    <row r="245" spans="2:15" ht="15" hidden="1" customHeight="1">
      <c r="B245" t="s">
        <v>2248</v>
      </c>
      <c r="C245" s="1">
        <v>41055.04414351852</v>
      </c>
      <c r="D245" s="4">
        <v>65000</v>
      </c>
      <c r="E245">
        <v>65000</v>
      </c>
      <c r="F245" t="s">
        <v>86</v>
      </c>
      <c r="G245">
        <f>tblSalaries[[#This Row],[clean Salary (in local currency)]]*VLOOKUP(tblSalaries[[#This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VLOOKUP(tblSalaries[[#This Row],[Where do you work]],tblCountries[[Actual]:[Mapping]],2,FALSE)</f>
        <v>Canada</v>
      </c>
      <c r="L245" t="s">
        <v>9</v>
      </c>
      <c r="M245" s="32">
        <f>tblHours[[#This Row],[hrs per day, ave]]</f>
        <v>5</v>
      </c>
      <c r="N245" s="32">
        <f>tblHours[[#This Row],[hrs per day, min]]</f>
        <v>4</v>
      </c>
      <c r="O245" s="32">
        <f>tblHours[[#This Row],[hrs per day, max]]</f>
        <v>6</v>
      </c>
    </row>
    <row r="246" spans="2:15" ht="15" hidden="1" customHeight="1">
      <c r="B246" t="s">
        <v>2249</v>
      </c>
      <c r="C246" s="1">
        <v>41055.044351851851</v>
      </c>
      <c r="D246" s="4">
        <v>80000</v>
      </c>
      <c r="E246">
        <v>80000</v>
      </c>
      <c r="F246" t="s">
        <v>6</v>
      </c>
      <c r="G246">
        <f>tblSalaries[[#This Row],[clean Salary (in local currency)]]*VLOOKUP(tblSalaries[[#This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  <c r="M246" s="32">
        <f>tblHours[[#This Row],[hrs per day, ave]]</f>
        <v>5</v>
      </c>
      <c r="N246" s="32">
        <f>tblHours[[#This Row],[hrs per day, min]]</f>
        <v>4</v>
      </c>
      <c r="O246" s="32">
        <f>tblHours[[#This Row],[hrs per day, max]]</f>
        <v>6</v>
      </c>
    </row>
    <row r="247" spans="2:15" ht="15" hidden="1" customHeight="1">
      <c r="B247" t="s">
        <v>2250</v>
      </c>
      <c r="C247" s="1">
        <v>41055.044374999998</v>
      </c>
      <c r="D247" s="4">
        <v>140000</v>
      </c>
      <c r="E247">
        <v>140000</v>
      </c>
      <c r="F247" t="s">
        <v>6</v>
      </c>
      <c r="G247">
        <f>tblSalaries[[#This Row],[clean Salary (in local currency)]]*VLOOKUP(tblSalaries[[#This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VLOOKUP(tblSalaries[[#This Row],[Where do you work]],tblCountries[[Actual]:[Mapping]],2,FALSE)</f>
        <v>USA</v>
      </c>
      <c r="L247" t="s">
        <v>9</v>
      </c>
      <c r="M247" s="32">
        <f>tblHours[[#This Row],[hrs per day, ave]]</f>
        <v>5</v>
      </c>
      <c r="N247" s="32">
        <f>tblHours[[#This Row],[hrs per day, min]]</f>
        <v>4</v>
      </c>
      <c r="O247" s="32">
        <f>tblHours[[#This Row],[hrs per day, max]]</f>
        <v>6</v>
      </c>
    </row>
    <row r="248" spans="2:15" ht="15" hidden="1" customHeight="1">
      <c r="B248" t="s">
        <v>2251</v>
      </c>
      <c r="C248" s="1">
        <v>41055.044594907406</v>
      </c>
      <c r="D248" s="4" t="s">
        <v>319</v>
      </c>
      <c r="E248">
        <v>96000</v>
      </c>
      <c r="F248" t="s">
        <v>6</v>
      </c>
      <c r="G248">
        <f>tblSalaries[[#This Row],[clean Salary (in local currency)]]*VLOOKUP(tblSalaries[[#This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VLOOKUP(tblSalaries[[#This Row],[Where do you work]],tblCountries[[Actual]:[Mapping]],2,FALSE)</f>
        <v>Poland</v>
      </c>
      <c r="L248" t="s">
        <v>18</v>
      </c>
      <c r="M248" s="32">
        <f>tblHours[[#This Row],[hrs per day, ave]]</f>
        <v>2.5</v>
      </c>
      <c r="N248" s="32">
        <f>tblHours[[#This Row],[hrs per day, min]]</f>
        <v>2</v>
      </c>
      <c r="O248" s="32">
        <f>tblHours[[#This Row],[hrs per day, max]]</f>
        <v>3</v>
      </c>
    </row>
    <row r="249" spans="2:15" ht="15" hidden="1" customHeight="1">
      <c r="B249" t="s">
        <v>2252</v>
      </c>
      <c r="C249" s="1">
        <v>41055.044641203705</v>
      </c>
      <c r="D249" s="4">
        <v>20000</v>
      </c>
      <c r="E249">
        <v>20000</v>
      </c>
      <c r="F249" t="s">
        <v>6</v>
      </c>
      <c r="G249">
        <f>tblSalaries[[#This Row],[clean Salary (in local currency)]]*VLOOKUP(tblSalaries[[#This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VLOOKUP(tblSalaries[[#This Row],[Where do you work]],tblCountries[[Actual]:[Mapping]],2,FALSE)</f>
        <v>India</v>
      </c>
      <c r="L249" t="s">
        <v>9</v>
      </c>
      <c r="M249" s="32">
        <f>tblHours[[#This Row],[hrs per day, ave]]</f>
        <v>5</v>
      </c>
      <c r="N249" s="32">
        <f>tblHours[[#This Row],[hrs per day, min]]</f>
        <v>4</v>
      </c>
      <c r="O249" s="32">
        <f>tblHours[[#This Row],[hrs per day, max]]</f>
        <v>6</v>
      </c>
    </row>
    <row r="250" spans="2:15" ht="15" hidden="1" customHeight="1">
      <c r="B250" t="s">
        <v>2253</v>
      </c>
      <c r="C250" s="1">
        <v>41055.045023148145</v>
      </c>
      <c r="D250" s="4">
        <v>47700</v>
      </c>
      <c r="E250">
        <v>47700</v>
      </c>
      <c r="F250" t="s">
        <v>6</v>
      </c>
      <c r="G250">
        <f>tblSalaries[[#This Row],[clean Salary (in local currency)]]*VLOOKUP(tblSalaries[[#This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  <c r="M250" s="32">
        <f>tblHours[[#This Row],[hrs per day, ave]]</f>
        <v>5</v>
      </c>
      <c r="N250" s="32">
        <f>tblHours[[#This Row],[hrs per day, min]]</f>
        <v>4</v>
      </c>
      <c r="O250" s="32">
        <f>tblHours[[#This Row],[hrs per day, max]]</f>
        <v>6</v>
      </c>
    </row>
    <row r="251" spans="2:15" ht="15" hidden="1" customHeight="1">
      <c r="B251" t="s">
        <v>2254</v>
      </c>
      <c r="C251" s="1">
        <v>41055.045300925929</v>
      </c>
      <c r="D251" s="4">
        <v>25000</v>
      </c>
      <c r="E251">
        <v>25000</v>
      </c>
      <c r="F251" t="s">
        <v>6</v>
      </c>
      <c r="G251">
        <f>tblSalaries[[#This Row],[clean Salary (in local currency)]]*VLOOKUP(tblSalaries[[#This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VLOOKUP(tblSalaries[[#This Row],[Where do you work]],tblCountries[[Actual]:[Mapping]],2,FALSE)</f>
        <v>India</v>
      </c>
      <c r="L251" t="s">
        <v>25</v>
      </c>
      <c r="M251" s="32">
        <f>tblHours[[#This Row],[hrs per day, ave]]</f>
        <v>1.5</v>
      </c>
      <c r="N251" s="32">
        <f>tblHours[[#This Row],[hrs per day, min]]</f>
        <v>1</v>
      </c>
      <c r="O251" s="32">
        <f>tblHours[[#This Row],[hrs per day, max]]</f>
        <v>2</v>
      </c>
    </row>
    <row r="252" spans="2:15" ht="15" hidden="1" customHeight="1">
      <c r="B252" t="s">
        <v>2255</v>
      </c>
      <c r="C252" s="1">
        <v>41055.045347222222</v>
      </c>
      <c r="D252" s="4">
        <v>52500</v>
      </c>
      <c r="E252">
        <v>52500</v>
      </c>
      <c r="F252" t="s">
        <v>6</v>
      </c>
      <c r="G252">
        <f>tblSalaries[[#This Row],[clean Salary (in local currency)]]*VLOOKUP(tblSalaries[[#This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  <c r="M252" s="32">
        <f>tblHours[[#This Row],[hrs per day, ave]]</f>
        <v>5</v>
      </c>
      <c r="N252" s="32">
        <f>tblHours[[#This Row],[hrs per day, min]]</f>
        <v>4</v>
      </c>
      <c r="O252" s="32">
        <f>tblHours[[#This Row],[hrs per day, max]]</f>
        <v>6</v>
      </c>
    </row>
    <row r="253" spans="2:15" ht="15" hidden="1" customHeight="1">
      <c r="B253" t="s">
        <v>2256</v>
      </c>
      <c r="C253" s="1">
        <v>41055.045451388891</v>
      </c>
      <c r="D253" s="4">
        <v>40000</v>
      </c>
      <c r="E253">
        <v>40000</v>
      </c>
      <c r="F253" t="s">
        <v>6</v>
      </c>
      <c r="G253">
        <f>tblSalaries[[#This Row],[clean Salary (in local currency)]]*VLOOKUP(tblSalaries[[#This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VLOOKUP(tblSalaries[[#This Row],[Where do you work]],tblCountries[[Actual]:[Mapping]],2,FALSE)</f>
        <v>USA</v>
      </c>
      <c r="L253" t="s">
        <v>13</v>
      </c>
      <c r="M253" s="32">
        <f>tblHours[[#This Row],[hrs per day, ave]]</f>
        <v>8</v>
      </c>
      <c r="N253" s="32">
        <f>tblHours[[#This Row],[hrs per day, min]]</f>
        <v>8</v>
      </c>
      <c r="O253" s="32">
        <f>tblHours[[#This Row],[hrs per day, max]]</f>
        <v>8</v>
      </c>
    </row>
    <row r="254" spans="2:15" ht="15" hidden="1" customHeight="1">
      <c r="B254" t="s">
        <v>2257</v>
      </c>
      <c r="C254" s="1">
        <v>41055.045856481483</v>
      </c>
      <c r="D254" s="4" t="s">
        <v>323</v>
      </c>
      <c r="E254">
        <v>31000</v>
      </c>
      <c r="F254" t="s">
        <v>6</v>
      </c>
      <c r="G254">
        <f>tblSalaries[[#This Row],[clean Salary (in local currency)]]*VLOOKUP(tblSalaries[[#This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9</v>
      </c>
      <c r="M254" s="32">
        <f>tblHours[[#This Row],[hrs per day, ave]]</f>
        <v>5</v>
      </c>
      <c r="N254" s="32">
        <f>tblHours[[#This Row],[hrs per day, min]]</f>
        <v>4</v>
      </c>
      <c r="O254" s="32">
        <f>tblHours[[#This Row],[hrs per day, max]]</f>
        <v>6</v>
      </c>
    </row>
    <row r="255" spans="2:15" ht="15" hidden="1" customHeight="1">
      <c r="B255" t="s">
        <v>2258</v>
      </c>
      <c r="C255" s="1">
        <v>41055.045972222222</v>
      </c>
      <c r="D255" s="4">
        <v>4390</v>
      </c>
      <c r="E255">
        <v>52680</v>
      </c>
      <c r="F255" t="s">
        <v>69</v>
      </c>
      <c r="G255">
        <f>tblSalaries[[#This Row],[clean Salary (in local currency)]]*VLOOKUP(tblSalaries[[#This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  <c r="M255" s="32">
        <f>tblHours[[#This Row],[hrs per day, ave]]</f>
        <v>8</v>
      </c>
      <c r="N255" s="32">
        <f>tblHours[[#This Row],[hrs per day, min]]</f>
        <v>8</v>
      </c>
      <c r="O255" s="32">
        <f>tblHours[[#This Row],[hrs per day, max]]</f>
        <v>8</v>
      </c>
    </row>
    <row r="256" spans="2:15" ht="15" hidden="1" customHeight="1">
      <c r="B256" t="s">
        <v>2259</v>
      </c>
      <c r="C256" s="1">
        <v>41055.04619212963</v>
      </c>
      <c r="D256" s="4">
        <v>130000</v>
      </c>
      <c r="E256">
        <v>130000</v>
      </c>
      <c r="F256" t="s">
        <v>6</v>
      </c>
      <c r="G256">
        <f>tblSalaries[[#This Row],[clean Salary (in local currency)]]*VLOOKUP(tblSalaries[[#This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VLOOKUP(tblSalaries[[#This Row],[Where do you work]],tblCountries[[Actual]:[Mapping]],2,FALSE)</f>
        <v>USA</v>
      </c>
      <c r="L256" t="s">
        <v>9</v>
      </c>
      <c r="M256" s="32">
        <f>tblHours[[#This Row],[hrs per day, ave]]</f>
        <v>5</v>
      </c>
      <c r="N256" s="32">
        <f>tblHours[[#This Row],[hrs per day, min]]</f>
        <v>4</v>
      </c>
      <c r="O256" s="32">
        <f>tblHours[[#This Row],[hrs per day, max]]</f>
        <v>6</v>
      </c>
    </row>
    <row r="257" spans="2:15" ht="15" hidden="1" customHeight="1">
      <c r="B257" t="s">
        <v>2260</v>
      </c>
      <c r="C257" s="1">
        <v>41055.046273148146</v>
      </c>
      <c r="D257" s="4" t="s">
        <v>327</v>
      </c>
      <c r="E257">
        <v>470000</v>
      </c>
      <c r="F257" t="s">
        <v>40</v>
      </c>
      <c r="G257">
        <f>tblSalaries[[#This Row],[clean Salary (in local currency)]]*VLOOKUP(tblSalaries[[#This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VLOOKUP(tblSalaries[[#This Row],[Where do you work]],tblCountries[[Actual]:[Mapping]],2,FALSE)</f>
        <v>India</v>
      </c>
      <c r="L257" t="s">
        <v>13</v>
      </c>
      <c r="M257" s="32">
        <f>tblHours[[#This Row],[hrs per day, ave]]</f>
        <v>8</v>
      </c>
      <c r="N257" s="32">
        <f>tblHours[[#This Row],[hrs per day, min]]</f>
        <v>8</v>
      </c>
      <c r="O257" s="32">
        <f>tblHours[[#This Row],[hrs per day, max]]</f>
        <v>8</v>
      </c>
    </row>
    <row r="258" spans="2:15" ht="15" hidden="1" customHeight="1">
      <c r="B258" t="s">
        <v>2261</v>
      </c>
      <c r="C258" s="1">
        <v>41055.046550925923</v>
      </c>
      <c r="D258" s="4">
        <v>51000</v>
      </c>
      <c r="E258">
        <v>51000</v>
      </c>
      <c r="F258" t="s">
        <v>6</v>
      </c>
      <c r="G258">
        <f>tblSalaries[[#This Row],[clean Salary (in local currency)]]*VLOOKUP(tblSalaries[[#This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VLOOKUP(tblSalaries[[#This Row],[Where do you work]],tblCountries[[Actual]:[Mapping]],2,FALSE)</f>
        <v>USA</v>
      </c>
      <c r="L258" t="s">
        <v>18</v>
      </c>
      <c r="M258" s="32">
        <f>tblHours[[#This Row],[hrs per day, ave]]</f>
        <v>2.5</v>
      </c>
      <c r="N258" s="32">
        <f>tblHours[[#This Row],[hrs per day, min]]</f>
        <v>2</v>
      </c>
      <c r="O258" s="32">
        <f>tblHours[[#This Row],[hrs per day, max]]</f>
        <v>3</v>
      </c>
    </row>
    <row r="259" spans="2:15" ht="15" hidden="1" customHeight="1">
      <c r="B259" t="s">
        <v>2262</v>
      </c>
      <c r="C259" s="1">
        <v>41055.046736111108</v>
      </c>
      <c r="D259" s="4" t="s">
        <v>330</v>
      </c>
      <c r="E259">
        <v>60000</v>
      </c>
      <c r="F259" t="s">
        <v>69</v>
      </c>
      <c r="G259">
        <f>tblSalaries[[#This Row],[clean Salary (in local currency)]]*VLOOKUP(tblSalaries[[#This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VLOOKUP(tblSalaries[[#This Row],[Where do you work]],tblCountries[[Actual]:[Mapping]],2,FALSE)</f>
        <v>UK</v>
      </c>
      <c r="L259" t="s">
        <v>13</v>
      </c>
      <c r="M259" s="32">
        <f>tblHours[[#This Row],[hrs per day, ave]]</f>
        <v>8</v>
      </c>
      <c r="N259" s="32">
        <f>tblHours[[#This Row],[hrs per day, min]]</f>
        <v>8</v>
      </c>
      <c r="O259" s="32">
        <f>tblHours[[#This Row],[hrs per day, max]]</f>
        <v>8</v>
      </c>
    </row>
    <row r="260" spans="2:15" ht="15" hidden="1" customHeight="1">
      <c r="B260" t="s">
        <v>2263</v>
      </c>
      <c r="C260" s="1">
        <v>41055.047013888892</v>
      </c>
      <c r="D260" s="4">
        <v>1920000</v>
      </c>
      <c r="E260">
        <v>1920000</v>
      </c>
      <c r="F260" t="s">
        <v>40</v>
      </c>
      <c r="G260">
        <f>tblSalaries[[#This Row],[clean Salary (in local currency)]]*VLOOKUP(tblSalaries[[#This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VLOOKUP(tblSalaries[[#This Row],[Where do you work]],tblCountries[[Actual]:[Mapping]],2,FALSE)</f>
        <v>India</v>
      </c>
      <c r="L260" t="s">
        <v>18</v>
      </c>
      <c r="M260" s="32">
        <f>tblHours[[#This Row],[hrs per day, ave]]</f>
        <v>2.5</v>
      </c>
      <c r="N260" s="32">
        <f>tblHours[[#This Row],[hrs per day, min]]</f>
        <v>2</v>
      </c>
      <c r="O260" s="32">
        <f>tblHours[[#This Row],[hrs per day, max]]</f>
        <v>3</v>
      </c>
    </row>
    <row r="261" spans="2:15" ht="15" hidden="1" customHeight="1">
      <c r="B261" t="s">
        <v>2264</v>
      </c>
      <c r="C261" s="1">
        <v>41055.047222222223</v>
      </c>
      <c r="D261" s="4">
        <v>28000</v>
      </c>
      <c r="E261">
        <v>28000</v>
      </c>
      <c r="F261" t="s">
        <v>69</v>
      </c>
      <c r="G261">
        <f>tblSalaries[[#This Row],[clean Salary (in local currency)]]*VLOOKUP(tblSalaries[[#This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VLOOKUP(tblSalaries[[#This Row],[Where do you work]],tblCountries[[Actual]:[Mapping]],2,FALSE)</f>
        <v>UK</v>
      </c>
      <c r="L261" t="s">
        <v>13</v>
      </c>
      <c r="M261" s="32">
        <f>tblHours[[#This Row],[hrs per day, ave]]</f>
        <v>8</v>
      </c>
      <c r="N261" s="32">
        <f>tblHours[[#This Row],[hrs per day, min]]</f>
        <v>8</v>
      </c>
      <c r="O261" s="32">
        <f>tblHours[[#This Row],[hrs per day, max]]</f>
        <v>8</v>
      </c>
    </row>
    <row r="262" spans="2:15" ht="15" hidden="1" customHeight="1">
      <c r="B262" t="s">
        <v>2265</v>
      </c>
      <c r="C262" s="1">
        <v>41055.047268518516</v>
      </c>
      <c r="D262" s="4">
        <v>73000</v>
      </c>
      <c r="E262">
        <v>73000</v>
      </c>
      <c r="F262" t="s">
        <v>6</v>
      </c>
      <c r="G262">
        <f>tblSalaries[[#This Row],[clean Salary (in local currency)]]*VLOOKUP(tblSalaries[[#This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VLOOKUP(tblSalaries[[#This Row],[Where do you work]],tblCountries[[Actual]:[Mapping]],2,FALSE)</f>
        <v>USA</v>
      </c>
      <c r="L262" t="s">
        <v>9</v>
      </c>
      <c r="M262" s="32">
        <f>tblHours[[#This Row],[hrs per day, ave]]</f>
        <v>5</v>
      </c>
      <c r="N262" s="32">
        <f>tblHours[[#This Row],[hrs per day, min]]</f>
        <v>4</v>
      </c>
      <c r="O262" s="32">
        <f>tblHours[[#This Row],[hrs per day, max]]</f>
        <v>6</v>
      </c>
    </row>
    <row r="263" spans="2:15" ht="15" hidden="1" customHeight="1">
      <c r="B263" t="s">
        <v>2266</v>
      </c>
      <c r="C263" s="1">
        <v>41055.047442129631</v>
      </c>
      <c r="D263" s="4">
        <v>62400</v>
      </c>
      <c r="E263">
        <v>62400</v>
      </c>
      <c r="F263" t="s">
        <v>6</v>
      </c>
      <c r="G263">
        <f>tblSalaries[[#This Row],[clean Salary (in local currency)]]*VLOOKUP(tblSalaries[[#This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13</v>
      </c>
      <c r="M263" s="32">
        <f>tblHours[[#This Row],[hrs per day, ave]]</f>
        <v>8</v>
      </c>
      <c r="N263" s="32">
        <f>tblHours[[#This Row],[hrs per day, min]]</f>
        <v>8</v>
      </c>
      <c r="O263" s="32">
        <f>tblHours[[#This Row],[hrs per day, max]]</f>
        <v>8</v>
      </c>
    </row>
    <row r="264" spans="2:15" ht="15" hidden="1" customHeight="1">
      <c r="B264" t="s">
        <v>2267</v>
      </c>
      <c r="C264" s="1">
        <v>41055.047465277778</v>
      </c>
      <c r="D264" s="4">
        <v>2300</v>
      </c>
      <c r="E264">
        <v>27600</v>
      </c>
      <c r="F264" t="s">
        <v>6</v>
      </c>
      <c r="G264">
        <f>tblSalaries[[#This Row],[clean Salary (in local currency)]]*VLOOKUP(tblSalaries[[#This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VLOOKUP(tblSalaries[[#This Row],[Where do you work]],tblCountries[[Actual]:[Mapping]],2,FALSE)</f>
        <v>Singapore</v>
      </c>
      <c r="L264" t="s">
        <v>13</v>
      </c>
      <c r="M264" s="32">
        <f>tblHours[[#This Row],[hrs per day, ave]]</f>
        <v>8</v>
      </c>
      <c r="N264" s="32">
        <f>tblHours[[#This Row],[hrs per day, min]]</f>
        <v>8</v>
      </c>
      <c r="O264" s="32">
        <f>tblHours[[#This Row],[hrs per day, max]]</f>
        <v>8</v>
      </c>
    </row>
    <row r="265" spans="2:15" ht="15" hidden="1" customHeight="1">
      <c r="B265" t="s">
        <v>2268</v>
      </c>
      <c r="C265" s="1">
        <v>41055.047627314816</v>
      </c>
      <c r="D265" s="4">
        <v>54000</v>
      </c>
      <c r="E265">
        <v>54000</v>
      </c>
      <c r="F265" t="s">
        <v>6</v>
      </c>
      <c r="G265">
        <f>tblSalaries[[#This Row],[clean Salary (in local currency)]]*VLOOKUP(tblSalaries[[#This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VLOOKUP(tblSalaries[[#This Row],[Where do you work]],tblCountries[[Actual]:[Mapping]],2,FALSE)</f>
        <v>USA</v>
      </c>
      <c r="L265" t="s">
        <v>13</v>
      </c>
      <c r="M265" s="32">
        <f>tblHours[[#This Row],[hrs per day, ave]]</f>
        <v>8</v>
      </c>
      <c r="N265" s="32">
        <f>tblHours[[#This Row],[hrs per day, min]]</f>
        <v>8</v>
      </c>
      <c r="O265" s="32">
        <f>tblHours[[#This Row],[hrs per day, max]]</f>
        <v>8</v>
      </c>
    </row>
    <row r="266" spans="2:15" ht="15" hidden="1" customHeight="1">
      <c r="B266" t="s">
        <v>2269</v>
      </c>
      <c r="C266" s="1">
        <v>41055.047673611109</v>
      </c>
      <c r="D266" s="4" t="s">
        <v>337</v>
      </c>
      <c r="E266">
        <v>276000</v>
      </c>
      <c r="F266" t="s">
        <v>40</v>
      </c>
      <c r="G266">
        <f>tblSalaries[[#This Row],[clean Salary (in local currency)]]*VLOOKUP(tblSalaries[[#This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VLOOKUP(tblSalaries[[#This Row],[Where do you work]],tblCountries[[Actual]:[Mapping]],2,FALSE)</f>
        <v>India</v>
      </c>
      <c r="L266" t="s">
        <v>13</v>
      </c>
      <c r="M266" s="32">
        <f>tblHours[[#This Row],[hrs per day, ave]]</f>
        <v>8</v>
      </c>
      <c r="N266" s="32">
        <f>tblHours[[#This Row],[hrs per day, min]]</f>
        <v>8</v>
      </c>
      <c r="O266" s="32">
        <f>tblHours[[#This Row],[hrs per day, max]]</f>
        <v>8</v>
      </c>
    </row>
    <row r="267" spans="2:15" ht="15" hidden="1" customHeight="1">
      <c r="B267" t="s">
        <v>2270</v>
      </c>
      <c r="C267" s="1">
        <v>41055.047708333332</v>
      </c>
      <c r="D267" s="4" t="s">
        <v>338</v>
      </c>
      <c r="E267">
        <v>77000</v>
      </c>
      <c r="F267" t="s">
        <v>6</v>
      </c>
      <c r="G267">
        <f>tblSalaries[[#This Row],[clean Salary (in local currency)]]*VLOOKUP(tblSalaries[[#This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  <c r="M267" s="32">
        <f>tblHours[[#This Row],[hrs per day, ave]]</f>
        <v>5</v>
      </c>
      <c r="N267" s="32">
        <f>tblHours[[#This Row],[hrs per day, min]]</f>
        <v>4</v>
      </c>
      <c r="O267" s="32">
        <f>tblHours[[#This Row],[hrs per day, max]]</f>
        <v>6</v>
      </c>
    </row>
    <row r="268" spans="2:15" ht="15" hidden="1" customHeight="1">
      <c r="B268" t="s">
        <v>2271</v>
      </c>
      <c r="C268" s="1">
        <v>41055.04792824074</v>
      </c>
      <c r="D268" s="4">
        <v>76000</v>
      </c>
      <c r="E268">
        <v>76000</v>
      </c>
      <c r="F268" t="s">
        <v>6</v>
      </c>
      <c r="G268">
        <f>tblSalaries[[#This Row],[clean Salary (in local currency)]]*VLOOKUP(tblSalaries[[#This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VLOOKUP(tblSalaries[[#This Row],[Where do you work]],tblCountries[[Actual]:[Mapping]],2,FALSE)</f>
        <v>USA</v>
      </c>
      <c r="L268" t="s">
        <v>13</v>
      </c>
      <c r="M268" s="32">
        <f>tblHours[[#This Row],[hrs per day, ave]]</f>
        <v>8</v>
      </c>
      <c r="N268" s="32">
        <f>tblHours[[#This Row],[hrs per day, min]]</f>
        <v>8</v>
      </c>
      <c r="O268" s="32">
        <f>tblHours[[#This Row],[hrs per day, max]]</f>
        <v>8</v>
      </c>
    </row>
    <row r="269" spans="2:15" ht="15" customHeight="1">
      <c r="B269" t="s">
        <v>2272</v>
      </c>
      <c r="C269" s="1">
        <v>41055.04828703704</v>
      </c>
      <c r="D269" s="4">
        <v>103000</v>
      </c>
      <c r="E269">
        <v>103000</v>
      </c>
      <c r="F269" t="s">
        <v>6</v>
      </c>
      <c r="G269">
        <f>tblSalaries[[#This Row],[clean Salary (in local currency)]]*VLOOKUP(tblSalaries[[#This Row],[Currency]],tblXrate[],2,FALSE)</f>
        <v>103000</v>
      </c>
      <c r="H269" t="s">
        <v>341</v>
      </c>
      <c r="I269" t="s">
        <v>4001</v>
      </c>
      <c r="J269" t="s">
        <v>15</v>
      </c>
      <c r="K269" t="str">
        <f>VLOOKUP(tblSalaries[[#This Row],[Where do you work]],tblCountries[[Actual]:[Mapping]],2,FALSE)</f>
        <v>USA</v>
      </c>
      <c r="L269" t="s">
        <v>18</v>
      </c>
      <c r="M269" s="32">
        <f>tblHours[[#This Row],[hrs per day, ave]]</f>
        <v>2.5</v>
      </c>
      <c r="N269" s="32">
        <f>tblHours[[#This Row],[hrs per day, min]]</f>
        <v>2</v>
      </c>
      <c r="O269" s="32">
        <f>tblHours[[#This Row],[hrs per day, max]]</f>
        <v>3</v>
      </c>
    </row>
    <row r="270" spans="2:15" ht="15" hidden="1" customHeight="1">
      <c r="B270" t="s">
        <v>2273</v>
      </c>
      <c r="C270" s="1">
        <v>41055.048310185186</v>
      </c>
      <c r="D270" s="4">
        <v>7600</v>
      </c>
      <c r="E270">
        <v>7600</v>
      </c>
      <c r="F270" t="s">
        <v>6</v>
      </c>
      <c r="G270">
        <f>tblSalaries[[#This Row],[clean Salary (in local currency)]]*VLOOKUP(tblSalaries[[#This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VLOOKUP(tblSalaries[[#This Row],[Where do you work]],tblCountries[[Actual]:[Mapping]],2,FALSE)</f>
        <v>Ukraine</v>
      </c>
      <c r="L270" t="s">
        <v>25</v>
      </c>
      <c r="M270" s="32">
        <f>tblHours[[#This Row],[hrs per day, ave]]</f>
        <v>1.5</v>
      </c>
      <c r="N270" s="32">
        <f>tblHours[[#This Row],[hrs per day, min]]</f>
        <v>1</v>
      </c>
      <c r="O270" s="32">
        <f>tblHours[[#This Row],[hrs per day, max]]</f>
        <v>2</v>
      </c>
    </row>
    <row r="271" spans="2:15" ht="15" hidden="1" customHeight="1">
      <c r="B271" t="s">
        <v>2274</v>
      </c>
      <c r="C271" s="1">
        <v>41055.048564814817</v>
      </c>
      <c r="D271" s="4">
        <v>40000</v>
      </c>
      <c r="E271">
        <v>40000</v>
      </c>
      <c r="F271" t="s">
        <v>6</v>
      </c>
      <c r="G271">
        <f>tblSalaries[[#This Row],[clean Salary (in local currency)]]*VLOOKUP(tblSalaries[[#This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VLOOKUP(tblSalaries[[#This Row],[Where do you work]],tblCountries[[Actual]:[Mapping]],2,FALSE)</f>
        <v>USA</v>
      </c>
      <c r="L271" t="s">
        <v>9</v>
      </c>
      <c r="M271" s="32">
        <f>tblHours[[#This Row],[hrs per day, ave]]</f>
        <v>5</v>
      </c>
      <c r="N271" s="32">
        <f>tblHours[[#This Row],[hrs per day, min]]</f>
        <v>4</v>
      </c>
      <c r="O271" s="32">
        <f>tblHours[[#This Row],[hrs per day, max]]</f>
        <v>6</v>
      </c>
    </row>
    <row r="272" spans="2:15" ht="15" customHeight="1">
      <c r="B272" t="s">
        <v>2275</v>
      </c>
      <c r="C272" s="1">
        <v>41055.048842592594</v>
      </c>
      <c r="D272" s="4">
        <v>80000</v>
      </c>
      <c r="E272">
        <v>80000</v>
      </c>
      <c r="F272" t="s">
        <v>6</v>
      </c>
      <c r="G272">
        <f>tblSalaries[[#This Row],[clean Salary (in local currency)]]*VLOOKUP(tblSalaries[[#This Row],[Currency]],tblXrate[],2,FALSE)</f>
        <v>80000</v>
      </c>
      <c r="H272" t="s">
        <v>344</v>
      </c>
      <c r="I272" t="s">
        <v>4001</v>
      </c>
      <c r="J272" t="s">
        <v>15</v>
      </c>
      <c r="K272" t="str">
        <f>VLOOKUP(tblSalaries[[#This Row],[Where do you work]],tblCountries[[Actual]:[Mapping]],2,FALSE)</f>
        <v>USA</v>
      </c>
      <c r="L272" t="s">
        <v>18</v>
      </c>
      <c r="M272" s="32">
        <f>tblHours[[#This Row],[hrs per day, ave]]</f>
        <v>2.5</v>
      </c>
      <c r="N272" s="32">
        <f>tblHours[[#This Row],[hrs per day, min]]</f>
        <v>2</v>
      </c>
      <c r="O272" s="32">
        <f>tblHours[[#This Row],[hrs per day, max]]</f>
        <v>3</v>
      </c>
    </row>
    <row r="273" spans="2:15" ht="15" hidden="1" customHeight="1">
      <c r="B273" t="s">
        <v>2276</v>
      </c>
      <c r="C273" s="1">
        <v>41055.048888888887</v>
      </c>
      <c r="D273" s="4">
        <v>55000</v>
      </c>
      <c r="E273">
        <v>55000</v>
      </c>
      <c r="F273" t="s">
        <v>6</v>
      </c>
      <c r="G273">
        <f>tblSalaries[[#This Row],[clean Salary (in local currency)]]*VLOOKUP(tblSalaries[[#This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VLOOKUP(tblSalaries[[#This Row],[Where do you work]],tblCountries[[Actual]:[Mapping]],2,FALSE)</f>
        <v>USA</v>
      </c>
      <c r="L273" t="s">
        <v>13</v>
      </c>
      <c r="M273" s="32">
        <f>tblHours[[#This Row],[hrs per day, ave]]</f>
        <v>8</v>
      </c>
      <c r="N273" s="32">
        <f>tblHours[[#This Row],[hrs per day, min]]</f>
        <v>8</v>
      </c>
      <c r="O273" s="32">
        <f>tblHours[[#This Row],[hrs per day, max]]</f>
        <v>8</v>
      </c>
    </row>
    <row r="274" spans="2:15" ht="15" hidden="1" customHeight="1">
      <c r="B274" t="s">
        <v>2277</v>
      </c>
      <c r="C274" s="1">
        <v>41055.049247685187</v>
      </c>
      <c r="D274" s="4">
        <v>99000</v>
      </c>
      <c r="E274">
        <v>99000</v>
      </c>
      <c r="F274" t="s">
        <v>6</v>
      </c>
      <c r="G274">
        <f>tblSalaries[[#This Row],[clean Salary (in local currency)]]*VLOOKUP(tblSalaries[[#This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VLOOKUP(tblSalaries[[#This Row],[Where do you work]],tblCountries[[Actual]:[Mapping]],2,FALSE)</f>
        <v>USA</v>
      </c>
      <c r="L274" t="s">
        <v>18</v>
      </c>
      <c r="M274" s="32">
        <f>tblHours[[#This Row],[hrs per day, ave]]</f>
        <v>2.5</v>
      </c>
      <c r="N274" s="32">
        <f>tblHours[[#This Row],[hrs per day, min]]</f>
        <v>2</v>
      </c>
      <c r="O274" s="32">
        <f>tblHours[[#This Row],[hrs per day, max]]</f>
        <v>3</v>
      </c>
    </row>
    <row r="275" spans="2:15" ht="15" hidden="1" customHeight="1">
      <c r="B275" t="s">
        <v>2278</v>
      </c>
      <c r="C275" s="1">
        <v>41055.049259259256</v>
      </c>
      <c r="D275" s="4" t="s">
        <v>345</v>
      </c>
      <c r="E275">
        <v>420000</v>
      </c>
      <c r="F275" t="s">
        <v>3951</v>
      </c>
      <c r="G275">
        <f>tblSalaries[[#This Row],[clean Salary (in local currency)]]*VLOOKUP(tblSalaries[[#This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VLOOKUP(tblSalaries[[#This Row],[Where do you work]],tblCountries[[Actual]:[Mapping]],2,FALSE)</f>
        <v>Philippines</v>
      </c>
      <c r="L275" t="s">
        <v>9</v>
      </c>
      <c r="M275" s="32">
        <f>tblHours[[#This Row],[hrs per day, ave]]</f>
        <v>5</v>
      </c>
      <c r="N275" s="32">
        <f>tblHours[[#This Row],[hrs per day, min]]</f>
        <v>4</v>
      </c>
      <c r="O275" s="32">
        <f>tblHours[[#This Row],[hrs per day, max]]</f>
        <v>6</v>
      </c>
    </row>
    <row r="276" spans="2:15" ht="15" hidden="1" customHeight="1">
      <c r="B276" t="s">
        <v>2279</v>
      </c>
      <c r="C276" s="1">
        <v>41055.049444444441</v>
      </c>
      <c r="D276" s="4">
        <v>75000</v>
      </c>
      <c r="E276">
        <v>75000</v>
      </c>
      <c r="F276" t="s">
        <v>6</v>
      </c>
      <c r="G276">
        <f>tblSalaries[[#This Row],[clean Salary (in local currency)]]*VLOOKUP(tblSalaries[[#This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9</v>
      </c>
      <c r="M276" s="32">
        <f>tblHours[[#This Row],[hrs per day, ave]]</f>
        <v>5</v>
      </c>
      <c r="N276" s="32">
        <f>tblHours[[#This Row],[hrs per day, min]]</f>
        <v>4</v>
      </c>
      <c r="O276" s="32">
        <f>tblHours[[#This Row],[hrs per day, max]]</f>
        <v>6</v>
      </c>
    </row>
    <row r="277" spans="2:15" ht="15" hidden="1" customHeight="1">
      <c r="B277" t="s">
        <v>2280</v>
      </c>
      <c r="C277" s="1">
        <v>41055.049930555557</v>
      </c>
      <c r="D277" s="4">
        <v>80000</v>
      </c>
      <c r="E277">
        <v>80000</v>
      </c>
      <c r="F277" t="s">
        <v>6</v>
      </c>
      <c r="G277">
        <f>tblSalaries[[#This Row],[clean Salary (in local currency)]]*VLOOKUP(tblSalaries[[#This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VLOOKUP(tblSalaries[[#This Row],[Where do you work]],tblCountries[[Actual]:[Mapping]],2,FALSE)</f>
        <v>USA</v>
      </c>
      <c r="L277" t="s">
        <v>18</v>
      </c>
      <c r="M277" s="32">
        <f>tblHours[[#This Row],[hrs per day, ave]]</f>
        <v>2.5</v>
      </c>
      <c r="N277" s="32">
        <f>tblHours[[#This Row],[hrs per day, min]]</f>
        <v>2</v>
      </c>
      <c r="O277" s="32">
        <f>tblHours[[#This Row],[hrs per day, max]]</f>
        <v>3</v>
      </c>
    </row>
    <row r="278" spans="2:15" ht="15" hidden="1" customHeight="1">
      <c r="B278" t="s">
        <v>2281</v>
      </c>
      <c r="C278" s="1">
        <v>41055.050474537034</v>
      </c>
      <c r="D278" s="4">
        <v>20000</v>
      </c>
      <c r="E278">
        <v>20000</v>
      </c>
      <c r="F278" t="s">
        <v>6</v>
      </c>
      <c r="G278">
        <f>tblSalaries[[#This Row],[clean Salary (in local currency)]]*VLOOKUP(tblSalaries[[#This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VLOOKUP(tblSalaries[[#This Row],[Where do you work]],tblCountries[[Actual]:[Mapping]],2,FALSE)</f>
        <v>India</v>
      </c>
      <c r="L278" t="s">
        <v>13</v>
      </c>
      <c r="M278" s="32">
        <f>tblHours[[#This Row],[hrs per day, ave]]</f>
        <v>8</v>
      </c>
      <c r="N278" s="32">
        <f>tblHours[[#This Row],[hrs per day, min]]</f>
        <v>8</v>
      </c>
      <c r="O278" s="32">
        <f>tblHours[[#This Row],[hrs per day, max]]</f>
        <v>8</v>
      </c>
    </row>
    <row r="279" spans="2:15" ht="15" hidden="1" customHeight="1">
      <c r="B279" t="s">
        <v>2282</v>
      </c>
      <c r="C279" s="1">
        <v>41055.05127314815</v>
      </c>
      <c r="D279" s="4">
        <v>40000</v>
      </c>
      <c r="E279">
        <v>40000</v>
      </c>
      <c r="F279" t="s">
        <v>6</v>
      </c>
      <c r="G279">
        <f>tblSalaries[[#This Row],[clean Salary (in local currency)]]*VLOOKUP(tblSalaries[[#This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VLOOKUP(tblSalaries[[#This Row],[Where do you work]],tblCountries[[Actual]:[Mapping]],2,FALSE)</f>
        <v>USA</v>
      </c>
      <c r="L279" t="s">
        <v>13</v>
      </c>
      <c r="M279" s="32">
        <f>tblHours[[#This Row],[hrs per day, ave]]</f>
        <v>8</v>
      </c>
      <c r="N279" s="32">
        <f>tblHours[[#This Row],[hrs per day, min]]</f>
        <v>8</v>
      </c>
      <c r="O279" s="32">
        <f>tblHours[[#This Row],[hrs per day, max]]</f>
        <v>8</v>
      </c>
    </row>
    <row r="280" spans="2:15" ht="15" hidden="1" customHeight="1">
      <c r="B280" t="s">
        <v>2283</v>
      </c>
      <c r="C280" s="1">
        <v>41055.051701388889</v>
      </c>
      <c r="D280" s="4">
        <v>46000</v>
      </c>
      <c r="E280">
        <v>46000</v>
      </c>
      <c r="F280" t="s">
        <v>6</v>
      </c>
      <c r="G280">
        <f>tblSalaries[[#This Row],[clean Salary (in local currency)]]*VLOOKUP(tblSalaries[[#This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VLOOKUP(tblSalaries[[#This Row],[Where do you work]],tblCountries[[Actual]:[Mapping]],2,FALSE)</f>
        <v>USA</v>
      </c>
      <c r="L280" t="s">
        <v>13</v>
      </c>
      <c r="M280" s="32">
        <f>tblHours[[#This Row],[hrs per day, ave]]</f>
        <v>8</v>
      </c>
      <c r="N280" s="32">
        <f>tblHours[[#This Row],[hrs per day, min]]</f>
        <v>8</v>
      </c>
      <c r="O280" s="32">
        <f>tblHours[[#This Row],[hrs per day, max]]</f>
        <v>8</v>
      </c>
    </row>
    <row r="281" spans="2:15" ht="15" hidden="1" customHeight="1">
      <c r="B281" t="s">
        <v>2284</v>
      </c>
      <c r="C281" s="1">
        <v>41055.052025462966</v>
      </c>
      <c r="D281" s="4">
        <v>14000</v>
      </c>
      <c r="E281">
        <v>14000</v>
      </c>
      <c r="F281" t="s">
        <v>6</v>
      </c>
      <c r="G281">
        <f>tblSalaries[[#This Row],[clean Salary (in local currency)]]*VLOOKUP(tblSalaries[[#This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VLOOKUP(tblSalaries[[#This Row],[Where do you work]],tblCountries[[Actual]:[Mapping]],2,FALSE)</f>
        <v>Brazil</v>
      </c>
      <c r="L281" t="s">
        <v>25</v>
      </c>
      <c r="M281" s="32">
        <f>tblHours[[#This Row],[hrs per day, ave]]</f>
        <v>1.5</v>
      </c>
      <c r="N281" s="32">
        <f>tblHours[[#This Row],[hrs per day, min]]</f>
        <v>1</v>
      </c>
      <c r="O281" s="32">
        <f>tblHours[[#This Row],[hrs per day, max]]</f>
        <v>2</v>
      </c>
    </row>
    <row r="282" spans="2:15" ht="15" hidden="1" customHeight="1">
      <c r="B282" t="s">
        <v>2285</v>
      </c>
      <c r="C282" s="1">
        <v>41055.052141203705</v>
      </c>
      <c r="D282" s="4">
        <v>70000</v>
      </c>
      <c r="E282">
        <v>70000</v>
      </c>
      <c r="F282" t="s">
        <v>6</v>
      </c>
      <c r="G282">
        <f>tblSalaries[[#This Row],[clean Salary (in local currency)]]*VLOOKUP(tblSalaries[[#This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VLOOKUP(tblSalaries[[#This Row],[Where do you work]],tblCountries[[Actual]:[Mapping]],2,FALSE)</f>
        <v>USA</v>
      </c>
      <c r="L282" t="s">
        <v>13</v>
      </c>
      <c r="M282" s="32">
        <f>tblHours[[#This Row],[hrs per day, ave]]</f>
        <v>8</v>
      </c>
      <c r="N282" s="32">
        <f>tblHours[[#This Row],[hrs per day, min]]</f>
        <v>8</v>
      </c>
      <c r="O282" s="32">
        <f>tblHours[[#This Row],[hrs per day, max]]</f>
        <v>8</v>
      </c>
    </row>
    <row r="283" spans="2:15" ht="15" hidden="1" customHeight="1">
      <c r="B283" t="s">
        <v>2286</v>
      </c>
      <c r="C283" s="1">
        <v>41055.052222222221</v>
      </c>
      <c r="D283" s="4" t="s">
        <v>352</v>
      </c>
      <c r="E283">
        <v>36000</v>
      </c>
      <c r="F283" t="s">
        <v>6</v>
      </c>
      <c r="G283">
        <f>tblSalaries[[#This Row],[clean Salary (in local currency)]]*VLOOKUP(tblSalaries[[#This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VLOOKUP(tblSalaries[[#This Row],[Where do you work]],tblCountries[[Actual]:[Mapping]],2,FALSE)</f>
        <v>Russia</v>
      </c>
      <c r="L283" t="s">
        <v>9</v>
      </c>
      <c r="M283" s="32">
        <f>tblHours[[#This Row],[hrs per day, ave]]</f>
        <v>5</v>
      </c>
      <c r="N283" s="32">
        <f>tblHours[[#This Row],[hrs per day, min]]</f>
        <v>4</v>
      </c>
      <c r="O283" s="32">
        <f>tblHours[[#This Row],[hrs per day, max]]</f>
        <v>6</v>
      </c>
    </row>
    <row r="284" spans="2:15" ht="15" hidden="1" customHeight="1">
      <c r="B284" t="s">
        <v>2287</v>
      </c>
      <c r="C284" s="1">
        <v>41055.052372685182</v>
      </c>
      <c r="D284" s="4">
        <v>15000</v>
      </c>
      <c r="E284">
        <v>15000</v>
      </c>
      <c r="F284" t="s">
        <v>6</v>
      </c>
      <c r="G284">
        <f>tblSalaries[[#This Row],[clean Salary (in local currency)]]*VLOOKUP(tblSalaries[[#This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18</v>
      </c>
      <c r="M284" s="32">
        <f>tblHours[[#This Row],[hrs per day, ave]]</f>
        <v>2.5</v>
      </c>
      <c r="N284" s="32">
        <f>tblHours[[#This Row],[hrs per day, min]]</f>
        <v>2</v>
      </c>
      <c r="O284" s="32">
        <f>tblHours[[#This Row],[hrs per day, max]]</f>
        <v>3</v>
      </c>
    </row>
    <row r="285" spans="2:15" ht="15" hidden="1" customHeight="1">
      <c r="B285" t="s">
        <v>2288</v>
      </c>
      <c r="C285" s="1">
        <v>41055.052986111114</v>
      </c>
      <c r="D285" s="4" t="s">
        <v>355</v>
      </c>
      <c r="E285">
        <v>1500000</v>
      </c>
      <c r="F285" t="s">
        <v>40</v>
      </c>
      <c r="G285">
        <f>tblSalaries[[#This Row],[clean Salary (in local currency)]]*VLOOKUP(tblSalaries[[#This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VLOOKUP(tblSalaries[[#This Row],[Where do you work]],tblCountries[[Actual]:[Mapping]],2,FALSE)</f>
        <v>India</v>
      </c>
      <c r="L285" t="s">
        <v>13</v>
      </c>
      <c r="M285" s="32">
        <f>tblHours[[#This Row],[hrs per day, ave]]</f>
        <v>8</v>
      </c>
      <c r="N285" s="32">
        <f>tblHours[[#This Row],[hrs per day, min]]</f>
        <v>8</v>
      </c>
      <c r="O285" s="32">
        <f>tblHours[[#This Row],[hrs per day, max]]</f>
        <v>8</v>
      </c>
    </row>
    <row r="286" spans="2:15" ht="15" hidden="1" customHeight="1">
      <c r="B286" t="s">
        <v>2289</v>
      </c>
      <c r="C286" s="1">
        <v>41055.053599537037</v>
      </c>
      <c r="D286" s="4" t="s">
        <v>357</v>
      </c>
      <c r="E286">
        <v>100000</v>
      </c>
      <c r="F286" t="s">
        <v>358</v>
      </c>
      <c r="G286">
        <f>tblSalaries[[#This Row],[clean Salary (in local currency)]]*VLOOKUP(tblSalaries[[#This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VLOOKUP(tblSalaries[[#This Row],[Where do you work]],tblCountries[[Actual]:[Mapping]],2,FALSE)</f>
        <v>Dubai</v>
      </c>
      <c r="L286" t="s">
        <v>9</v>
      </c>
      <c r="M286" s="32">
        <f>tblHours[[#This Row],[hrs per day, ave]]</f>
        <v>5</v>
      </c>
      <c r="N286" s="32">
        <f>tblHours[[#This Row],[hrs per day, min]]</f>
        <v>4</v>
      </c>
      <c r="O286" s="32">
        <f>tblHours[[#This Row],[hrs per day, max]]</f>
        <v>6</v>
      </c>
    </row>
    <row r="287" spans="2:15" ht="15" hidden="1" customHeight="1">
      <c r="B287" t="s">
        <v>2290</v>
      </c>
      <c r="C287" s="1">
        <v>41055.054050925923</v>
      </c>
      <c r="D287" s="4">
        <v>22000</v>
      </c>
      <c r="E287">
        <v>22000</v>
      </c>
      <c r="F287" t="s">
        <v>6</v>
      </c>
      <c r="G287">
        <f>tblSalaries[[#This Row],[clean Salary (in local currency)]]*VLOOKUP(tblSalaries[[#This Row],[Currency]],tblXrate[],2,FALSE)</f>
        <v>22000</v>
      </c>
      <c r="H287" t="s">
        <v>360</v>
      </c>
      <c r="I287" t="s">
        <v>3999</v>
      </c>
      <c r="J287" t="s">
        <v>8</v>
      </c>
      <c r="K287" t="str">
        <f>VLOOKUP(tblSalaries[[#This Row],[Where do you work]],tblCountries[[Actual]:[Mapping]],2,FALSE)</f>
        <v>India</v>
      </c>
      <c r="L287" t="s">
        <v>13</v>
      </c>
      <c r="M287" s="32">
        <f>tblHours[[#This Row],[hrs per day, ave]]</f>
        <v>8</v>
      </c>
      <c r="N287" s="32">
        <f>tblHours[[#This Row],[hrs per day, min]]</f>
        <v>8</v>
      </c>
      <c r="O287" s="32">
        <f>tblHours[[#This Row],[hrs per day, max]]</f>
        <v>8</v>
      </c>
    </row>
    <row r="288" spans="2:15" ht="15" hidden="1" customHeight="1">
      <c r="B288" t="s">
        <v>2291</v>
      </c>
      <c r="C288" s="1">
        <v>41055.054120370369</v>
      </c>
      <c r="D288" s="4">
        <v>68000</v>
      </c>
      <c r="E288">
        <v>68000</v>
      </c>
      <c r="F288" t="s">
        <v>6</v>
      </c>
      <c r="G288">
        <f>tblSalaries[[#This Row],[clean Salary (in local currency)]]*VLOOKUP(tblSalaries[[#This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VLOOKUP(tblSalaries[[#This Row],[Where do you work]],tblCountries[[Actual]:[Mapping]],2,FALSE)</f>
        <v>USA</v>
      </c>
      <c r="L288" t="s">
        <v>13</v>
      </c>
      <c r="M288" s="32">
        <f>tblHours[[#This Row],[hrs per day, ave]]</f>
        <v>8</v>
      </c>
      <c r="N288" s="32">
        <f>tblHours[[#This Row],[hrs per day, min]]</f>
        <v>8</v>
      </c>
      <c r="O288" s="32">
        <f>tblHours[[#This Row],[hrs per day, max]]</f>
        <v>8</v>
      </c>
    </row>
    <row r="289" spans="2:15" ht="15" hidden="1" customHeight="1">
      <c r="B289" t="s">
        <v>2292</v>
      </c>
      <c r="C289" s="1">
        <v>41055.054131944446</v>
      </c>
      <c r="D289" s="4">
        <v>97000</v>
      </c>
      <c r="E289">
        <v>97000</v>
      </c>
      <c r="F289" t="s">
        <v>6</v>
      </c>
      <c r="G289">
        <f>tblSalaries[[#This Row],[clean Salary (in local currency)]]*VLOOKUP(tblSalaries[[#This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VLOOKUP(tblSalaries[[#This Row],[Where do you work]],tblCountries[[Actual]:[Mapping]],2,FALSE)</f>
        <v>USA</v>
      </c>
      <c r="L289" t="s">
        <v>13</v>
      </c>
      <c r="M289" s="32">
        <f>tblHours[[#This Row],[hrs per day, ave]]</f>
        <v>8</v>
      </c>
      <c r="N289" s="32">
        <f>tblHours[[#This Row],[hrs per day, min]]</f>
        <v>8</v>
      </c>
      <c r="O289" s="32">
        <f>tblHours[[#This Row],[hrs per day, max]]</f>
        <v>8</v>
      </c>
    </row>
    <row r="290" spans="2:15" ht="15" hidden="1" customHeight="1">
      <c r="B290" t="s">
        <v>2293</v>
      </c>
      <c r="C290" s="1">
        <v>41055.054571759261</v>
      </c>
      <c r="D290" s="4" t="s">
        <v>362</v>
      </c>
      <c r="E290">
        <v>31000</v>
      </c>
      <c r="F290" t="s">
        <v>69</v>
      </c>
      <c r="G290">
        <f>tblSalaries[[#This Row],[clean Salary (in local currency)]]*VLOOKUP(tblSalaries[[#This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VLOOKUP(tblSalaries[[#This Row],[Where do you work]],tblCountries[[Actual]:[Mapping]],2,FALSE)</f>
        <v>UK</v>
      </c>
      <c r="L290" t="s">
        <v>18</v>
      </c>
      <c r="M290" s="32">
        <f>tblHours[[#This Row],[hrs per day, ave]]</f>
        <v>2.5</v>
      </c>
      <c r="N290" s="32">
        <f>tblHours[[#This Row],[hrs per day, min]]</f>
        <v>2</v>
      </c>
      <c r="O290" s="32">
        <f>tblHours[[#This Row],[hrs per day, max]]</f>
        <v>3</v>
      </c>
    </row>
    <row r="291" spans="2:15" ht="15" hidden="1" customHeight="1">
      <c r="B291" t="s">
        <v>2294</v>
      </c>
      <c r="C291" s="1">
        <v>41055.0547337963</v>
      </c>
      <c r="D291" s="4">
        <v>65000</v>
      </c>
      <c r="E291">
        <v>65000</v>
      </c>
      <c r="F291" t="s">
        <v>6</v>
      </c>
      <c r="G291">
        <f>tblSalaries[[#This Row],[clean Salary (in local currency)]]*VLOOKUP(tblSalaries[[#This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  <c r="M291" s="32">
        <f>tblHours[[#This Row],[hrs per day, ave]]</f>
        <v>5</v>
      </c>
      <c r="N291" s="32">
        <f>tblHours[[#This Row],[hrs per day, min]]</f>
        <v>4</v>
      </c>
      <c r="O291" s="32">
        <f>tblHours[[#This Row],[hrs per day, max]]</f>
        <v>6</v>
      </c>
    </row>
    <row r="292" spans="2:15" ht="15" hidden="1" customHeight="1">
      <c r="B292" t="s">
        <v>2295</v>
      </c>
      <c r="C292" s="1">
        <v>41055.054837962962</v>
      </c>
      <c r="D292" s="4">
        <v>3600</v>
      </c>
      <c r="E292">
        <v>43200</v>
      </c>
      <c r="F292" t="s">
        <v>6</v>
      </c>
      <c r="G292">
        <f>tblSalaries[[#This Row],[clean Salary (in local currency)]]*VLOOKUP(tblSalaries[[#This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VLOOKUP(tblSalaries[[#This Row],[Where do you work]],tblCountries[[Actual]:[Mapping]],2,FALSE)</f>
        <v>Saudi Arabia</v>
      </c>
      <c r="L292" t="s">
        <v>9</v>
      </c>
      <c r="M292" s="32">
        <f>tblHours[[#This Row],[hrs per day, ave]]</f>
        <v>5</v>
      </c>
      <c r="N292" s="32">
        <f>tblHours[[#This Row],[hrs per day, min]]</f>
        <v>4</v>
      </c>
      <c r="O292" s="32">
        <f>tblHours[[#This Row],[hrs per day, max]]</f>
        <v>6</v>
      </c>
    </row>
    <row r="293" spans="2:15" ht="15" hidden="1" customHeight="1">
      <c r="B293" t="s">
        <v>2296</v>
      </c>
      <c r="C293" s="1">
        <v>41055.054965277777</v>
      </c>
      <c r="D293" s="4" t="s">
        <v>366</v>
      </c>
      <c r="E293">
        <v>450000</v>
      </c>
      <c r="F293" t="s">
        <v>40</v>
      </c>
      <c r="G293">
        <f>tblSalaries[[#This Row],[clean Salary (in local currency)]]*VLOOKUP(tblSalaries[[#This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VLOOKUP(tblSalaries[[#This Row],[Where do you work]],tblCountries[[Actual]:[Mapping]],2,FALSE)</f>
        <v>India</v>
      </c>
      <c r="L293" t="s">
        <v>9</v>
      </c>
      <c r="M293" s="32">
        <f>tblHours[[#This Row],[hrs per day, ave]]</f>
        <v>5</v>
      </c>
      <c r="N293" s="32">
        <f>tblHours[[#This Row],[hrs per day, min]]</f>
        <v>4</v>
      </c>
      <c r="O293" s="32">
        <f>tblHours[[#This Row],[hrs per day, max]]</f>
        <v>6</v>
      </c>
    </row>
    <row r="294" spans="2:15" ht="15" hidden="1" customHeight="1">
      <c r="B294" t="s">
        <v>2297</v>
      </c>
      <c r="C294" s="1">
        <v>41055.054965277777</v>
      </c>
      <c r="D294" s="4">
        <v>50000</v>
      </c>
      <c r="E294">
        <v>50000</v>
      </c>
      <c r="F294" t="s">
        <v>6</v>
      </c>
      <c r="G294">
        <f>tblSalaries[[#This Row],[clean Salary (in local currency)]]*VLOOKUP(tblSalaries[[#This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VLOOKUP(tblSalaries[[#This Row],[Where do you work]],tblCountries[[Actual]:[Mapping]],2,FALSE)</f>
        <v>USA</v>
      </c>
      <c r="L294" t="s">
        <v>13</v>
      </c>
      <c r="M294" s="32">
        <f>tblHours[[#This Row],[hrs per day, ave]]</f>
        <v>8</v>
      </c>
      <c r="N294" s="32">
        <f>tblHours[[#This Row],[hrs per day, min]]</f>
        <v>8</v>
      </c>
      <c r="O294" s="32">
        <f>tblHours[[#This Row],[hrs per day, max]]</f>
        <v>8</v>
      </c>
    </row>
    <row r="295" spans="2:15" ht="15" hidden="1" customHeight="1">
      <c r="B295" t="s">
        <v>2298</v>
      </c>
      <c r="C295" s="1">
        <v>41055.055115740739</v>
      </c>
      <c r="D295" s="4">
        <v>45000</v>
      </c>
      <c r="E295">
        <v>45000</v>
      </c>
      <c r="F295" t="s">
        <v>6</v>
      </c>
      <c r="G295">
        <f>tblSalaries[[#This Row],[clean Salary (in local currency)]]*VLOOKUP(tblSalaries[[#This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  <c r="M295" s="32">
        <f>tblHours[[#This Row],[hrs per day, ave]]</f>
        <v>5</v>
      </c>
      <c r="N295" s="32">
        <f>tblHours[[#This Row],[hrs per day, min]]</f>
        <v>4</v>
      </c>
      <c r="O295" s="32">
        <f>tblHours[[#This Row],[hrs per day, max]]</f>
        <v>6</v>
      </c>
    </row>
    <row r="296" spans="2:15" ht="15" hidden="1" customHeight="1">
      <c r="B296" t="s">
        <v>2299</v>
      </c>
      <c r="C296" s="1">
        <v>41055.055289351854</v>
      </c>
      <c r="D296" s="4" t="s">
        <v>369</v>
      </c>
      <c r="E296">
        <v>180000</v>
      </c>
      <c r="F296" t="s">
        <v>40</v>
      </c>
      <c r="G296">
        <f>tblSalaries[[#This Row],[clean Salary (in local currency)]]*VLOOKUP(tblSalaries[[#This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VLOOKUP(tblSalaries[[#This Row],[Where do you work]],tblCountries[[Actual]:[Mapping]],2,FALSE)</f>
        <v>India</v>
      </c>
      <c r="L296" t="s">
        <v>9</v>
      </c>
      <c r="M296" s="32">
        <f>tblHours[[#This Row],[hrs per day, ave]]</f>
        <v>5</v>
      </c>
      <c r="N296" s="32">
        <f>tblHours[[#This Row],[hrs per day, min]]</f>
        <v>4</v>
      </c>
      <c r="O296" s="32">
        <f>tblHours[[#This Row],[hrs per day, max]]</f>
        <v>6</v>
      </c>
    </row>
    <row r="297" spans="2:15" ht="15" hidden="1" customHeight="1">
      <c r="B297" t="s">
        <v>2300</v>
      </c>
      <c r="C297" s="1">
        <v>41055.055567129632</v>
      </c>
      <c r="D297" s="4">
        <v>60000</v>
      </c>
      <c r="E297">
        <v>60000</v>
      </c>
      <c r="F297" t="s">
        <v>6</v>
      </c>
      <c r="G297">
        <f>tblSalaries[[#This Row],[clean Salary (in local currency)]]*VLOOKUP(tblSalaries[[#This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  <c r="M297" s="32">
        <f>tblHours[[#This Row],[hrs per day, ave]]</f>
        <v>8</v>
      </c>
      <c r="N297" s="32">
        <f>tblHours[[#This Row],[hrs per day, min]]</f>
        <v>8</v>
      </c>
      <c r="O297" s="32">
        <f>tblHours[[#This Row],[hrs per day, max]]</f>
        <v>8</v>
      </c>
    </row>
    <row r="298" spans="2:15" ht="15" hidden="1" customHeight="1">
      <c r="B298" t="s">
        <v>2301</v>
      </c>
      <c r="C298" s="1">
        <v>41055.056087962963</v>
      </c>
      <c r="D298" s="4">
        <v>31000</v>
      </c>
      <c r="E298">
        <v>31000</v>
      </c>
      <c r="F298" t="s">
        <v>6</v>
      </c>
      <c r="G298">
        <f>tblSalaries[[#This Row],[clean Salary (in local currency)]]*VLOOKUP(tblSalaries[[#This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VLOOKUP(tblSalaries[[#This Row],[Where do you work]],tblCountries[[Actual]:[Mapping]],2,FALSE)</f>
        <v>USA</v>
      </c>
      <c r="L298" t="s">
        <v>18</v>
      </c>
      <c r="M298" s="32">
        <f>tblHours[[#This Row],[hrs per day, ave]]</f>
        <v>2.5</v>
      </c>
      <c r="N298" s="32">
        <f>tblHours[[#This Row],[hrs per day, min]]</f>
        <v>2</v>
      </c>
      <c r="O298" s="32">
        <f>tblHours[[#This Row],[hrs per day, max]]</f>
        <v>3</v>
      </c>
    </row>
    <row r="299" spans="2:15" ht="15" hidden="1" customHeight="1">
      <c r="B299" t="s">
        <v>2302</v>
      </c>
      <c r="C299" s="1">
        <v>41055.056319444448</v>
      </c>
      <c r="D299" s="4">
        <v>75000</v>
      </c>
      <c r="E299">
        <v>75000</v>
      </c>
      <c r="F299" t="s">
        <v>6</v>
      </c>
      <c r="G299">
        <f>tblSalaries[[#This Row],[clean Salary (in local currency)]]*VLOOKUP(tblSalaries[[#This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  <c r="M299" s="32">
        <f>tblHours[[#This Row],[hrs per day, ave]]</f>
        <v>5</v>
      </c>
      <c r="N299" s="32">
        <f>tblHours[[#This Row],[hrs per day, min]]</f>
        <v>4</v>
      </c>
      <c r="O299" s="32">
        <f>tblHours[[#This Row],[hrs per day, max]]</f>
        <v>6</v>
      </c>
    </row>
    <row r="300" spans="2:15" ht="15" customHeight="1">
      <c r="B300" t="s">
        <v>2303</v>
      </c>
      <c r="C300" s="1">
        <v>41055.05704861111</v>
      </c>
      <c r="D300" s="4">
        <v>16000</v>
      </c>
      <c r="E300">
        <v>16000</v>
      </c>
      <c r="F300" t="s">
        <v>6</v>
      </c>
      <c r="G300">
        <f>tblSalaries[[#This Row],[clean Salary (in local currency)]]*VLOOKUP(tblSalaries[[#This Row],[Currency]],tblXrate[],2,FALSE)</f>
        <v>16000</v>
      </c>
      <c r="H300" t="s">
        <v>374</v>
      </c>
      <c r="I300" t="s">
        <v>4001</v>
      </c>
      <c r="J300" t="s">
        <v>15</v>
      </c>
      <c r="K300" t="str">
        <f>VLOOKUP(tblSalaries[[#This Row],[Where do you work]],tblCountries[[Actual]:[Mapping]],2,FALSE)</f>
        <v>USA</v>
      </c>
      <c r="L300" t="s">
        <v>25</v>
      </c>
      <c r="M300" s="32">
        <f>tblHours[[#This Row],[hrs per day, ave]]</f>
        <v>1.5</v>
      </c>
      <c r="N300" s="32">
        <f>tblHours[[#This Row],[hrs per day, min]]</f>
        <v>1</v>
      </c>
      <c r="O300" s="32">
        <f>tblHours[[#This Row],[hrs per day, max]]</f>
        <v>2</v>
      </c>
    </row>
    <row r="301" spans="2:15" ht="15" hidden="1" customHeight="1">
      <c r="B301" t="s">
        <v>2304</v>
      </c>
      <c r="C301" s="1">
        <v>41055.057199074072</v>
      </c>
      <c r="D301" s="4" t="s">
        <v>375</v>
      </c>
      <c r="E301">
        <v>36000</v>
      </c>
      <c r="F301" t="s">
        <v>6</v>
      </c>
      <c r="G301">
        <f>tblSalaries[[#This Row],[clean Salary (in local currency)]]*VLOOKUP(tblSalaries[[#This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13</v>
      </c>
      <c r="M301" s="32">
        <f>tblHours[[#This Row],[hrs per day, ave]]</f>
        <v>8</v>
      </c>
      <c r="N301" s="32">
        <f>tblHours[[#This Row],[hrs per day, min]]</f>
        <v>8</v>
      </c>
      <c r="O301" s="32">
        <f>tblHours[[#This Row],[hrs per day, max]]</f>
        <v>8</v>
      </c>
    </row>
    <row r="302" spans="2:15" ht="15" hidden="1" customHeight="1">
      <c r="B302" t="s">
        <v>2305</v>
      </c>
      <c r="C302" s="1">
        <v>41055.05740740741</v>
      </c>
      <c r="D302" s="4">
        <v>42000</v>
      </c>
      <c r="E302">
        <v>42000</v>
      </c>
      <c r="F302" t="s">
        <v>86</v>
      </c>
      <c r="G302">
        <f>tblSalaries[[#This Row],[clean Salary (in local currency)]]*VLOOKUP(tblSalaries[[#This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VLOOKUP(tblSalaries[[#This Row],[Where do you work]],tblCountries[[Actual]:[Mapping]],2,FALSE)</f>
        <v>Canada</v>
      </c>
      <c r="L302" t="s">
        <v>13</v>
      </c>
      <c r="M302" s="32">
        <f>tblHours[[#This Row],[hrs per day, ave]]</f>
        <v>8</v>
      </c>
      <c r="N302" s="32">
        <f>tblHours[[#This Row],[hrs per day, min]]</f>
        <v>8</v>
      </c>
      <c r="O302" s="32">
        <f>tblHours[[#This Row],[hrs per day, max]]</f>
        <v>8</v>
      </c>
    </row>
    <row r="303" spans="2:15" ht="15" hidden="1" customHeight="1">
      <c r="B303" t="s">
        <v>2306</v>
      </c>
      <c r="C303" s="1">
        <v>41055.05746527778</v>
      </c>
      <c r="D303" s="4">
        <v>53000</v>
      </c>
      <c r="E303">
        <v>53000</v>
      </c>
      <c r="F303" t="s">
        <v>6</v>
      </c>
      <c r="G303">
        <f>tblSalaries[[#This Row],[clean Salary (in local currency)]]*VLOOKUP(tblSalaries[[#This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VLOOKUP(tblSalaries[[#This Row],[Where do you work]],tblCountries[[Actual]:[Mapping]],2,FALSE)</f>
        <v>USA</v>
      </c>
      <c r="L303" t="s">
        <v>9</v>
      </c>
      <c r="M303" s="32">
        <f>tblHours[[#This Row],[hrs per day, ave]]</f>
        <v>5</v>
      </c>
      <c r="N303" s="32">
        <f>tblHours[[#This Row],[hrs per day, min]]</f>
        <v>4</v>
      </c>
      <c r="O303" s="32">
        <f>tblHours[[#This Row],[hrs per day, max]]</f>
        <v>6</v>
      </c>
    </row>
    <row r="304" spans="2:15" ht="15" hidden="1" customHeight="1">
      <c r="B304" t="s">
        <v>2307</v>
      </c>
      <c r="C304" s="1">
        <v>41055.057500000003</v>
      </c>
      <c r="D304" s="4" t="s">
        <v>377</v>
      </c>
      <c r="E304">
        <v>65000</v>
      </c>
      <c r="F304" t="s">
        <v>22</v>
      </c>
      <c r="G304">
        <f>tblSalaries[[#This Row],[clean Salary (in local currency)]]*VLOOKUP(tblSalaries[[#This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VLOOKUP(tblSalaries[[#This Row],[Where do you work]],tblCountries[[Actual]:[Mapping]],2,FALSE)</f>
        <v>Germany</v>
      </c>
      <c r="L304" t="s">
        <v>13</v>
      </c>
      <c r="M304" s="32">
        <f>tblHours[[#This Row],[hrs per day, ave]]</f>
        <v>8</v>
      </c>
      <c r="N304" s="32">
        <f>tblHours[[#This Row],[hrs per day, min]]</f>
        <v>8</v>
      </c>
      <c r="O304" s="32">
        <f>tblHours[[#This Row],[hrs per day, max]]</f>
        <v>8</v>
      </c>
    </row>
    <row r="305" spans="2:15" ht="15" hidden="1" customHeight="1">
      <c r="B305" t="s">
        <v>2308</v>
      </c>
      <c r="C305" s="1">
        <v>41055.057592592595</v>
      </c>
      <c r="D305" s="4">
        <v>67000</v>
      </c>
      <c r="E305">
        <v>67000</v>
      </c>
      <c r="F305" t="s">
        <v>6</v>
      </c>
      <c r="G305">
        <f>tblSalaries[[#This Row],[clean Salary (in local currency)]]*VLOOKUP(tblSalaries[[#This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  <c r="M305" s="32">
        <f>tblHours[[#This Row],[hrs per day, ave]]</f>
        <v>5</v>
      </c>
      <c r="N305" s="32">
        <f>tblHours[[#This Row],[hrs per day, min]]</f>
        <v>4</v>
      </c>
      <c r="O305" s="32">
        <f>tblHours[[#This Row],[hrs per day, max]]</f>
        <v>6</v>
      </c>
    </row>
    <row r="306" spans="2:15" ht="15" hidden="1" customHeight="1">
      <c r="B306" t="s">
        <v>2309</v>
      </c>
      <c r="C306" s="1">
        <v>41055.057881944442</v>
      </c>
      <c r="D306" s="4">
        <v>12000</v>
      </c>
      <c r="E306">
        <v>12000</v>
      </c>
      <c r="F306" t="s">
        <v>6</v>
      </c>
      <c r="G306">
        <f>tblSalaries[[#This Row],[clean Salary (in local currency)]]*VLOOKUP(tblSalaries[[#This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VLOOKUP(tblSalaries[[#This Row],[Where do you work]],tblCountries[[Actual]:[Mapping]],2,FALSE)</f>
        <v>India</v>
      </c>
      <c r="L306" t="s">
        <v>13</v>
      </c>
      <c r="M306" s="32">
        <f>tblHours[[#This Row],[hrs per day, ave]]</f>
        <v>8</v>
      </c>
      <c r="N306" s="32">
        <f>tblHours[[#This Row],[hrs per day, min]]</f>
        <v>8</v>
      </c>
      <c r="O306" s="32">
        <f>tblHours[[#This Row],[hrs per day, max]]</f>
        <v>8</v>
      </c>
    </row>
    <row r="307" spans="2:15" ht="15" hidden="1" customHeight="1">
      <c r="B307" t="s">
        <v>2310</v>
      </c>
      <c r="C307" s="1">
        <v>41055.058136574073</v>
      </c>
      <c r="D307" s="4">
        <v>85000</v>
      </c>
      <c r="E307">
        <v>85000</v>
      </c>
      <c r="F307" t="s">
        <v>6</v>
      </c>
      <c r="G307">
        <f>tblSalaries[[#This Row],[clean Salary (in local currency)]]*VLOOKUP(tblSalaries[[#This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VLOOKUP(tblSalaries[[#This Row],[Where do you work]],tblCountries[[Actual]:[Mapping]],2,FALSE)</f>
        <v>USA</v>
      </c>
      <c r="L307" t="s">
        <v>13</v>
      </c>
      <c r="M307" s="32">
        <f>tblHours[[#This Row],[hrs per day, ave]]</f>
        <v>8</v>
      </c>
      <c r="N307" s="32">
        <f>tblHours[[#This Row],[hrs per day, min]]</f>
        <v>8</v>
      </c>
      <c r="O307" s="32">
        <f>tblHours[[#This Row],[hrs per day, max]]</f>
        <v>8</v>
      </c>
    </row>
    <row r="308" spans="2:15" ht="15" hidden="1" customHeight="1">
      <c r="B308" t="s">
        <v>2311</v>
      </c>
      <c r="C308" s="1">
        <v>41055.058217592596</v>
      </c>
      <c r="D308" s="4">
        <v>200000</v>
      </c>
      <c r="E308">
        <v>200000</v>
      </c>
      <c r="F308" t="s">
        <v>22</v>
      </c>
      <c r="G308">
        <f>tblSalaries[[#This Row],[clean Salary (in local currency)]]*VLOOKUP(tblSalaries[[#This Row],[Currency]],tblXrate[],2,FALSE)</f>
        <v>254079.88779832155</v>
      </c>
      <c r="H308" t="s">
        <v>381</v>
      </c>
      <c r="I308" t="s">
        <v>3999</v>
      </c>
      <c r="J308" t="s">
        <v>382</v>
      </c>
      <c r="K308" t="str">
        <f>VLOOKUP(tblSalaries[[#This Row],[Where do you work]],tblCountries[[Actual]:[Mapping]],2,FALSE)</f>
        <v>Netherlands</v>
      </c>
      <c r="L308" t="s">
        <v>13</v>
      </c>
      <c r="M308" s="32">
        <f>tblHours[[#This Row],[hrs per day, ave]]</f>
        <v>8</v>
      </c>
      <c r="N308" s="32">
        <f>tblHours[[#This Row],[hrs per day, min]]</f>
        <v>8</v>
      </c>
      <c r="O308" s="32">
        <f>tblHours[[#This Row],[hrs per day, max]]</f>
        <v>8</v>
      </c>
    </row>
    <row r="309" spans="2:15" ht="15" hidden="1" customHeight="1">
      <c r="B309" t="s">
        <v>2312</v>
      </c>
      <c r="C309" s="1">
        <v>41055.058298611111</v>
      </c>
      <c r="D309" s="4">
        <v>40000</v>
      </c>
      <c r="E309">
        <v>40000</v>
      </c>
      <c r="F309" t="s">
        <v>6</v>
      </c>
      <c r="G309">
        <f>tblSalaries[[#This Row],[clean Salary (in local currency)]]*VLOOKUP(tblSalaries[[#This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  <c r="M309" s="32">
        <f>tblHours[[#This Row],[hrs per day, ave]]</f>
        <v>5</v>
      </c>
      <c r="N309" s="32">
        <f>tblHours[[#This Row],[hrs per day, min]]</f>
        <v>4</v>
      </c>
      <c r="O309" s="32">
        <f>tblHours[[#This Row],[hrs per day, max]]</f>
        <v>6</v>
      </c>
    </row>
    <row r="310" spans="2:15" ht="15" hidden="1" customHeight="1">
      <c r="B310" t="s">
        <v>2313</v>
      </c>
      <c r="C310" s="1">
        <v>41055.058368055557</v>
      </c>
      <c r="D310" s="4" t="s">
        <v>384</v>
      </c>
      <c r="E310">
        <v>20000</v>
      </c>
      <c r="F310" t="s">
        <v>69</v>
      </c>
      <c r="G310">
        <f>tblSalaries[[#This Row],[clean Salary (in local currency)]]*VLOOKUP(tblSalaries[[#This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VLOOKUP(tblSalaries[[#This Row],[Where do you work]],tblCountries[[Actual]:[Mapping]],2,FALSE)</f>
        <v>UK</v>
      </c>
      <c r="L310" t="s">
        <v>25</v>
      </c>
      <c r="M310" s="32">
        <f>tblHours[[#This Row],[hrs per day, ave]]</f>
        <v>1.5</v>
      </c>
      <c r="N310" s="32">
        <f>tblHours[[#This Row],[hrs per day, min]]</f>
        <v>1</v>
      </c>
      <c r="O310" s="32">
        <f>tblHours[[#This Row],[hrs per day, max]]</f>
        <v>2</v>
      </c>
    </row>
    <row r="311" spans="2:15" ht="15" hidden="1" customHeight="1">
      <c r="B311" t="s">
        <v>2314</v>
      </c>
      <c r="C311" s="1">
        <v>41055.05908564815</v>
      </c>
      <c r="D311" s="4">
        <v>41000</v>
      </c>
      <c r="E311">
        <v>41000</v>
      </c>
      <c r="F311" t="s">
        <v>6</v>
      </c>
      <c r="G311">
        <f>tblSalaries[[#This Row],[clean Salary (in local currency)]]*VLOOKUP(tblSalaries[[#This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VLOOKUP(tblSalaries[[#This Row],[Where do you work]],tblCountries[[Actual]:[Mapping]],2,FALSE)</f>
        <v>USA</v>
      </c>
      <c r="L311" t="s">
        <v>9</v>
      </c>
      <c r="M311" s="32">
        <f>tblHours[[#This Row],[hrs per day, ave]]</f>
        <v>5</v>
      </c>
      <c r="N311" s="32">
        <f>tblHours[[#This Row],[hrs per day, min]]</f>
        <v>4</v>
      </c>
      <c r="O311" s="32">
        <f>tblHours[[#This Row],[hrs per day, max]]</f>
        <v>6</v>
      </c>
    </row>
    <row r="312" spans="2:15" ht="15" hidden="1" customHeight="1">
      <c r="B312" t="s">
        <v>2315</v>
      </c>
      <c r="C312" s="1">
        <v>41055.05909722222</v>
      </c>
      <c r="D312" s="4">
        <v>1400000</v>
      </c>
      <c r="E312">
        <v>1400000</v>
      </c>
      <c r="F312" t="s">
        <v>40</v>
      </c>
      <c r="G312">
        <f>tblSalaries[[#This Row],[clean Salary (in local currency)]]*VLOOKUP(tblSalaries[[#This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VLOOKUP(tblSalaries[[#This Row],[Where do you work]],tblCountries[[Actual]:[Mapping]],2,FALSE)</f>
        <v>India</v>
      </c>
      <c r="L312" t="s">
        <v>25</v>
      </c>
      <c r="M312" s="32">
        <f>tblHours[[#This Row],[hrs per day, ave]]</f>
        <v>1.5</v>
      </c>
      <c r="N312" s="32">
        <f>tblHours[[#This Row],[hrs per day, min]]</f>
        <v>1</v>
      </c>
      <c r="O312" s="32">
        <f>tblHours[[#This Row],[hrs per day, max]]</f>
        <v>2</v>
      </c>
    </row>
    <row r="313" spans="2:15" ht="15" hidden="1" customHeight="1">
      <c r="B313" t="s">
        <v>2316</v>
      </c>
      <c r="C313" s="1">
        <v>41055.059374999997</v>
      </c>
      <c r="D313" s="4">
        <v>125000</v>
      </c>
      <c r="E313">
        <v>125000</v>
      </c>
      <c r="F313" t="s">
        <v>6</v>
      </c>
      <c r="G313">
        <f>tblSalaries[[#This Row],[clean Salary (in local currency)]]*VLOOKUP(tblSalaries[[#This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VLOOKUP(tblSalaries[[#This Row],[Where do you work]],tblCountries[[Actual]:[Mapping]],2,FALSE)</f>
        <v>USA</v>
      </c>
      <c r="L313" t="s">
        <v>9</v>
      </c>
      <c r="M313" s="32">
        <f>tblHours[[#This Row],[hrs per day, ave]]</f>
        <v>5</v>
      </c>
      <c r="N313" s="32">
        <f>tblHours[[#This Row],[hrs per day, min]]</f>
        <v>4</v>
      </c>
      <c r="O313" s="32">
        <f>tblHours[[#This Row],[hrs per day, max]]</f>
        <v>6</v>
      </c>
    </row>
    <row r="314" spans="2:15" ht="15" hidden="1" customHeight="1">
      <c r="B314" t="s">
        <v>2317</v>
      </c>
      <c r="C314" s="1">
        <v>41055.060023148151</v>
      </c>
      <c r="D314" s="4">
        <v>60000</v>
      </c>
      <c r="E314">
        <v>60000</v>
      </c>
      <c r="F314" t="s">
        <v>86</v>
      </c>
      <c r="G314">
        <f>tblSalaries[[#This Row],[clean Salary (in local currency)]]*VLOOKUP(tblSalaries[[#This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VLOOKUP(tblSalaries[[#This Row],[Where do you work]],tblCountries[[Actual]:[Mapping]],2,FALSE)</f>
        <v>Canada</v>
      </c>
      <c r="L314" t="s">
        <v>13</v>
      </c>
      <c r="M314" s="32">
        <f>tblHours[[#This Row],[hrs per day, ave]]</f>
        <v>8</v>
      </c>
      <c r="N314" s="32">
        <f>tblHours[[#This Row],[hrs per day, min]]</f>
        <v>8</v>
      </c>
      <c r="O314" s="32">
        <f>tblHours[[#This Row],[hrs per day, max]]</f>
        <v>8</v>
      </c>
    </row>
    <row r="315" spans="2:15" ht="15" hidden="1" customHeight="1">
      <c r="B315" t="s">
        <v>2318</v>
      </c>
      <c r="C315" s="1">
        <v>41055.060150462959</v>
      </c>
      <c r="D315" s="4" t="s">
        <v>390</v>
      </c>
      <c r="E315">
        <v>150000</v>
      </c>
      <c r="F315" t="s">
        <v>391</v>
      </c>
      <c r="G315">
        <f>tblSalaries[[#This Row],[clean Salary (in local currency)]]*VLOOKUP(tblSalaries[[#This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VLOOKUP(tblSalaries[[#This Row],[Where do you work]],tblCountries[[Actual]:[Mapping]],2,FALSE)</f>
        <v>Mexico</v>
      </c>
      <c r="L315" t="s">
        <v>13</v>
      </c>
      <c r="M315" s="32">
        <f>tblHours[[#This Row],[hrs per day, ave]]</f>
        <v>8</v>
      </c>
      <c r="N315" s="32">
        <f>tblHours[[#This Row],[hrs per day, min]]</f>
        <v>8</v>
      </c>
      <c r="O315" s="32">
        <f>tblHours[[#This Row],[hrs per day, max]]</f>
        <v>8</v>
      </c>
    </row>
    <row r="316" spans="2:15" ht="15" hidden="1" customHeight="1">
      <c r="B316" t="s">
        <v>2319</v>
      </c>
      <c r="C316" s="1">
        <v>41055.060324074075</v>
      </c>
      <c r="D316" s="4">
        <v>70000</v>
      </c>
      <c r="E316">
        <v>70000</v>
      </c>
      <c r="F316" t="s">
        <v>6</v>
      </c>
      <c r="G316">
        <f>tblSalaries[[#This Row],[clean Salary (in local currency)]]*VLOOKUP(tblSalaries[[#This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VLOOKUP(tblSalaries[[#This Row],[Where do you work]],tblCountries[[Actual]:[Mapping]],2,FALSE)</f>
        <v>USA</v>
      </c>
      <c r="L316" t="s">
        <v>18</v>
      </c>
      <c r="M316" s="32">
        <f>tblHours[[#This Row],[hrs per day, ave]]</f>
        <v>2.5</v>
      </c>
      <c r="N316" s="32">
        <f>tblHours[[#This Row],[hrs per day, min]]</f>
        <v>2</v>
      </c>
      <c r="O316" s="32">
        <f>tblHours[[#This Row],[hrs per day, max]]</f>
        <v>3</v>
      </c>
    </row>
    <row r="317" spans="2:15" ht="15" hidden="1" customHeight="1">
      <c r="B317" t="s">
        <v>2320</v>
      </c>
      <c r="C317" s="1">
        <v>41055.06045138889</v>
      </c>
      <c r="D317" s="4">
        <v>400000</v>
      </c>
      <c r="E317">
        <v>400000</v>
      </c>
      <c r="F317" t="s">
        <v>6</v>
      </c>
      <c r="G317">
        <f>tblSalaries[[#This Row],[clean Salary (in local currency)]]*VLOOKUP(tblSalaries[[#This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VLOOKUP(tblSalaries[[#This Row],[Where do you work]],tblCountries[[Actual]:[Mapping]],2,FALSE)</f>
        <v>USA</v>
      </c>
      <c r="L317" t="s">
        <v>13</v>
      </c>
      <c r="M317" s="32">
        <f>tblHours[[#This Row],[hrs per day, ave]]</f>
        <v>8</v>
      </c>
      <c r="N317" s="32">
        <f>tblHours[[#This Row],[hrs per day, min]]</f>
        <v>8</v>
      </c>
      <c r="O317" s="32">
        <f>tblHours[[#This Row],[hrs per day, max]]</f>
        <v>8</v>
      </c>
    </row>
    <row r="318" spans="2:15" ht="15" hidden="1" customHeight="1">
      <c r="B318" t="s">
        <v>2321</v>
      </c>
      <c r="C318" s="1">
        <v>41055.060717592591</v>
      </c>
      <c r="D318" s="4">
        <v>55</v>
      </c>
      <c r="E318">
        <v>55000</v>
      </c>
      <c r="F318" t="s">
        <v>6</v>
      </c>
      <c r="G318">
        <f>tblSalaries[[#This Row],[clean Salary (in local currency)]]*VLOOKUP(tblSalaries[[#This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  <c r="M318" s="32">
        <f>tblHours[[#This Row],[hrs per day, ave]]</f>
        <v>5</v>
      </c>
      <c r="N318" s="32">
        <f>tblHours[[#This Row],[hrs per day, min]]</f>
        <v>4</v>
      </c>
      <c r="O318" s="32">
        <f>tblHours[[#This Row],[hrs per day, max]]</f>
        <v>6</v>
      </c>
    </row>
    <row r="319" spans="2:15" ht="15" hidden="1" customHeight="1">
      <c r="B319" t="s">
        <v>2322</v>
      </c>
      <c r="C319" s="1">
        <v>41055.060752314814</v>
      </c>
      <c r="D319" s="4">
        <v>60000</v>
      </c>
      <c r="E319">
        <v>60000</v>
      </c>
      <c r="F319" t="s">
        <v>6</v>
      </c>
      <c r="G319">
        <f>tblSalaries[[#This Row],[clean Salary (in local currency)]]*VLOOKUP(tblSalaries[[#This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VLOOKUP(tblSalaries[[#This Row],[Where do you work]],tblCountries[[Actual]:[Mapping]],2,FALSE)</f>
        <v>USA</v>
      </c>
      <c r="L319" t="s">
        <v>9</v>
      </c>
      <c r="M319" s="32">
        <f>tblHours[[#This Row],[hrs per day, ave]]</f>
        <v>5</v>
      </c>
      <c r="N319" s="32">
        <f>tblHours[[#This Row],[hrs per day, min]]</f>
        <v>4</v>
      </c>
      <c r="O319" s="32">
        <f>tblHours[[#This Row],[hrs per day, max]]</f>
        <v>6</v>
      </c>
    </row>
    <row r="320" spans="2:15" ht="15" hidden="1" customHeight="1">
      <c r="B320" t="s">
        <v>2323</v>
      </c>
      <c r="C320" s="1">
        <v>41055.060925925929</v>
      </c>
      <c r="D320" s="4" t="s">
        <v>395</v>
      </c>
      <c r="E320">
        <v>1000000</v>
      </c>
      <c r="F320" t="s">
        <v>40</v>
      </c>
      <c r="G320">
        <f>tblSalaries[[#This Row],[clean Salary (in local currency)]]*VLOOKUP(tblSalaries[[#This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VLOOKUP(tblSalaries[[#This Row],[Where do you work]],tblCountries[[Actual]:[Mapping]],2,FALSE)</f>
        <v>India</v>
      </c>
      <c r="L320" t="s">
        <v>9</v>
      </c>
      <c r="M320" s="32">
        <f>tblHours[[#This Row],[hrs per day, ave]]</f>
        <v>5</v>
      </c>
      <c r="N320" s="32">
        <f>tblHours[[#This Row],[hrs per day, min]]</f>
        <v>4</v>
      </c>
      <c r="O320" s="32">
        <f>tblHours[[#This Row],[hrs per day, max]]</f>
        <v>6</v>
      </c>
    </row>
    <row r="321" spans="2:15" ht="15" hidden="1" customHeight="1">
      <c r="B321" t="s">
        <v>2324</v>
      </c>
      <c r="C321" s="1">
        <v>41055.061018518521</v>
      </c>
      <c r="D321" s="4">
        <v>40000</v>
      </c>
      <c r="E321">
        <v>40000</v>
      </c>
      <c r="F321" t="s">
        <v>6</v>
      </c>
      <c r="G321">
        <f>tblSalaries[[#This Row],[clean Salary (in local currency)]]*VLOOKUP(tblSalaries[[#This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VLOOKUP(tblSalaries[[#This Row],[Where do you work]],tblCountries[[Actual]:[Mapping]],2,FALSE)</f>
        <v>Hungary</v>
      </c>
      <c r="L321" t="s">
        <v>9</v>
      </c>
      <c r="M321" s="32">
        <f>tblHours[[#This Row],[hrs per day, ave]]</f>
        <v>5</v>
      </c>
      <c r="N321" s="32">
        <f>tblHours[[#This Row],[hrs per day, min]]</f>
        <v>4</v>
      </c>
      <c r="O321" s="32">
        <f>tblHours[[#This Row],[hrs per day, max]]</f>
        <v>6</v>
      </c>
    </row>
    <row r="322" spans="2:15" ht="15" hidden="1" customHeight="1">
      <c r="B322" t="s">
        <v>2325</v>
      </c>
      <c r="C322" s="1">
        <v>41055.061539351853</v>
      </c>
      <c r="D322" s="4">
        <v>137500</v>
      </c>
      <c r="E322">
        <v>137500</v>
      </c>
      <c r="F322" t="s">
        <v>6</v>
      </c>
      <c r="G322">
        <f>tblSalaries[[#This Row],[clean Salary (in local currency)]]*VLOOKUP(tblSalaries[[#This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9</v>
      </c>
      <c r="M322" s="32">
        <f>tblHours[[#This Row],[hrs per day, ave]]</f>
        <v>5</v>
      </c>
      <c r="N322" s="32">
        <f>tblHours[[#This Row],[hrs per day, min]]</f>
        <v>4</v>
      </c>
      <c r="O322" s="32">
        <f>tblHours[[#This Row],[hrs per day, max]]</f>
        <v>6</v>
      </c>
    </row>
    <row r="323" spans="2:15" ht="15" hidden="1" customHeight="1">
      <c r="B323" t="s">
        <v>2326</v>
      </c>
      <c r="C323" s="1">
        <v>41055.062175925923</v>
      </c>
      <c r="D323" s="4" t="s">
        <v>398</v>
      </c>
      <c r="E323">
        <v>4545</v>
      </c>
      <c r="F323" t="s">
        <v>6</v>
      </c>
      <c r="G323">
        <f>tblSalaries[[#This Row],[clean Salary (in local currency)]]*VLOOKUP(tblSalaries[[#This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VLOOKUP(tblSalaries[[#This Row],[Where do you work]],tblCountries[[Actual]:[Mapping]],2,FALSE)</f>
        <v>Brasil</v>
      </c>
      <c r="L323" t="s">
        <v>13</v>
      </c>
      <c r="M323" s="32">
        <f>tblHours[[#This Row],[hrs per day, ave]]</f>
        <v>8</v>
      </c>
      <c r="N323" s="32">
        <f>tblHours[[#This Row],[hrs per day, min]]</f>
        <v>8</v>
      </c>
      <c r="O323" s="32">
        <f>tblHours[[#This Row],[hrs per day, max]]</f>
        <v>8</v>
      </c>
    </row>
    <row r="324" spans="2:15" ht="15" hidden="1" customHeight="1">
      <c r="B324" t="s">
        <v>2327</v>
      </c>
      <c r="C324" s="1">
        <v>41055.0622337963</v>
      </c>
      <c r="D324" s="4" t="s">
        <v>400</v>
      </c>
      <c r="E324">
        <v>29000</v>
      </c>
      <c r="F324" t="s">
        <v>69</v>
      </c>
      <c r="G324">
        <f>tblSalaries[[#This Row],[clean Salary (in local currency)]]*VLOOKUP(tblSalaries[[#This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VLOOKUP(tblSalaries[[#This Row],[Where do you work]],tblCountries[[Actual]:[Mapping]],2,FALSE)</f>
        <v>UK</v>
      </c>
      <c r="L324" t="s">
        <v>9</v>
      </c>
      <c r="M324" s="32">
        <f>tblHours[[#This Row],[hrs per day, ave]]</f>
        <v>5</v>
      </c>
      <c r="N324" s="32">
        <f>tblHours[[#This Row],[hrs per day, min]]</f>
        <v>4</v>
      </c>
      <c r="O324" s="32">
        <f>tblHours[[#This Row],[hrs per day, max]]</f>
        <v>6</v>
      </c>
    </row>
    <row r="325" spans="2:15" ht="15" hidden="1" customHeight="1">
      <c r="B325" t="s">
        <v>2328</v>
      </c>
      <c r="C325" s="1">
        <v>41055.062638888892</v>
      </c>
      <c r="D325" s="4">
        <v>47000</v>
      </c>
      <c r="E325">
        <v>47000</v>
      </c>
      <c r="F325" t="s">
        <v>6</v>
      </c>
      <c r="G325">
        <f>tblSalaries[[#This Row],[clean Salary (in local currency)]]*VLOOKUP(tblSalaries[[#This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VLOOKUP(tblSalaries[[#This Row],[Where do you work]],tblCountries[[Actual]:[Mapping]],2,FALSE)</f>
        <v>USA</v>
      </c>
      <c r="L325" t="s">
        <v>9</v>
      </c>
      <c r="M325" s="32">
        <f>tblHours[[#This Row],[hrs per day, ave]]</f>
        <v>5</v>
      </c>
      <c r="N325" s="32">
        <f>tblHours[[#This Row],[hrs per day, min]]</f>
        <v>4</v>
      </c>
      <c r="O325" s="32">
        <f>tblHours[[#This Row],[hrs per day, max]]</f>
        <v>6</v>
      </c>
    </row>
    <row r="326" spans="2:15" ht="15" hidden="1" customHeight="1">
      <c r="B326" t="s">
        <v>2329</v>
      </c>
      <c r="C326" s="1">
        <v>41055.062951388885</v>
      </c>
      <c r="D326" s="4">
        <v>65000</v>
      </c>
      <c r="E326">
        <v>65000</v>
      </c>
      <c r="F326" t="s">
        <v>6</v>
      </c>
      <c r="G326">
        <f>tblSalaries[[#This Row],[clean Salary (in local currency)]]*VLOOKUP(tblSalaries[[#This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VLOOKUP(tblSalaries[[#This Row],[Where do you work]],tblCountries[[Actual]:[Mapping]],2,FALSE)</f>
        <v>USA</v>
      </c>
      <c r="L326" t="s">
        <v>13</v>
      </c>
      <c r="M326" s="32">
        <f>tblHours[[#This Row],[hrs per day, ave]]</f>
        <v>8</v>
      </c>
      <c r="N326" s="32">
        <f>tblHours[[#This Row],[hrs per day, min]]</f>
        <v>8</v>
      </c>
      <c r="O326" s="32">
        <f>tblHours[[#This Row],[hrs per day, max]]</f>
        <v>8</v>
      </c>
    </row>
    <row r="327" spans="2:15" ht="15" hidden="1" customHeight="1">
      <c r="B327" t="s">
        <v>2330</v>
      </c>
      <c r="C327" s="1">
        <v>41055.063148148147</v>
      </c>
      <c r="D327" s="4" t="s">
        <v>403</v>
      </c>
      <c r="E327">
        <v>456000</v>
      </c>
      <c r="F327" t="s">
        <v>3951</v>
      </c>
      <c r="G327">
        <f>tblSalaries[[#This Row],[clean Salary (in local currency)]]*VLOOKUP(tblSalaries[[#This Row],[Currency]],tblXrate[],2,FALSE)</f>
        <v>10809.503829551191</v>
      </c>
      <c r="H327" t="s">
        <v>404</v>
      </c>
      <c r="I327" t="s">
        <v>3999</v>
      </c>
      <c r="J327" t="s">
        <v>347</v>
      </c>
      <c r="K327" t="str">
        <f>VLOOKUP(tblSalaries[[#This Row],[Where do you work]],tblCountries[[Actual]:[Mapping]],2,FALSE)</f>
        <v>Philippines</v>
      </c>
      <c r="L327" t="s">
        <v>9</v>
      </c>
      <c r="M327" s="32">
        <f>tblHours[[#This Row],[hrs per day, ave]]</f>
        <v>5</v>
      </c>
      <c r="N327" s="32">
        <f>tblHours[[#This Row],[hrs per day, min]]</f>
        <v>4</v>
      </c>
      <c r="O327" s="32">
        <f>tblHours[[#This Row],[hrs per day, max]]</f>
        <v>6</v>
      </c>
    </row>
    <row r="328" spans="2:15" ht="15" hidden="1" customHeight="1">
      <c r="B328" t="s">
        <v>2331</v>
      </c>
      <c r="C328" s="1">
        <v>41055.06349537037</v>
      </c>
      <c r="D328" s="4">
        <v>92000</v>
      </c>
      <c r="E328">
        <v>92000</v>
      </c>
      <c r="F328" t="s">
        <v>6</v>
      </c>
      <c r="G328">
        <f>tblSalaries[[#This Row],[clean Salary (in local currency)]]*VLOOKUP(tblSalaries[[#This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VLOOKUP(tblSalaries[[#This Row],[Where do you work]],tblCountries[[Actual]:[Mapping]],2,FALSE)</f>
        <v>USA</v>
      </c>
      <c r="L328" t="s">
        <v>9</v>
      </c>
      <c r="M328" s="32">
        <f>tblHours[[#This Row],[hrs per day, ave]]</f>
        <v>5</v>
      </c>
      <c r="N328" s="32">
        <f>tblHours[[#This Row],[hrs per day, min]]</f>
        <v>4</v>
      </c>
      <c r="O328" s="32">
        <f>tblHours[[#This Row],[hrs per day, max]]</f>
        <v>6</v>
      </c>
    </row>
    <row r="329" spans="2:15" ht="15" hidden="1" customHeight="1">
      <c r="B329" t="s">
        <v>2332</v>
      </c>
      <c r="C329" s="1">
        <v>41055.063680555555</v>
      </c>
      <c r="D329" s="4" t="s">
        <v>406</v>
      </c>
      <c r="E329">
        <v>22000</v>
      </c>
      <c r="F329" t="s">
        <v>6</v>
      </c>
      <c r="G329">
        <f>tblSalaries[[#This Row],[clean Salary (in local currency)]]*VLOOKUP(tblSalaries[[#This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VLOOKUP(tblSalaries[[#This Row],[Where do you work]],tblCountries[[Actual]:[Mapping]],2,FALSE)</f>
        <v>Mexico</v>
      </c>
      <c r="L329" t="s">
        <v>9</v>
      </c>
      <c r="M329" s="32">
        <f>tblHours[[#This Row],[hrs per day, ave]]</f>
        <v>5</v>
      </c>
      <c r="N329" s="32">
        <f>tblHours[[#This Row],[hrs per day, min]]</f>
        <v>4</v>
      </c>
      <c r="O329" s="32">
        <f>tblHours[[#This Row],[hrs per day, max]]</f>
        <v>6</v>
      </c>
    </row>
    <row r="330" spans="2:15" ht="15" hidden="1" customHeight="1">
      <c r="B330" t="s">
        <v>2333</v>
      </c>
      <c r="C330" s="1">
        <v>41055.06386574074</v>
      </c>
      <c r="D330" s="4">
        <v>108000</v>
      </c>
      <c r="E330">
        <v>108000</v>
      </c>
      <c r="F330" t="s">
        <v>6</v>
      </c>
      <c r="G330">
        <f>tblSalaries[[#This Row],[clean Salary (in local currency)]]*VLOOKUP(tblSalaries[[#This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VLOOKUP(tblSalaries[[#This Row],[Where do you work]],tblCountries[[Actual]:[Mapping]],2,FALSE)</f>
        <v>USA</v>
      </c>
      <c r="L330" t="s">
        <v>18</v>
      </c>
      <c r="M330" s="32">
        <f>tblHours[[#This Row],[hrs per day, ave]]</f>
        <v>2.5</v>
      </c>
      <c r="N330" s="32">
        <f>tblHours[[#This Row],[hrs per day, min]]</f>
        <v>2</v>
      </c>
      <c r="O330" s="32">
        <f>tblHours[[#This Row],[hrs per day, max]]</f>
        <v>3</v>
      </c>
    </row>
    <row r="331" spans="2:15" ht="15" hidden="1" customHeight="1">
      <c r="B331" t="s">
        <v>2334</v>
      </c>
      <c r="C331" s="1">
        <v>41055.063981481479</v>
      </c>
      <c r="D331" s="4">
        <v>61000</v>
      </c>
      <c r="E331">
        <v>61000</v>
      </c>
      <c r="F331" t="s">
        <v>6</v>
      </c>
      <c r="G331">
        <f>tblSalaries[[#This Row],[clean Salary (in local currency)]]*VLOOKUP(tblSalaries[[#This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VLOOKUP(tblSalaries[[#This Row],[Where do you work]],tblCountries[[Actual]:[Mapping]],2,FALSE)</f>
        <v>USA</v>
      </c>
      <c r="L331" t="s">
        <v>25</v>
      </c>
      <c r="M331" s="32">
        <f>tblHours[[#This Row],[hrs per day, ave]]</f>
        <v>1.5</v>
      </c>
      <c r="N331" s="32">
        <f>tblHours[[#This Row],[hrs per day, min]]</f>
        <v>1</v>
      </c>
      <c r="O331" s="32">
        <f>tblHours[[#This Row],[hrs per day, max]]</f>
        <v>2</v>
      </c>
    </row>
    <row r="332" spans="2:15" ht="15" hidden="1" customHeight="1">
      <c r="B332" t="s">
        <v>2335</v>
      </c>
      <c r="C332" s="1">
        <v>41055.064050925925</v>
      </c>
      <c r="D332" s="4" t="s">
        <v>409</v>
      </c>
      <c r="E332">
        <v>65000</v>
      </c>
      <c r="F332" t="s">
        <v>86</v>
      </c>
      <c r="G332">
        <f>tblSalaries[[#This Row],[clean Salary (in local currency)]]*VLOOKUP(tblSalaries[[#This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VLOOKUP(tblSalaries[[#This Row],[Where do you work]],tblCountries[[Actual]:[Mapping]],2,FALSE)</f>
        <v>Canada</v>
      </c>
      <c r="L332" t="s">
        <v>18</v>
      </c>
      <c r="M332" s="32">
        <f>tblHours[[#This Row],[hrs per day, ave]]</f>
        <v>2.5</v>
      </c>
      <c r="N332" s="32">
        <f>tblHours[[#This Row],[hrs per day, min]]</f>
        <v>2</v>
      </c>
      <c r="O332" s="32">
        <f>tblHours[[#This Row],[hrs per day, max]]</f>
        <v>3</v>
      </c>
    </row>
    <row r="333" spans="2:15" ht="15" hidden="1" customHeight="1">
      <c r="B333" t="s">
        <v>2336</v>
      </c>
      <c r="C333" s="1">
        <v>41055.064189814817</v>
      </c>
      <c r="D333" s="4">
        <v>50000</v>
      </c>
      <c r="E333">
        <v>50000</v>
      </c>
      <c r="F333" t="s">
        <v>6</v>
      </c>
      <c r="G333">
        <f>tblSalaries[[#This Row],[clean Salary (in local currency)]]*VLOOKUP(tblSalaries[[#This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VLOOKUP(tblSalaries[[#This Row],[Where do you work]],tblCountries[[Actual]:[Mapping]],2,FALSE)</f>
        <v>USA</v>
      </c>
      <c r="L333" t="s">
        <v>13</v>
      </c>
      <c r="M333" s="32">
        <f>tblHours[[#This Row],[hrs per day, ave]]</f>
        <v>8</v>
      </c>
      <c r="N333" s="32">
        <f>tblHours[[#This Row],[hrs per day, min]]</f>
        <v>8</v>
      </c>
      <c r="O333" s="32">
        <f>tblHours[[#This Row],[hrs per day, max]]</f>
        <v>8</v>
      </c>
    </row>
    <row r="334" spans="2:15" ht="15" hidden="1" customHeight="1">
      <c r="B334" t="s">
        <v>2337</v>
      </c>
      <c r="C334" s="1">
        <v>41055.064618055556</v>
      </c>
      <c r="D334" s="4">
        <v>150000</v>
      </c>
      <c r="E334">
        <v>150000</v>
      </c>
      <c r="F334" t="s">
        <v>6</v>
      </c>
      <c r="G334">
        <f>tblSalaries[[#This Row],[clean Salary (in local currency)]]*VLOOKUP(tblSalaries[[#This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  <c r="M334" s="32">
        <f>tblHours[[#This Row],[hrs per day, ave]]</f>
        <v>8</v>
      </c>
      <c r="N334" s="32">
        <f>tblHours[[#This Row],[hrs per day, min]]</f>
        <v>8</v>
      </c>
      <c r="O334" s="32">
        <f>tblHours[[#This Row],[hrs per day, max]]</f>
        <v>8</v>
      </c>
    </row>
    <row r="335" spans="2:15" ht="15" hidden="1" customHeight="1">
      <c r="B335" t="s">
        <v>2338</v>
      </c>
      <c r="C335" s="1">
        <v>41055.065011574072</v>
      </c>
      <c r="D335" s="4" t="s">
        <v>413</v>
      </c>
      <c r="E335">
        <v>400000</v>
      </c>
      <c r="F335" t="s">
        <v>40</v>
      </c>
      <c r="G335">
        <f>tblSalaries[[#This Row],[clean Salary (in local currency)]]*VLOOKUP(tblSalaries[[#This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9</v>
      </c>
      <c r="M335" s="32">
        <f>tblHours[[#This Row],[hrs per day, ave]]</f>
        <v>5</v>
      </c>
      <c r="N335" s="32">
        <f>tblHours[[#This Row],[hrs per day, min]]</f>
        <v>4</v>
      </c>
      <c r="O335" s="32">
        <f>tblHours[[#This Row],[hrs per day, max]]</f>
        <v>6</v>
      </c>
    </row>
    <row r="336" spans="2:15" ht="15" hidden="1" customHeight="1">
      <c r="B336" t="s">
        <v>2339</v>
      </c>
      <c r="C336" s="1">
        <v>41055.065104166664</v>
      </c>
      <c r="D336" s="4">
        <v>150000</v>
      </c>
      <c r="E336">
        <v>150000</v>
      </c>
      <c r="F336" t="s">
        <v>6</v>
      </c>
      <c r="G336">
        <f>tblSalaries[[#This Row],[clean Salary (in local currency)]]*VLOOKUP(tblSalaries[[#This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VLOOKUP(tblSalaries[[#This Row],[Where do you work]],tblCountries[[Actual]:[Mapping]],2,FALSE)</f>
        <v>Israel</v>
      </c>
      <c r="L336" t="s">
        <v>9</v>
      </c>
      <c r="M336" s="32">
        <f>tblHours[[#This Row],[hrs per day, ave]]</f>
        <v>5</v>
      </c>
      <c r="N336" s="32">
        <f>tblHours[[#This Row],[hrs per day, min]]</f>
        <v>4</v>
      </c>
      <c r="O336" s="32">
        <f>tblHours[[#This Row],[hrs per day, max]]</f>
        <v>6</v>
      </c>
    </row>
    <row r="337" spans="2:15" ht="15" hidden="1" customHeight="1">
      <c r="B337" t="s">
        <v>2340</v>
      </c>
      <c r="C337" s="1">
        <v>41055.065925925926</v>
      </c>
      <c r="D337" s="4">
        <v>45000</v>
      </c>
      <c r="E337">
        <v>45000</v>
      </c>
      <c r="F337" t="s">
        <v>6</v>
      </c>
      <c r="G337">
        <f>tblSalaries[[#This Row],[clean Salary (in local currency)]]*VLOOKUP(tblSalaries[[#This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VLOOKUP(tblSalaries[[#This Row],[Where do you work]],tblCountries[[Actual]:[Mapping]],2,FALSE)</f>
        <v>USA</v>
      </c>
      <c r="L337" t="s">
        <v>9</v>
      </c>
      <c r="M337" s="32">
        <f>tblHours[[#This Row],[hrs per day, ave]]</f>
        <v>5</v>
      </c>
      <c r="N337" s="32">
        <f>tblHours[[#This Row],[hrs per day, min]]</f>
        <v>4</v>
      </c>
      <c r="O337" s="32">
        <f>tblHours[[#This Row],[hrs per day, max]]</f>
        <v>6</v>
      </c>
    </row>
    <row r="338" spans="2:15" ht="15" hidden="1" customHeight="1">
      <c r="B338" t="s">
        <v>2341</v>
      </c>
      <c r="C338" s="1">
        <v>41055.065995370373</v>
      </c>
      <c r="D338" s="4">
        <v>135000</v>
      </c>
      <c r="E338">
        <v>135000</v>
      </c>
      <c r="F338" t="s">
        <v>6</v>
      </c>
      <c r="G338">
        <f>tblSalaries[[#This Row],[clean Salary (in local currency)]]*VLOOKUP(tblSalaries[[#This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  <c r="M338" s="32">
        <f>tblHours[[#This Row],[hrs per day, ave]]</f>
        <v>8</v>
      </c>
      <c r="N338" s="32">
        <f>tblHours[[#This Row],[hrs per day, min]]</f>
        <v>8</v>
      </c>
      <c r="O338" s="32">
        <f>tblHours[[#This Row],[hrs per day, max]]</f>
        <v>8</v>
      </c>
    </row>
    <row r="339" spans="2:15" ht="15" hidden="1" customHeight="1">
      <c r="B339" t="s">
        <v>2342</v>
      </c>
      <c r="C339" s="1">
        <v>41055.066180555557</v>
      </c>
      <c r="D339" s="4" t="s">
        <v>419</v>
      </c>
      <c r="E339">
        <v>360000</v>
      </c>
      <c r="F339" t="s">
        <v>40</v>
      </c>
      <c r="G339">
        <f>tblSalaries[[#This Row],[clean Salary (in local currency)]]*VLOOKUP(tblSalaries[[#This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VLOOKUP(tblSalaries[[#This Row],[Where do you work]],tblCountries[[Actual]:[Mapping]],2,FALSE)</f>
        <v>India</v>
      </c>
      <c r="L339" t="s">
        <v>18</v>
      </c>
      <c r="M339" s="32">
        <f>tblHours[[#This Row],[hrs per day, ave]]</f>
        <v>2.5</v>
      </c>
      <c r="N339" s="32">
        <f>tblHours[[#This Row],[hrs per day, min]]</f>
        <v>2</v>
      </c>
      <c r="O339" s="32">
        <f>tblHours[[#This Row],[hrs per day, max]]</f>
        <v>3</v>
      </c>
    </row>
    <row r="340" spans="2:15" ht="15" hidden="1" customHeight="1">
      <c r="B340" t="s">
        <v>2343</v>
      </c>
      <c r="C340" s="1">
        <v>41055.066377314812</v>
      </c>
      <c r="D340" s="4">
        <v>29000</v>
      </c>
      <c r="E340">
        <v>29000</v>
      </c>
      <c r="F340" t="s">
        <v>6</v>
      </c>
      <c r="G340">
        <f>tblSalaries[[#This Row],[clean Salary (in local currency)]]*VLOOKUP(tblSalaries[[#This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VLOOKUP(tblSalaries[[#This Row],[Where do you work]],tblCountries[[Actual]:[Mapping]],2,FALSE)</f>
        <v>USA</v>
      </c>
      <c r="L340" t="s">
        <v>9</v>
      </c>
      <c r="M340" s="32">
        <f>tblHours[[#This Row],[hrs per day, ave]]</f>
        <v>5</v>
      </c>
      <c r="N340" s="32">
        <f>tblHours[[#This Row],[hrs per day, min]]</f>
        <v>4</v>
      </c>
      <c r="O340" s="32">
        <f>tblHours[[#This Row],[hrs per day, max]]</f>
        <v>6</v>
      </c>
    </row>
    <row r="341" spans="2:15" ht="15" hidden="1" customHeight="1">
      <c r="B341" t="s">
        <v>2344</v>
      </c>
      <c r="C341" s="1">
        <v>41055.067743055559</v>
      </c>
      <c r="D341" s="4">
        <v>13000</v>
      </c>
      <c r="E341">
        <v>13000</v>
      </c>
      <c r="F341" t="s">
        <v>6</v>
      </c>
      <c r="G341">
        <f>tblSalaries[[#This Row],[clean Salary (in local currency)]]*VLOOKUP(tblSalaries[[#This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VLOOKUP(tblSalaries[[#This Row],[Where do you work]],tblCountries[[Actual]:[Mapping]],2,FALSE)</f>
        <v>India</v>
      </c>
      <c r="L341" t="s">
        <v>13</v>
      </c>
      <c r="M341" s="32">
        <f>tblHours[[#This Row],[hrs per day, ave]]</f>
        <v>8</v>
      </c>
      <c r="N341" s="32">
        <f>tblHours[[#This Row],[hrs per day, min]]</f>
        <v>8</v>
      </c>
      <c r="O341" s="32">
        <f>tblHours[[#This Row],[hrs per day, max]]</f>
        <v>8</v>
      </c>
    </row>
    <row r="342" spans="2:15" ht="15" hidden="1" customHeight="1">
      <c r="B342" t="s">
        <v>2345</v>
      </c>
      <c r="C342" s="1">
        <v>41055.068124999998</v>
      </c>
      <c r="D342" s="4" t="s">
        <v>423</v>
      </c>
      <c r="E342">
        <v>63000</v>
      </c>
      <c r="F342" t="s">
        <v>6</v>
      </c>
      <c r="G342">
        <f>tblSalaries[[#This Row],[clean Salary (in local currency)]]*VLOOKUP(tblSalaries[[#This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VLOOKUP(tblSalaries[[#This Row],[Where do you work]],tblCountries[[Actual]:[Mapping]],2,FALSE)</f>
        <v>USA</v>
      </c>
      <c r="L342" t="s">
        <v>13</v>
      </c>
      <c r="M342" s="32">
        <f>tblHours[[#This Row],[hrs per day, ave]]</f>
        <v>8</v>
      </c>
      <c r="N342" s="32">
        <f>tblHours[[#This Row],[hrs per day, min]]</f>
        <v>8</v>
      </c>
      <c r="O342" s="32">
        <f>tblHours[[#This Row],[hrs per day, max]]</f>
        <v>8</v>
      </c>
    </row>
    <row r="343" spans="2:15" ht="15" hidden="1" customHeight="1">
      <c r="B343" t="s">
        <v>2346</v>
      </c>
      <c r="C343" s="1">
        <v>41055.068124999998</v>
      </c>
      <c r="D343" s="4">
        <v>95000</v>
      </c>
      <c r="E343">
        <v>95000</v>
      </c>
      <c r="F343" t="s">
        <v>6</v>
      </c>
      <c r="G343">
        <f>tblSalaries[[#This Row],[clean Salary (in local currency)]]*VLOOKUP(tblSalaries[[#This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VLOOKUP(tblSalaries[[#This Row],[Where do you work]],tblCountries[[Actual]:[Mapping]],2,FALSE)</f>
        <v>USA</v>
      </c>
      <c r="L343" t="s">
        <v>9</v>
      </c>
      <c r="M343" s="32">
        <f>tblHours[[#This Row],[hrs per day, ave]]</f>
        <v>5</v>
      </c>
      <c r="N343" s="32">
        <f>tblHours[[#This Row],[hrs per day, min]]</f>
        <v>4</v>
      </c>
      <c r="O343" s="32">
        <f>tblHours[[#This Row],[hrs per day, max]]</f>
        <v>6</v>
      </c>
    </row>
    <row r="344" spans="2:15" ht="15" hidden="1" customHeight="1">
      <c r="B344" t="s">
        <v>2347</v>
      </c>
      <c r="C344" s="1">
        <v>41055.068645833337</v>
      </c>
      <c r="D344" s="4" t="s">
        <v>426</v>
      </c>
      <c r="E344">
        <v>100000</v>
      </c>
      <c r="F344" t="s">
        <v>6</v>
      </c>
      <c r="G344">
        <f>tblSalaries[[#This Row],[clean Salary (in local currency)]]*VLOOKUP(tblSalaries[[#This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VLOOKUP(tblSalaries[[#This Row],[Where do you work]],tblCountries[[Actual]:[Mapping]],2,FALSE)</f>
        <v>UK</v>
      </c>
      <c r="L344" t="s">
        <v>9</v>
      </c>
      <c r="M344" s="32">
        <f>tblHours[[#This Row],[hrs per day, ave]]</f>
        <v>5</v>
      </c>
      <c r="N344" s="32">
        <f>tblHours[[#This Row],[hrs per day, min]]</f>
        <v>4</v>
      </c>
      <c r="O344" s="32">
        <f>tblHours[[#This Row],[hrs per day, max]]</f>
        <v>6</v>
      </c>
    </row>
    <row r="345" spans="2:15" ht="15" hidden="1" customHeight="1">
      <c r="B345" t="s">
        <v>2348</v>
      </c>
      <c r="C345" s="1">
        <v>41055.069178240738</v>
      </c>
      <c r="D345" s="4" t="s">
        <v>428</v>
      </c>
      <c r="E345">
        <v>3800</v>
      </c>
      <c r="F345" t="s">
        <v>6</v>
      </c>
      <c r="G345">
        <f>tblSalaries[[#This Row],[clean Salary (in local currency)]]*VLOOKUP(tblSalaries[[#This Row],[Currency]],tblXrate[],2,FALSE)</f>
        <v>3800</v>
      </c>
      <c r="H345" t="s">
        <v>429</v>
      </c>
      <c r="I345" t="s">
        <v>3999</v>
      </c>
      <c r="J345" t="s">
        <v>8</v>
      </c>
      <c r="K345" t="str">
        <f>VLOOKUP(tblSalaries[[#This Row],[Where do you work]],tblCountries[[Actual]:[Mapping]],2,FALSE)</f>
        <v>India</v>
      </c>
      <c r="L345" t="s">
        <v>9</v>
      </c>
      <c r="M345" s="32">
        <f>tblHours[[#This Row],[hrs per day, ave]]</f>
        <v>5</v>
      </c>
      <c r="N345" s="32">
        <f>tblHours[[#This Row],[hrs per day, min]]</f>
        <v>4</v>
      </c>
      <c r="O345" s="32">
        <f>tblHours[[#This Row],[hrs per day, max]]</f>
        <v>6</v>
      </c>
    </row>
    <row r="346" spans="2:15" ht="15" hidden="1" customHeight="1">
      <c r="B346" t="s">
        <v>2349</v>
      </c>
      <c r="C346" s="1">
        <v>41055.069502314815</v>
      </c>
      <c r="D346" s="4">
        <v>950</v>
      </c>
      <c r="E346">
        <v>11400</v>
      </c>
      <c r="F346" t="s">
        <v>6</v>
      </c>
      <c r="G346">
        <f>tblSalaries[[#This Row],[clean Salary (in local currency)]]*VLOOKUP(tblSalaries[[#This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VLOOKUP(tblSalaries[[#This Row],[Where do you work]],tblCountries[[Actual]:[Mapping]],2,FALSE)</f>
        <v>Brazil</v>
      </c>
      <c r="L346" t="s">
        <v>9</v>
      </c>
      <c r="M346" s="32">
        <f>tblHours[[#This Row],[hrs per day, ave]]</f>
        <v>5</v>
      </c>
      <c r="N346" s="32">
        <f>tblHours[[#This Row],[hrs per day, min]]</f>
        <v>4</v>
      </c>
      <c r="O346" s="32">
        <f>tblHours[[#This Row],[hrs per day, max]]</f>
        <v>6</v>
      </c>
    </row>
    <row r="347" spans="2:15" ht="15" hidden="1" customHeight="1">
      <c r="B347" t="s">
        <v>2350</v>
      </c>
      <c r="C347" s="1">
        <v>41055.069652777776</v>
      </c>
      <c r="D347" s="4">
        <v>56000</v>
      </c>
      <c r="E347">
        <v>56000</v>
      </c>
      <c r="F347" t="s">
        <v>86</v>
      </c>
      <c r="G347">
        <f>tblSalaries[[#This Row],[clean Salary (in local currency)]]*VLOOKUP(tblSalaries[[#This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VLOOKUP(tblSalaries[[#This Row],[Where do you work]],tblCountries[[Actual]:[Mapping]],2,FALSE)</f>
        <v>Canada</v>
      </c>
      <c r="L347" t="s">
        <v>9</v>
      </c>
      <c r="M347" s="32">
        <f>tblHours[[#This Row],[hrs per day, ave]]</f>
        <v>5</v>
      </c>
      <c r="N347" s="32">
        <f>tblHours[[#This Row],[hrs per day, min]]</f>
        <v>4</v>
      </c>
      <c r="O347" s="32">
        <f>tblHours[[#This Row],[hrs per day, max]]</f>
        <v>6</v>
      </c>
    </row>
    <row r="348" spans="2:15" ht="15" hidden="1" customHeight="1">
      <c r="B348" t="s">
        <v>2351</v>
      </c>
      <c r="C348" s="1">
        <v>41055.069768518515</v>
      </c>
      <c r="D348" s="4">
        <v>53000</v>
      </c>
      <c r="E348">
        <v>53000</v>
      </c>
      <c r="F348" t="s">
        <v>6</v>
      </c>
      <c r="G348">
        <f>tblSalaries[[#This Row],[clean Salary (in local currency)]]*VLOOKUP(tblSalaries[[#This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VLOOKUP(tblSalaries[[#This Row],[Where do you work]],tblCountries[[Actual]:[Mapping]],2,FALSE)</f>
        <v>USA</v>
      </c>
      <c r="L348" t="s">
        <v>18</v>
      </c>
      <c r="M348" s="32">
        <f>tblHours[[#This Row],[hrs per day, ave]]</f>
        <v>2.5</v>
      </c>
      <c r="N348" s="32">
        <f>tblHours[[#This Row],[hrs per day, min]]</f>
        <v>2</v>
      </c>
      <c r="O348" s="32">
        <f>tblHours[[#This Row],[hrs per day, max]]</f>
        <v>3</v>
      </c>
    </row>
    <row r="349" spans="2:15" ht="15" hidden="1" customHeight="1">
      <c r="B349" t="s">
        <v>2352</v>
      </c>
      <c r="C349" s="1">
        <v>41055.070034722223</v>
      </c>
      <c r="D349" s="4">
        <v>130000</v>
      </c>
      <c r="E349">
        <v>130000</v>
      </c>
      <c r="F349" t="s">
        <v>6</v>
      </c>
      <c r="G349">
        <f>tblSalaries[[#This Row],[clean Salary (in local currency)]]*VLOOKUP(tblSalaries[[#This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VLOOKUP(tblSalaries[[#This Row],[Where do you work]],tblCountries[[Actual]:[Mapping]],2,FALSE)</f>
        <v>USA</v>
      </c>
      <c r="L349" t="s">
        <v>9</v>
      </c>
      <c r="M349" s="32">
        <f>tblHours[[#This Row],[hrs per day, ave]]</f>
        <v>5</v>
      </c>
      <c r="N349" s="32">
        <f>tblHours[[#This Row],[hrs per day, min]]</f>
        <v>4</v>
      </c>
      <c r="O349" s="32">
        <f>tblHours[[#This Row],[hrs per day, max]]</f>
        <v>6</v>
      </c>
    </row>
    <row r="350" spans="2:15" ht="15" hidden="1" customHeight="1">
      <c r="B350" t="s">
        <v>2353</v>
      </c>
      <c r="C350" s="1">
        <v>41055.070509259262</v>
      </c>
      <c r="D350" s="4" t="s">
        <v>434</v>
      </c>
      <c r="E350">
        <v>370000</v>
      </c>
      <c r="F350" t="s">
        <v>40</v>
      </c>
      <c r="G350">
        <f>tblSalaries[[#This Row],[clean Salary (in local currency)]]*VLOOKUP(tblSalaries[[#This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VLOOKUP(tblSalaries[[#This Row],[Where do you work]],tblCountries[[Actual]:[Mapping]],2,FALSE)</f>
        <v>India</v>
      </c>
      <c r="L350" t="s">
        <v>13</v>
      </c>
      <c r="M350" s="32">
        <f>tblHours[[#This Row],[hrs per day, ave]]</f>
        <v>8</v>
      </c>
      <c r="N350" s="32">
        <f>tblHours[[#This Row],[hrs per day, min]]</f>
        <v>8</v>
      </c>
      <c r="O350" s="32">
        <f>tblHours[[#This Row],[hrs per day, max]]</f>
        <v>8</v>
      </c>
    </row>
    <row r="351" spans="2:15" ht="15" hidden="1" customHeight="1">
      <c r="B351" t="s">
        <v>2354</v>
      </c>
      <c r="C351" s="1">
        <v>41055.070752314816</v>
      </c>
      <c r="D351" s="4">
        <v>160000</v>
      </c>
      <c r="E351">
        <v>160000</v>
      </c>
      <c r="F351" t="s">
        <v>86</v>
      </c>
      <c r="G351">
        <f>tblSalaries[[#This Row],[clean Salary (in local currency)]]*VLOOKUP(tblSalaries[[#This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VLOOKUP(tblSalaries[[#This Row],[Where do you work]],tblCountries[[Actual]:[Mapping]],2,FALSE)</f>
        <v>Canada</v>
      </c>
      <c r="L351" t="s">
        <v>18</v>
      </c>
      <c r="M351" s="32">
        <f>tblHours[[#This Row],[hrs per day, ave]]</f>
        <v>2.5</v>
      </c>
      <c r="N351" s="32">
        <f>tblHours[[#This Row],[hrs per day, min]]</f>
        <v>2</v>
      </c>
      <c r="O351" s="32">
        <f>tblHours[[#This Row],[hrs per day, max]]</f>
        <v>3</v>
      </c>
    </row>
    <row r="352" spans="2:15" ht="15" hidden="1" customHeight="1">
      <c r="B352" t="s">
        <v>2355</v>
      </c>
      <c r="C352" s="1">
        <v>41055.070763888885</v>
      </c>
      <c r="D352" s="4">
        <v>44200</v>
      </c>
      <c r="E352">
        <v>44200</v>
      </c>
      <c r="F352" t="s">
        <v>6</v>
      </c>
      <c r="G352">
        <f>tblSalaries[[#This Row],[clean Salary (in local currency)]]*VLOOKUP(tblSalaries[[#This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VLOOKUP(tblSalaries[[#This Row],[Where do you work]],tblCountries[[Actual]:[Mapping]],2,FALSE)</f>
        <v>USA</v>
      </c>
      <c r="L352" t="s">
        <v>13</v>
      </c>
      <c r="M352" s="32">
        <f>tblHours[[#This Row],[hrs per day, ave]]</f>
        <v>8</v>
      </c>
      <c r="N352" s="32">
        <f>tblHours[[#This Row],[hrs per day, min]]</f>
        <v>8</v>
      </c>
      <c r="O352" s="32">
        <f>tblHours[[#This Row],[hrs per day, max]]</f>
        <v>8</v>
      </c>
    </row>
    <row r="353" spans="2:15" ht="15" hidden="1" customHeight="1">
      <c r="B353" t="s">
        <v>2356</v>
      </c>
      <c r="C353" s="1">
        <v>41055.070914351854</v>
      </c>
      <c r="D353" s="4">
        <v>56000</v>
      </c>
      <c r="E353">
        <v>56000</v>
      </c>
      <c r="F353" t="s">
        <v>6</v>
      </c>
      <c r="G353">
        <f>tblSalaries[[#This Row],[clean Salary (in local currency)]]*VLOOKUP(tblSalaries[[#This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  <c r="M353" s="32">
        <f>tblHours[[#This Row],[hrs per day, ave]]</f>
        <v>2.5</v>
      </c>
      <c r="N353" s="32">
        <f>tblHours[[#This Row],[hrs per day, min]]</f>
        <v>2</v>
      </c>
      <c r="O353" s="32">
        <f>tblHours[[#This Row],[hrs per day, max]]</f>
        <v>3</v>
      </c>
    </row>
    <row r="354" spans="2:15" ht="15" hidden="1" customHeight="1">
      <c r="B354" t="s">
        <v>2357</v>
      </c>
      <c r="C354" s="1">
        <v>41055.071145833332</v>
      </c>
      <c r="D354" s="4">
        <v>72500</v>
      </c>
      <c r="E354">
        <v>72500</v>
      </c>
      <c r="F354" t="s">
        <v>6</v>
      </c>
      <c r="G354">
        <f>tblSalaries[[#This Row],[clean Salary (in local currency)]]*VLOOKUP(tblSalaries[[#This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VLOOKUP(tblSalaries[[#This Row],[Where do you work]],tblCountries[[Actual]:[Mapping]],2,FALSE)</f>
        <v>USA</v>
      </c>
      <c r="L354" t="s">
        <v>18</v>
      </c>
      <c r="M354" s="32">
        <f>tblHours[[#This Row],[hrs per day, ave]]</f>
        <v>2.5</v>
      </c>
      <c r="N354" s="32">
        <f>tblHours[[#This Row],[hrs per day, min]]</f>
        <v>2</v>
      </c>
      <c r="O354" s="32">
        <f>tblHours[[#This Row],[hrs per day, max]]</f>
        <v>3</v>
      </c>
    </row>
    <row r="355" spans="2:15" ht="15" hidden="1" customHeight="1">
      <c r="B355" t="s">
        <v>2358</v>
      </c>
      <c r="C355" s="1">
        <v>41055.071192129632</v>
      </c>
      <c r="D355" s="4">
        <v>75000</v>
      </c>
      <c r="E355">
        <v>75000</v>
      </c>
      <c r="F355" t="s">
        <v>86</v>
      </c>
      <c r="G355">
        <f>tblSalaries[[#This Row],[clean Salary (in local currency)]]*VLOOKUP(tblSalaries[[#This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VLOOKUP(tblSalaries[[#This Row],[Where do you work]],tblCountries[[Actual]:[Mapping]],2,FALSE)</f>
        <v>Canada</v>
      </c>
      <c r="L355" t="s">
        <v>9</v>
      </c>
      <c r="M355" s="32">
        <f>tblHours[[#This Row],[hrs per day, ave]]</f>
        <v>5</v>
      </c>
      <c r="N355" s="32">
        <f>tblHours[[#This Row],[hrs per day, min]]</f>
        <v>4</v>
      </c>
      <c r="O355" s="32">
        <f>tblHours[[#This Row],[hrs per day, max]]</f>
        <v>6</v>
      </c>
    </row>
    <row r="356" spans="2:15" ht="15" hidden="1" customHeight="1">
      <c r="B356" t="s">
        <v>2359</v>
      </c>
      <c r="C356" s="1">
        <v>41055.071446759262</v>
      </c>
      <c r="D356" s="4" t="s">
        <v>440</v>
      </c>
      <c r="E356">
        <v>170000</v>
      </c>
      <c r="F356" t="s">
        <v>6</v>
      </c>
      <c r="G356">
        <f>tblSalaries[[#This Row],[clean Salary (in local currency)]]*VLOOKUP(tblSalaries[[#This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VLOOKUP(tblSalaries[[#This Row],[Where do you work]],tblCountries[[Actual]:[Mapping]],2,FALSE)</f>
        <v>UK</v>
      </c>
      <c r="L356" t="s">
        <v>186</v>
      </c>
      <c r="M356" s="32">
        <f>tblHours[[#This Row],[hrs per day, ave]]</f>
        <v>0</v>
      </c>
      <c r="N356" s="32">
        <f>tblHours[[#This Row],[hrs per day, min]]</f>
        <v>0</v>
      </c>
      <c r="O356" s="32">
        <f>tblHours[[#This Row],[hrs per day, max]]</f>
        <v>0</v>
      </c>
    </row>
    <row r="357" spans="2:15" ht="15" hidden="1" customHeight="1">
      <c r="B357" t="s">
        <v>2360</v>
      </c>
      <c r="C357" s="1">
        <v>41055.072083333333</v>
      </c>
      <c r="D357" s="4">
        <v>68000</v>
      </c>
      <c r="E357">
        <v>68000</v>
      </c>
      <c r="F357" t="s">
        <v>6</v>
      </c>
      <c r="G357">
        <f>tblSalaries[[#This Row],[clean Salary (in local currency)]]*VLOOKUP(tblSalaries[[#This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VLOOKUP(tblSalaries[[#This Row],[Where do you work]],tblCountries[[Actual]:[Mapping]],2,FALSE)</f>
        <v>USA</v>
      </c>
      <c r="L357" t="s">
        <v>18</v>
      </c>
      <c r="M357" s="32">
        <f>tblHours[[#This Row],[hrs per day, ave]]</f>
        <v>2.5</v>
      </c>
      <c r="N357" s="32">
        <f>tblHours[[#This Row],[hrs per day, min]]</f>
        <v>2</v>
      </c>
      <c r="O357" s="32">
        <f>tblHours[[#This Row],[hrs per day, max]]</f>
        <v>3</v>
      </c>
    </row>
    <row r="358" spans="2:15" ht="15" hidden="1" customHeight="1">
      <c r="B358" t="s">
        <v>2361</v>
      </c>
      <c r="C358" s="1">
        <v>41055.072905092595</v>
      </c>
      <c r="D358" s="4">
        <v>75000</v>
      </c>
      <c r="E358">
        <v>75000</v>
      </c>
      <c r="F358" t="s">
        <v>6</v>
      </c>
      <c r="G358">
        <f>tblSalaries[[#This Row],[clean Salary (in local currency)]]*VLOOKUP(tblSalaries[[#This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13</v>
      </c>
      <c r="M358" s="32">
        <f>tblHours[[#This Row],[hrs per day, ave]]</f>
        <v>8</v>
      </c>
      <c r="N358" s="32">
        <f>tblHours[[#This Row],[hrs per day, min]]</f>
        <v>8</v>
      </c>
      <c r="O358" s="32">
        <f>tblHours[[#This Row],[hrs per day, max]]</f>
        <v>8</v>
      </c>
    </row>
    <row r="359" spans="2:15" ht="15" customHeight="1">
      <c r="B359" t="s">
        <v>2362</v>
      </c>
      <c r="C359" s="1">
        <v>41055.073495370372</v>
      </c>
      <c r="D359" s="4" t="s">
        <v>442</v>
      </c>
      <c r="E359">
        <v>62500</v>
      </c>
      <c r="F359" t="s">
        <v>6</v>
      </c>
      <c r="G359">
        <f>tblSalaries[[#This Row],[clean Salary (in local currency)]]*VLOOKUP(tblSalaries[[#This Row],[Currency]],tblXrate[],2,FALSE)</f>
        <v>62500</v>
      </c>
      <c r="H359" t="s">
        <v>443</v>
      </c>
      <c r="I359" t="s">
        <v>4001</v>
      </c>
      <c r="J359" t="s">
        <v>15</v>
      </c>
      <c r="K359" t="str">
        <f>VLOOKUP(tblSalaries[[#This Row],[Where do you work]],tblCountries[[Actual]:[Mapping]],2,FALSE)</f>
        <v>USA</v>
      </c>
      <c r="L359" t="s">
        <v>13</v>
      </c>
      <c r="M359" s="32">
        <f>tblHours[[#This Row],[hrs per day, ave]]</f>
        <v>8</v>
      </c>
      <c r="N359" s="32">
        <f>tblHours[[#This Row],[hrs per day, min]]</f>
        <v>8</v>
      </c>
      <c r="O359" s="32">
        <f>tblHours[[#This Row],[hrs per day, max]]</f>
        <v>8</v>
      </c>
    </row>
    <row r="360" spans="2:15" ht="15" hidden="1" customHeight="1">
      <c r="B360" t="s">
        <v>2363</v>
      </c>
      <c r="C360" s="1">
        <v>41055.073587962965</v>
      </c>
      <c r="D360" s="4">
        <v>25000</v>
      </c>
      <c r="E360">
        <v>25000</v>
      </c>
      <c r="F360" t="s">
        <v>6</v>
      </c>
      <c r="G360">
        <f>tblSalaries[[#This Row],[clean Salary (in local currency)]]*VLOOKUP(tblSalaries[[#This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VLOOKUP(tblSalaries[[#This Row],[Where do you work]],tblCountries[[Actual]:[Mapping]],2,FALSE)</f>
        <v>India</v>
      </c>
      <c r="L360" t="s">
        <v>9</v>
      </c>
      <c r="M360" s="32">
        <f>tblHours[[#This Row],[hrs per day, ave]]</f>
        <v>5</v>
      </c>
      <c r="N360" s="32">
        <f>tblHours[[#This Row],[hrs per day, min]]</f>
        <v>4</v>
      </c>
      <c r="O360" s="32">
        <f>tblHours[[#This Row],[hrs per day, max]]</f>
        <v>6</v>
      </c>
    </row>
    <row r="361" spans="2:15" ht="15" hidden="1" customHeight="1">
      <c r="B361" t="s">
        <v>2364</v>
      </c>
      <c r="C361" s="1">
        <v>41055.073888888888</v>
      </c>
      <c r="D361" s="4" t="s">
        <v>444</v>
      </c>
      <c r="E361">
        <v>480000</v>
      </c>
      <c r="F361" t="s">
        <v>445</v>
      </c>
      <c r="G361">
        <f>tblSalaries[[#This Row],[clean Salary (in local currency)]]*VLOOKUP(tblSalaries[[#This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VLOOKUP(tblSalaries[[#This Row],[Where do you work]],tblCountries[[Actual]:[Mapping]],2,FALSE)</f>
        <v>Sweden</v>
      </c>
      <c r="L361" t="s">
        <v>25</v>
      </c>
      <c r="M361" s="32">
        <f>tblHours[[#This Row],[hrs per day, ave]]</f>
        <v>1.5</v>
      </c>
      <c r="N361" s="32">
        <f>tblHours[[#This Row],[hrs per day, min]]</f>
        <v>1</v>
      </c>
      <c r="O361" s="32">
        <f>tblHours[[#This Row],[hrs per day, max]]</f>
        <v>2</v>
      </c>
    </row>
    <row r="362" spans="2:15" ht="15" hidden="1" customHeight="1">
      <c r="B362" t="s">
        <v>2365</v>
      </c>
      <c r="C362" s="1">
        <v>41055.075914351852</v>
      </c>
      <c r="D362" s="4">
        <v>85000</v>
      </c>
      <c r="E362">
        <v>85000</v>
      </c>
      <c r="F362" t="s">
        <v>6</v>
      </c>
      <c r="G362">
        <f>tblSalaries[[#This Row],[clean Salary (in local currency)]]*VLOOKUP(tblSalaries[[#This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VLOOKUP(tblSalaries[[#This Row],[Where do you work]],tblCountries[[Actual]:[Mapping]],2,FALSE)</f>
        <v>USA</v>
      </c>
      <c r="L362" t="s">
        <v>9</v>
      </c>
      <c r="M362" s="32">
        <f>tblHours[[#This Row],[hrs per day, ave]]</f>
        <v>5</v>
      </c>
      <c r="N362" s="32">
        <f>tblHours[[#This Row],[hrs per day, min]]</f>
        <v>4</v>
      </c>
      <c r="O362" s="32">
        <f>tblHours[[#This Row],[hrs per day, max]]</f>
        <v>6</v>
      </c>
    </row>
    <row r="363" spans="2:15" ht="15" hidden="1" customHeight="1">
      <c r="B363" t="s">
        <v>2366</v>
      </c>
      <c r="C363" s="1">
        <v>41055.076331018521</v>
      </c>
      <c r="D363" s="4">
        <v>43000</v>
      </c>
      <c r="E363">
        <v>43000</v>
      </c>
      <c r="F363" t="s">
        <v>69</v>
      </c>
      <c r="G363">
        <f>tblSalaries[[#This Row],[clean Salary (in local currency)]]*VLOOKUP(tblSalaries[[#This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VLOOKUP(tblSalaries[[#This Row],[Where do you work]],tblCountries[[Actual]:[Mapping]],2,FALSE)</f>
        <v>UK</v>
      </c>
      <c r="L363" t="s">
        <v>9</v>
      </c>
      <c r="M363" s="32">
        <f>tblHours[[#This Row],[hrs per day, ave]]</f>
        <v>5</v>
      </c>
      <c r="N363" s="32">
        <f>tblHours[[#This Row],[hrs per day, min]]</f>
        <v>4</v>
      </c>
      <c r="O363" s="32">
        <f>tblHours[[#This Row],[hrs per day, max]]</f>
        <v>6</v>
      </c>
    </row>
    <row r="364" spans="2:15" ht="15" hidden="1" customHeight="1">
      <c r="B364" t="s">
        <v>2367</v>
      </c>
      <c r="C364" s="1">
        <v>41055.076342592591</v>
      </c>
      <c r="D364" s="4">
        <v>89000</v>
      </c>
      <c r="E364">
        <v>89000</v>
      </c>
      <c r="F364" t="s">
        <v>6</v>
      </c>
      <c r="G364">
        <f>tblSalaries[[#This Row],[clean Salary (in local currency)]]*VLOOKUP(tblSalaries[[#This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VLOOKUP(tblSalaries[[#This Row],[Where do you work]],tblCountries[[Actual]:[Mapping]],2,FALSE)</f>
        <v>USA</v>
      </c>
      <c r="L364" t="s">
        <v>9</v>
      </c>
      <c r="M364" s="32">
        <f>tblHours[[#This Row],[hrs per day, ave]]</f>
        <v>5</v>
      </c>
      <c r="N364" s="32">
        <f>tblHours[[#This Row],[hrs per day, min]]</f>
        <v>4</v>
      </c>
      <c r="O364" s="32">
        <f>tblHours[[#This Row],[hrs per day, max]]</f>
        <v>6</v>
      </c>
    </row>
    <row r="365" spans="2:15" ht="15" hidden="1" customHeight="1">
      <c r="B365" t="s">
        <v>2368</v>
      </c>
      <c r="C365" s="1">
        <v>41055.076388888891</v>
      </c>
      <c r="D365" s="4">
        <v>35000</v>
      </c>
      <c r="E365">
        <v>35000</v>
      </c>
      <c r="F365" t="s">
        <v>6</v>
      </c>
      <c r="G365">
        <f>tblSalaries[[#This Row],[clean Salary (in local currency)]]*VLOOKUP(tblSalaries[[#This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VLOOKUP(tblSalaries[[#This Row],[Where do you work]],tblCountries[[Actual]:[Mapping]],2,FALSE)</f>
        <v>Brasil</v>
      </c>
      <c r="L365" t="s">
        <v>13</v>
      </c>
      <c r="M365" s="32">
        <f>tblHours[[#This Row],[hrs per day, ave]]</f>
        <v>8</v>
      </c>
      <c r="N365" s="32">
        <f>tblHours[[#This Row],[hrs per day, min]]</f>
        <v>8</v>
      </c>
      <c r="O365" s="32">
        <f>tblHours[[#This Row],[hrs per day, max]]</f>
        <v>8</v>
      </c>
    </row>
    <row r="366" spans="2:15" ht="15" hidden="1" customHeight="1">
      <c r="B366" t="s">
        <v>2369</v>
      </c>
      <c r="C366" s="1">
        <v>41055.07671296296</v>
      </c>
      <c r="D366" s="4">
        <v>47500</v>
      </c>
      <c r="E366">
        <v>47500</v>
      </c>
      <c r="F366" t="s">
        <v>6</v>
      </c>
      <c r="G366">
        <f>tblSalaries[[#This Row],[clean Salary (in local currency)]]*VLOOKUP(tblSalaries[[#This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13</v>
      </c>
      <c r="M366" s="32">
        <f>tblHours[[#This Row],[hrs per day, ave]]</f>
        <v>8</v>
      </c>
      <c r="N366" s="32">
        <f>tblHours[[#This Row],[hrs per day, min]]</f>
        <v>8</v>
      </c>
      <c r="O366" s="32">
        <f>tblHours[[#This Row],[hrs per day, max]]</f>
        <v>8</v>
      </c>
    </row>
    <row r="367" spans="2:15" ht="15" hidden="1" customHeight="1">
      <c r="B367" t="s">
        <v>2370</v>
      </c>
      <c r="C367" s="1">
        <v>41055.076736111114</v>
      </c>
      <c r="D367" s="4">
        <v>130000</v>
      </c>
      <c r="E367">
        <v>130000</v>
      </c>
      <c r="F367" t="s">
        <v>6</v>
      </c>
      <c r="G367">
        <f>tblSalaries[[#This Row],[clean Salary (in local currency)]]*VLOOKUP(tblSalaries[[#This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VLOOKUP(tblSalaries[[#This Row],[Where do you work]],tblCountries[[Actual]:[Mapping]],2,FALSE)</f>
        <v>USA</v>
      </c>
      <c r="L367" t="s">
        <v>18</v>
      </c>
      <c r="M367" s="32">
        <f>tblHours[[#This Row],[hrs per day, ave]]</f>
        <v>2.5</v>
      </c>
      <c r="N367" s="32">
        <f>tblHours[[#This Row],[hrs per day, min]]</f>
        <v>2</v>
      </c>
      <c r="O367" s="32">
        <f>tblHours[[#This Row],[hrs per day, max]]</f>
        <v>3</v>
      </c>
    </row>
    <row r="368" spans="2:15" ht="15" hidden="1" customHeight="1">
      <c r="B368" t="s">
        <v>2371</v>
      </c>
      <c r="C368" s="1">
        <v>41055.077037037037</v>
      </c>
      <c r="D368" s="4">
        <v>18000</v>
      </c>
      <c r="E368">
        <v>18000</v>
      </c>
      <c r="F368" t="s">
        <v>6</v>
      </c>
      <c r="G368">
        <f>tblSalaries[[#This Row],[clean Salary (in local currency)]]*VLOOKUP(tblSalaries[[#This Row],[Currency]],tblXrate[],2,FALSE)</f>
        <v>18000</v>
      </c>
      <c r="H368" t="s">
        <v>452</v>
      </c>
      <c r="I368" t="s">
        <v>4001</v>
      </c>
      <c r="J368" t="s">
        <v>8</v>
      </c>
      <c r="K368" t="str">
        <f>VLOOKUP(tblSalaries[[#This Row],[Where do you work]],tblCountries[[Actual]:[Mapping]],2,FALSE)</f>
        <v>India</v>
      </c>
      <c r="L368" t="s">
        <v>18</v>
      </c>
      <c r="M368" s="32">
        <f>tblHours[[#This Row],[hrs per day, ave]]</f>
        <v>2.5</v>
      </c>
      <c r="N368" s="32">
        <f>tblHours[[#This Row],[hrs per day, min]]</f>
        <v>2</v>
      </c>
      <c r="O368" s="32">
        <f>tblHours[[#This Row],[hrs per day, max]]</f>
        <v>3</v>
      </c>
    </row>
    <row r="369" spans="2:15" ht="15" hidden="1" customHeight="1">
      <c r="B369" t="s">
        <v>2372</v>
      </c>
      <c r="C369" s="1">
        <v>41055.07707175926</v>
      </c>
      <c r="D369" s="4" t="s">
        <v>453</v>
      </c>
      <c r="E369">
        <v>480000</v>
      </c>
      <c r="F369" t="s">
        <v>40</v>
      </c>
      <c r="G369">
        <f>tblSalaries[[#This Row],[clean Salary (in local currency)]]*VLOOKUP(tblSalaries[[#This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VLOOKUP(tblSalaries[[#This Row],[Where do you work]],tblCountries[[Actual]:[Mapping]],2,FALSE)</f>
        <v>India</v>
      </c>
      <c r="L369" t="s">
        <v>25</v>
      </c>
      <c r="M369" s="32">
        <f>tblHours[[#This Row],[hrs per day, ave]]</f>
        <v>1.5</v>
      </c>
      <c r="N369" s="32">
        <f>tblHours[[#This Row],[hrs per day, min]]</f>
        <v>1</v>
      </c>
      <c r="O369" s="32">
        <f>tblHours[[#This Row],[hrs per day, max]]</f>
        <v>2</v>
      </c>
    </row>
    <row r="370" spans="2:15" ht="15" hidden="1" customHeight="1">
      <c r="B370" t="s">
        <v>2373</v>
      </c>
      <c r="C370" s="1">
        <v>41055.077361111114</v>
      </c>
      <c r="D370" s="4">
        <v>41932</v>
      </c>
      <c r="E370">
        <v>41932</v>
      </c>
      <c r="F370" t="s">
        <v>6</v>
      </c>
      <c r="G370">
        <f>tblSalaries[[#This Row],[clean Salary (in local currency)]]*VLOOKUP(tblSalaries[[#This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VLOOKUP(tblSalaries[[#This Row],[Where do you work]],tblCountries[[Actual]:[Mapping]],2,FALSE)</f>
        <v>USA</v>
      </c>
      <c r="L370" t="s">
        <v>18</v>
      </c>
      <c r="M370" s="32">
        <f>tblHours[[#This Row],[hrs per day, ave]]</f>
        <v>2.5</v>
      </c>
      <c r="N370" s="32">
        <f>tblHours[[#This Row],[hrs per day, min]]</f>
        <v>2</v>
      </c>
      <c r="O370" s="32">
        <f>tblHours[[#This Row],[hrs per day, max]]</f>
        <v>3</v>
      </c>
    </row>
    <row r="371" spans="2:15" ht="15" hidden="1" customHeight="1">
      <c r="B371" t="s">
        <v>2374</v>
      </c>
      <c r="C371" s="1">
        <v>41055.077789351853</v>
      </c>
      <c r="D371" s="4" t="s">
        <v>455</v>
      </c>
      <c r="E371">
        <v>220700</v>
      </c>
      <c r="F371" t="s">
        <v>6</v>
      </c>
      <c r="G371">
        <f>tblSalaries[[#This Row],[clean Salary (in local currency)]]*VLOOKUP(tblSalaries[[#This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VLOOKUP(tblSalaries[[#This Row],[Where do you work]],tblCountries[[Actual]:[Mapping]],2,FALSE)</f>
        <v>Brazil</v>
      </c>
      <c r="L371" t="s">
        <v>13</v>
      </c>
      <c r="M371" s="32">
        <f>tblHours[[#This Row],[hrs per day, ave]]</f>
        <v>8</v>
      </c>
      <c r="N371" s="32">
        <f>tblHours[[#This Row],[hrs per day, min]]</f>
        <v>8</v>
      </c>
      <c r="O371" s="32">
        <f>tblHours[[#This Row],[hrs per day, max]]</f>
        <v>8</v>
      </c>
    </row>
    <row r="372" spans="2:15" ht="15" customHeight="1">
      <c r="B372" t="s">
        <v>2375</v>
      </c>
      <c r="C372" s="1">
        <v>41055.077824074076</v>
      </c>
      <c r="D372" s="4">
        <v>194000</v>
      </c>
      <c r="E372">
        <v>194000</v>
      </c>
      <c r="F372" t="s">
        <v>6</v>
      </c>
      <c r="G372">
        <f>tblSalaries[[#This Row],[clean Salary (in local currency)]]*VLOOKUP(tblSalaries[[#This Row],[Currency]],tblXrate[],2,FALSE)</f>
        <v>194000</v>
      </c>
      <c r="H372" t="s">
        <v>456</v>
      </c>
      <c r="I372" t="s">
        <v>4001</v>
      </c>
      <c r="J372" t="s">
        <v>15</v>
      </c>
      <c r="K372" t="str">
        <f>VLOOKUP(tblSalaries[[#This Row],[Where do you work]],tblCountries[[Actual]:[Mapping]],2,FALSE)</f>
        <v>USA</v>
      </c>
      <c r="L372" t="s">
        <v>18</v>
      </c>
      <c r="M372" s="32">
        <f>tblHours[[#This Row],[hrs per day, ave]]</f>
        <v>2.5</v>
      </c>
      <c r="N372" s="32">
        <f>tblHours[[#This Row],[hrs per day, min]]</f>
        <v>2</v>
      </c>
      <c r="O372" s="32">
        <f>tblHours[[#This Row],[hrs per day, max]]</f>
        <v>3</v>
      </c>
    </row>
    <row r="373" spans="2:15" ht="15" hidden="1" customHeight="1">
      <c r="B373" t="s">
        <v>2376</v>
      </c>
      <c r="C373" s="1">
        <v>41055.07949074074</v>
      </c>
      <c r="D373" s="4">
        <v>9000000</v>
      </c>
      <c r="E373">
        <v>9000000</v>
      </c>
      <c r="F373" t="s">
        <v>40</v>
      </c>
      <c r="G373">
        <f>tblSalaries[[#This Row],[clean Salary (in local currency)]]*VLOOKUP(tblSalaries[[#This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VLOOKUP(tblSalaries[[#This Row],[Where do you work]],tblCountries[[Actual]:[Mapping]],2,FALSE)</f>
        <v>India</v>
      </c>
      <c r="L373" t="s">
        <v>9</v>
      </c>
      <c r="M373" s="32">
        <f>tblHours[[#This Row],[hrs per day, ave]]</f>
        <v>5</v>
      </c>
      <c r="N373" s="32">
        <f>tblHours[[#This Row],[hrs per day, min]]</f>
        <v>4</v>
      </c>
      <c r="O373" s="32">
        <f>tblHours[[#This Row],[hrs per day, max]]</f>
        <v>6</v>
      </c>
    </row>
    <row r="374" spans="2:15" ht="15" hidden="1" customHeight="1">
      <c r="B374" t="s">
        <v>2377</v>
      </c>
      <c r="C374" s="1">
        <v>41055.079710648148</v>
      </c>
      <c r="D374" s="4" t="s">
        <v>457</v>
      </c>
      <c r="E374">
        <v>500000</v>
      </c>
      <c r="F374" t="s">
        <v>40</v>
      </c>
      <c r="G374">
        <f>tblSalaries[[#This Row],[clean Salary (in local currency)]]*VLOOKUP(tblSalaries[[#This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VLOOKUP(tblSalaries[[#This Row],[Where do you work]],tblCountries[[Actual]:[Mapping]],2,FALSE)</f>
        <v>India</v>
      </c>
      <c r="L374" t="s">
        <v>18</v>
      </c>
      <c r="M374" s="32">
        <f>tblHours[[#This Row],[hrs per day, ave]]</f>
        <v>2.5</v>
      </c>
      <c r="N374" s="32">
        <f>tblHours[[#This Row],[hrs per day, min]]</f>
        <v>2</v>
      </c>
      <c r="O374" s="32">
        <f>tblHours[[#This Row],[hrs per day, max]]</f>
        <v>3</v>
      </c>
    </row>
    <row r="375" spans="2:15" ht="15" hidden="1" customHeight="1">
      <c r="B375" t="s">
        <v>2378</v>
      </c>
      <c r="C375" s="1">
        <v>41055.081516203703</v>
      </c>
      <c r="D375" s="4">
        <v>80000</v>
      </c>
      <c r="E375">
        <v>80000</v>
      </c>
      <c r="F375" t="s">
        <v>86</v>
      </c>
      <c r="G375">
        <f>tblSalaries[[#This Row],[clean Salary (in local currency)]]*VLOOKUP(tblSalaries[[#This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VLOOKUP(tblSalaries[[#This Row],[Where do you work]],tblCountries[[Actual]:[Mapping]],2,FALSE)</f>
        <v>Canada</v>
      </c>
      <c r="L375" t="s">
        <v>9</v>
      </c>
      <c r="M375" s="32">
        <f>tblHours[[#This Row],[hrs per day, ave]]</f>
        <v>5</v>
      </c>
      <c r="N375" s="32">
        <f>tblHours[[#This Row],[hrs per day, min]]</f>
        <v>4</v>
      </c>
      <c r="O375" s="32">
        <f>tblHours[[#This Row],[hrs per day, max]]</f>
        <v>6</v>
      </c>
    </row>
    <row r="376" spans="2:15" ht="15" hidden="1" customHeight="1">
      <c r="B376" t="s">
        <v>2379</v>
      </c>
      <c r="C376" s="1">
        <v>41055.081712962965</v>
      </c>
      <c r="D376" s="4">
        <v>1500</v>
      </c>
      <c r="E376">
        <v>18000</v>
      </c>
      <c r="F376" t="s">
        <v>22</v>
      </c>
      <c r="G376">
        <f>tblSalaries[[#This Row],[clean Salary (in local currency)]]*VLOOKUP(tblSalaries[[#This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VLOOKUP(tblSalaries[[#This Row],[Where do you work]],tblCountries[[Actual]:[Mapping]],2,FALSE)</f>
        <v>Portugal</v>
      </c>
      <c r="L376" t="s">
        <v>18</v>
      </c>
      <c r="M376" s="32">
        <f>tblHours[[#This Row],[hrs per day, ave]]</f>
        <v>2.5</v>
      </c>
      <c r="N376" s="32">
        <f>tblHours[[#This Row],[hrs per day, min]]</f>
        <v>2</v>
      </c>
      <c r="O376" s="32">
        <f>tblHours[[#This Row],[hrs per day, max]]</f>
        <v>3</v>
      </c>
    </row>
    <row r="377" spans="2:15" ht="15" hidden="1" customHeight="1">
      <c r="B377" t="s">
        <v>2380</v>
      </c>
      <c r="C377" s="1">
        <v>41055.08216435185</v>
      </c>
      <c r="D377" s="4" t="s">
        <v>330</v>
      </c>
      <c r="E377">
        <v>60000</v>
      </c>
      <c r="F377" t="s">
        <v>69</v>
      </c>
      <c r="G377">
        <f>tblSalaries[[#This Row],[clean Salary (in local currency)]]*VLOOKUP(tblSalaries[[#This Row],[Currency]],tblXrate[],2,FALSE)</f>
        <v>94570.696324037053</v>
      </c>
      <c r="H377" t="s">
        <v>461</v>
      </c>
      <c r="I377" t="s">
        <v>4001</v>
      </c>
      <c r="J377" t="s">
        <v>71</v>
      </c>
      <c r="K377" t="str">
        <f>VLOOKUP(tblSalaries[[#This Row],[Where do you work]],tblCountries[[Actual]:[Mapping]],2,FALSE)</f>
        <v>UK</v>
      </c>
      <c r="L377" t="s">
        <v>18</v>
      </c>
      <c r="M377" s="32">
        <f>tblHours[[#This Row],[hrs per day, ave]]</f>
        <v>2.5</v>
      </c>
      <c r="N377" s="32">
        <f>tblHours[[#This Row],[hrs per day, min]]</f>
        <v>2</v>
      </c>
      <c r="O377" s="32">
        <f>tblHours[[#This Row],[hrs per day, max]]</f>
        <v>3</v>
      </c>
    </row>
    <row r="378" spans="2:15" ht="15" hidden="1" customHeight="1">
      <c r="B378" t="s">
        <v>2381</v>
      </c>
      <c r="C378" s="1">
        <v>41055.082430555558</v>
      </c>
      <c r="D378" s="4">
        <v>95000</v>
      </c>
      <c r="E378">
        <v>95000</v>
      </c>
      <c r="F378" t="s">
        <v>6</v>
      </c>
      <c r="G378">
        <f>tblSalaries[[#This Row],[clean Salary (in local currency)]]*VLOOKUP(tblSalaries[[#This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VLOOKUP(tblSalaries[[#This Row],[Where do you work]],tblCountries[[Actual]:[Mapping]],2,FALSE)</f>
        <v>USA</v>
      </c>
      <c r="L378" t="s">
        <v>13</v>
      </c>
      <c r="M378" s="32">
        <f>tblHours[[#This Row],[hrs per day, ave]]</f>
        <v>8</v>
      </c>
      <c r="N378" s="32">
        <f>tblHours[[#This Row],[hrs per day, min]]</f>
        <v>8</v>
      </c>
      <c r="O378" s="32">
        <f>tblHours[[#This Row],[hrs per day, max]]</f>
        <v>8</v>
      </c>
    </row>
    <row r="379" spans="2:15" ht="15" hidden="1" customHeight="1">
      <c r="B379" t="s">
        <v>2382</v>
      </c>
      <c r="C379" s="1">
        <v>41055.082881944443</v>
      </c>
      <c r="D379" s="4" t="s">
        <v>462</v>
      </c>
      <c r="E379">
        <v>540000</v>
      </c>
      <c r="F379" t="s">
        <v>40</v>
      </c>
      <c r="G379">
        <f>tblSalaries[[#This Row],[clean Salary (in local currency)]]*VLOOKUP(tblSalaries[[#This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VLOOKUP(tblSalaries[[#This Row],[Where do you work]],tblCountries[[Actual]:[Mapping]],2,FALSE)</f>
        <v>India</v>
      </c>
      <c r="L379" t="s">
        <v>9</v>
      </c>
      <c r="M379" s="32">
        <f>tblHours[[#This Row],[hrs per day, ave]]</f>
        <v>5</v>
      </c>
      <c r="N379" s="32">
        <f>tblHours[[#This Row],[hrs per day, min]]</f>
        <v>4</v>
      </c>
      <c r="O379" s="32">
        <f>tblHours[[#This Row],[hrs per day, max]]</f>
        <v>6</v>
      </c>
    </row>
    <row r="380" spans="2:15" ht="15" hidden="1" customHeight="1">
      <c r="B380" t="s">
        <v>2383</v>
      </c>
      <c r="C380" s="1">
        <v>41055.083101851851</v>
      </c>
      <c r="D380" s="4">
        <v>48000</v>
      </c>
      <c r="E380">
        <v>48000</v>
      </c>
      <c r="F380" t="s">
        <v>6</v>
      </c>
      <c r="G380">
        <f>tblSalaries[[#This Row],[clean Salary (in local currency)]]*VLOOKUP(tblSalaries[[#This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VLOOKUP(tblSalaries[[#This Row],[Where do you work]],tblCountries[[Actual]:[Mapping]],2,FALSE)</f>
        <v>USA</v>
      </c>
      <c r="L380" t="s">
        <v>25</v>
      </c>
      <c r="M380" s="32">
        <f>tblHours[[#This Row],[hrs per day, ave]]</f>
        <v>1.5</v>
      </c>
      <c r="N380" s="32">
        <f>tblHours[[#This Row],[hrs per day, min]]</f>
        <v>1</v>
      </c>
      <c r="O380" s="32">
        <f>tblHours[[#This Row],[hrs per day, max]]</f>
        <v>2</v>
      </c>
    </row>
    <row r="381" spans="2:15" ht="15" hidden="1" customHeight="1">
      <c r="B381" t="s">
        <v>2384</v>
      </c>
      <c r="C381" s="1">
        <v>41055.08315972222</v>
      </c>
      <c r="D381" s="4" t="s">
        <v>465</v>
      </c>
      <c r="E381">
        <v>46000</v>
      </c>
      <c r="F381" t="s">
        <v>6</v>
      </c>
      <c r="G381">
        <f>tblSalaries[[#This Row],[clean Salary (in local currency)]]*VLOOKUP(tblSalaries[[#This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VLOOKUP(tblSalaries[[#This Row],[Where do you work]],tblCountries[[Actual]:[Mapping]],2,FALSE)</f>
        <v>USA</v>
      </c>
      <c r="L381" t="s">
        <v>9</v>
      </c>
      <c r="M381" s="32">
        <f>tblHours[[#This Row],[hrs per day, ave]]</f>
        <v>5</v>
      </c>
      <c r="N381" s="32">
        <f>tblHours[[#This Row],[hrs per day, min]]</f>
        <v>4</v>
      </c>
      <c r="O381" s="32">
        <f>tblHours[[#This Row],[hrs per day, max]]</f>
        <v>6</v>
      </c>
    </row>
    <row r="382" spans="2:15" ht="15" hidden="1" customHeight="1">
      <c r="B382" t="s">
        <v>2385</v>
      </c>
      <c r="C382" s="1">
        <v>41055.083194444444</v>
      </c>
      <c r="D382" s="4">
        <v>15000</v>
      </c>
      <c r="E382">
        <v>15000</v>
      </c>
      <c r="F382" t="s">
        <v>6</v>
      </c>
      <c r="G382">
        <f>tblSalaries[[#This Row],[clean Salary (in local currency)]]*VLOOKUP(tblSalaries[[#This Row],[Currency]],tblXrate[],2,FALSE)</f>
        <v>15000</v>
      </c>
      <c r="H382" t="s">
        <v>467</v>
      </c>
      <c r="I382" t="s">
        <v>3999</v>
      </c>
      <c r="J382" t="s">
        <v>27</v>
      </c>
      <c r="K382" t="str">
        <f>VLOOKUP(tblSalaries[[#This Row],[Where do you work]],tblCountries[[Actual]:[Mapping]],2,FALSE)</f>
        <v>Ukraine</v>
      </c>
      <c r="L382" t="s">
        <v>18</v>
      </c>
      <c r="M382" s="32">
        <f>tblHours[[#This Row],[hrs per day, ave]]</f>
        <v>2.5</v>
      </c>
      <c r="N382" s="32">
        <f>tblHours[[#This Row],[hrs per day, min]]</f>
        <v>2</v>
      </c>
      <c r="O382" s="32">
        <f>tblHours[[#This Row],[hrs per day, max]]</f>
        <v>3</v>
      </c>
    </row>
    <row r="383" spans="2:15" ht="15" hidden="1" customHeight="1">
      <c r="B383" t="s">
        <v>2386</v>
      </c>
      <c r="C383" s="1">
        <v>41055.083379629628</v>
      </c>
      <c r="D383" s="4" t="s">
        <v>468</v>
      </c>
      <c r="E383">
        <v>620000</v>
      </c>
      <c r="F383" t="s">
        <v>40</v>
      </c>
      <c r="G383">
        <f>tblSalaries[[#This Row],[clean Salary (in local currency)]]*VLOOKUP(tblSalaries[[#This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VLOOKUP(tblSalaries[[#This Row],[Where do you work]],tblCountries[[Actual]:[Mapping]],2,FALSE)</f>
        <v>India</v>
      </c>
      <c r="L383" t="s">
        <v>25</v>
      </c>
      <c r="M383" s="32">
        <f>tblHours[[#This Row],[hrs per day, ave]]</f>
        <v>1.5</v>
      </c>
      <c r="N383" s="32">
        <f>tblHours[[#This Row],[hrs per day, min]]</f>
        <v>1</v>
      </c>
      <c r="O383" s="32">
        <f>tblHours[[#This Row],[hrs per day, max]]</f>
        <v>2</v>
      </c>
    </row>
    <row r="384" spans="2:15" ht="15" hidden="1" customHeight="1">
      <c r="B384" t="s">
        <v>2387</v>
      </c>
      <c r="C384" s="1">
        <v>41055.083449074074</v>
      </c>
      <c r="D384" s="4" t="s">
        <v>470</v>
      </c>
      <c r="E384">
        <v>28000</v>
      </c>
      <c r="F384" t="s">
        <v>69</v>
      </c>
      <c r="G384">
        <f>tblSalaries[[#This Row],[clean Salary (in local currency)]]*VLOOKUP(tblSalaries[[#This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VLOOKUP(tblSalaries[[#This Row],[Where do you work]],tblCountries[[Actual]:[Mapping]],2,FALSE)</f>
        <v>UK</v>
      </c>
      <c r="L384" t="s">
        <v>18</v>
      </c>
      <c r="M384" s="32">
        <f>tblHours[[#This Row],[hrs per day, ave]]</f>
        <v>2.5</v>
      </c>
      <c r="N384" s="32">
        <f>tblHours[[#This Row],[hrs per day, min]]</f>
        <v>2</v>
      </c>
      <c r="O384" s="32">
        <f>tblHours[[#This Row],[hrs per day, max]]</f>
        <v>3</v>
      </c>
    </row>
    <row r="385" spans="2:15" ht="15" hidden="1" customHeight="1">
      <c r="B385" t="s">
        <v>2388</v>
      </c>
      <c r="C385" s="1">
        <v>41055.083495370367</v>
      </c>
      <c r="D385" s="4">
        <v>47000</v>
      </c>
      <c r="E385">
        <v>47000</v>
      </c>
      <c r="F385" t="s">
        <v>6</v>
      </c>
      <c r="G385">
        <f>tblSalaries[[#This Row],[clean Salary (in local currency)]]*VLOOKUP(tblSalaries[[#This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  <c r="M385" s="32">
        <f>tblHours[[#This Row],[hrs per day, ave]]</f>
        <v>2.5</v>
      </c>
      <c r="N385" s="32">
        <f>tblHours[[#This Row],[hrs per day, min]]</f>
        <v>2</v>
      </c>
      <c r="O385" s="32">
        <f>tblHours[[#This Row],[hrs per day, max]]</f>
        <v>3</v>
      </c>
    </row>
    <row r="386" spans="2:15" ht="15" hidden="1" customHeight="1">
      <c r="B386" t="s">
        <v>2389</v>
      </c>
      <c r="C386" s="1">
        <v>41055.083819444444</v>
      </c>
      <c r="D386" s="4">
        <v>44000</v>
      </c>
      <c r="E386">
        <v>44000</v>
      </c>
      <c r="F386" t="s">
        <v>6</v>
      </c>
      <c r="G386">
        <f>tblSalaries[[#This Row],[clean Salary (in local currency)]]*VLOOKUP(tblSalaries[[#This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VLOOKUP(tblSalaries[[#This Row],[Where do you work]],tblCountries[[Actual]:[Mapping]],2,FALSE)</f>
        <v>USA</v>
      </c>
      <c r="L386" t="s">
        <v>18</v>
      </c>
      <c r="M386" s="32">
        <f>tblHours[[#This Row],[hrs per day, ave]]</f>
        <v>2.5</v>
      </c>
      <c r="N386" s="32">
        <f>tblHours[[#This Row],[hrs per day, min]]</f>
        <v>2</v>
      </c>
      <c r="O386" s="32">
        <f>tblHours[[#This Row],[hrs per day, max]]</f>
        <v>3</v>
      </c>
    </row>
    <row r="387" spans="2:15" ht="15" hidden="1" customHeight="1">
      <c r="B387" t="s">
        <v>2390</v>
      </c>
      <c r="C387" s="1">
        <v>41055.083865740744</v>
      </c>
      <c r="D387" s="4">
        <v>55000</v>
      </c>
      <c r="E387">
        <v>55000</v>
      </c>
      <c r="F387" t="s">
        <v>6</v>
      </c>
      <c r="G387">
        <f>tblSalaries[[#This Row],[clean Salary (in local currency)]]*VLOOKUP(tblSalaries[[#This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VLOOKUP(tblSalaries[[#This Row],[Where do you work]],tblCountries[[Actual]:[Mapping]],2,FALSE)</f>
        <v>USA</v>
      </c>
      <c r="L387" t="s">
        <v>9</v>
      </c>
      <c r="M387" s="32">
        <f>tblHours[[#This Row],[hrs per day, ave]]</f>
        <v>5</v>
      </c>
      <c r="N387" s="32">
        <f>tblHours[[#This Row],[hrs per day, min]]</f>
        <v>4</v>
      </c>
      <c r="O387" s="32">
        <f>tblHours[[#This Row],[hrs per day, max]]</f>
        <v>6</v>
      </c>
    </row>
    <row r="388" spans="2:15" ht="15" hidden="1" customHeight="1">
      <c r="B388" t="s">
        <v>2391</v>
      </c>
      <c r="C388" s="1">
        <v>41055.083958333336</v>
      </c>
      <c r="D388" s="4">
        <v>12000</v>
      </c>
      <c r="E388">
        <v>12000</v>
      </c>
      <c r="F388" t="s">
        <v>6</v>
      </c>
      <c r="G388">
        <f>tblSalaries[[#This Row],[clean Salary (in local currency)]]*VLOOKUP(tblSalaries[[#This Row],[Currency]],tblXrate[],2,FALSE)</f>
        <v>12000</v>
      </c>
      <c r="H388" t="s">
        <v>474</v>
      </c>
      <c r="I388" t="s">
        <v>3999</v>
      </c>
      <c r="J388" t="s">
        <v>48</v>
      </c>
      <c r="K388" t="str">
        <f>VLOOKUP(tblSalaries[[#This Row],[Where do you work]],tblCountries[[Actual]:[Mapping]],2,FALSE)</f>
        <v>South Africa</v>
      </c>
      <c r="L388" t="s">
        <v>9</v>
      </c>
      <c r="M388" s="32">
        <f>tblHours[[#This Row],[hrs per day, ave]]</f>
        <v>5</v>
      </c>
      <c r="N388" s="32">
        <f>tblHours[[#This Row],[hrs per day, min]]</f>
        <v>4</v>
      </c>
      <c r="O388" s="32">
        <f>tblHours[[#This Row],[hrs per day, max]]</f>
        <v>6</v>
      </c>
    </row>
    <row r="389" spans="2:15" ht="15" hidden="1" customHeight="1">
      <c r="B389" t="s">
        <v>2392</v>
      </c>
      <c r="C389" s="1">
        <v>41055.084108796298</v>
      </c>
      <c r="D389" s="4">
        <v>50000</v>
      </c>
      <c r="E389">
        <v>50000</v>
      </c>
      <c r="F389" t="s">
        <v>6</v>
      </c>
      <c r="G389">
        <f>tblSalaries[[#This Row],[clean Salary (in local currency)]]*VLOOKUP(tblSalaries[[#This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18</v>
      </c>
      <c r="M389" s="32">
        <f>tblHours[[#This Row],[hrs per day, ave]]</f>
        <v>2.5</v>
      </c>
      <c r="N389" s="32">
        <f>tblHours[[#This Row],[hrs per day, min]]</f>
        <v>2</v>
      </c>
      <c r="O389" s="32">
        <f>tblHours[[#This Row],[hrs per day, max]]</f>
        <v>3</v>
      </c>
    </row>
    <row r="390" spans="2:15" ht="15" hidden="1" customHeight="1">
      <c r="B390" t="s">
        <v>2393</v>
      </c>
      <c r="C390" s="1">
        <v>41055.084386574075</v>
      </c>
      <c r="D390" s="4" t="s">
        <v>476</v>
      </c>
      <c r="E390">
        <v>750000</v>
      </c>
      <c r="F390" t="s">
        <v>40</v>
      </c>
      <c r="G390">
        <f>tblSalaries[[#This Row],[clean Salary (in local currency)]]*VLOOKUP(tblSalaries[[#This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VLOOKUP(tblSalaries[[#This Row],[Where do you work]],tblCountries[[Actual]:[Mapping]],2,FALSE)</f>
        <v>India</v>
      </c>
      <c r="L390" t="s">
        <v>25</v>
      </c>
      <c r="M390" s="32">
        <f>tblHours[[#This Row],[hrs per day, ave]]</f>
        <v>1.5</v>
      </c>
      <c r="N390" s="32">
        <f>tblHours[[#This Row],[hrs per day, min]]</f>
        <v>1</v>
      </c>
      <c r="O390" s="32">
        <f>tblHours[[#This Row],[hrs per day, max]]</f>
        <v>2</v>
      </c>
    </row>
    <row r="391" spans="2:15" ht="15" hidden="1" customHeight="1">
      <c r="B391" t="s">
        <v>2394</v>
      </c>
      <c r="C391" s="1">
        <v>41055.084745370368</v>
      </c>
      <c r="D391" s="4" t="s">
        <v>477</v>
      </c>
      <c r="E391">
        <v>99147</v>
      </c>
      <c r="F391" t="s">
        <v>6</v>
      </c>
      <c r="G391">
        <f>tblSalaries[[#This Row],[clean Salary (in local currency)]]*VLOOKUP(tblSalaries[[#This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VLOOKUP(tblSalaries[[#This Row],[Where do you work]],tblCountries[[Actual]:[Mapping]],2,FALSE)</f>
        <v>Russia</v>
      </c>
      <c r="L391" t="s">
        <v>9</v>
      </c>
      <c r="M391" s="32">
        <f>tblHours[[#This Row],[hrs per day, ave]]</f>
        <v>5</v>
      </c>
      <c r="N391" s="32">
        <f>tblHours[[#This Row],[hrs per day, min]]</f>
        <v>4</v>
      </c>
      <c r="O391" s="32">
        <f>tblHours[[#This Row],[hrs per day, max]]</f>
        <v>6</v>
      </c>
    </row>
    <row r="392" spans="2:15" ht="15" hidden="1" customHeight="1">
      <c r="B392" t="s">
        <v>2395</v>
      </c>
      <c r="C392" s="1">
        <v>41055.085821759261</v>
      </c>
      <c r="D392" s="4">
        <v>45880</v>
      </c>
      <c r="E392">
        <v>45880</v>
      </c>
      <c r="F392" t="s">
        <v>6</v>
      </c>
      <c r="G392">
        <f>tblSalaries[[#This Row],[clean Salary (in local currency)]]*VLOOKUP(tblSalaries[[#This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VLOOKUP(tblSalaries[[#This Row],[Where do you work]],tblCountries[[Actual]:[Mapping]],2,FALSE)</f>
        <v>USA</v>
      </c>
      <c r="L392" t="s">
        <v>13</v>
      </c>
      <c r="M392" s="32">
        <f>tblHours[[#This Row],[hrs per day, ave]]</f>
        <v>8</v>
      </c>
      <c r="N392" s="32">
        <f>tblHours[[#This Row],[hrs per day, min]]</f>
        <v>8</v>
      </c>
      <c r="O392" s="32">
        <f>tblHours[[#This Row],[hrs per day, max]]</f>
        <v>8</v>
      </c>
    </row>
    <row r="393" spans="2:15" ht="15" hidden="1" customHeight="1">
      <c r="B393" t="s">
        <v>2396</v>
      </c>
      <c r="C393" s="1">
        <v>41055.0859375</v>
      </c>
      <c r="D393" s="4">
        <v>70000</v>
      </c>
      <c r="E393">
        <v>70000</v>
      </c>
      <c r="F393" t="s">
        <v>6</v>
      </c>
      <c r="G393">
        <f>tblSalaries[[#This Row],[clean Salary (in local currency)]]*VLOOKUP(tblSalaries[[#This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  <c r="M393" s="32">
        <f>tblHours[[#This Row],[hrs per day, ave]]</f>
        <v>5</v>
      </c>
      <c r="N393" s="32">
        <f>tblHours[[#This Row],[hrs per day, min]]</f>
        <v>4</v>
      </c>
      <c r="O393" s="32">
        <f>tblHours[[#This Row],[hrs per day, max]]</f>
        <v>6</v>
      </c>
    </row>
    <row r="394" spans="2:15" ht="15" hidden="1" customHeight="1">
      <c r="B394" t="s">
        <v>2397</v>
      </c>
      <c r="C394" s="1">
        <v>41055.086122685185</v>
      </c>
      <c r="D394" s="4">
        <v>100000</v>
      </c>
      <c r="E394">
        <v>100000</v>
      </c>
      <c r="F394" t="s">
        <v>6</v>
      </c>
      <c r="G394">
        <f>tblSalaries[[#This Row],[clean Salary (in local currency)]]*VLOOKUP(tblSalaries[[#This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VLOOKUP(tblSalaries[[#This Row],[Where do you work]],tblCountries[[Actual]:[Mapping]],2,FALSE)</f>
        <v>USA</v>
      </c>
      <c r="L394" t="s">
        <v>13</v>
      </c>
      <c r="M394" s="32">
        <f>tblHours[[#This Row],[hrs per day, ave]]</f>
        <v>8</v>
      </c>
      <c r="N394" s="32">
        <f>tblHours[[#This Row],[hrs per day, min]]</f>
        <v>8</v>
      </c>
      <c r="O394" s="32">
        <f>tblHours[[#This Row],[hrs per day, max]]</f>
        <v>8</v>
      </c>
    </row>
    <row r="395" spans="2:15" ht="15" hidden="1" customHeight="1">
      <c r="B395" t="s">
        <v>2398</v>
      </c>
      <c r="C395" s="1">
        <v>41055.086168981485</v>
      </c>
      <c r="D395" s="4" t="s">
        <v>482</v>
      </c>
      <c r="E395">
        <v>1440000</v>
      </c>
      <c r="F395" t="s">
        <v>483</v>
      </c>
      <c r="G395">
        <f>tblSalaries[[#This Row],[clean Salary (in local currency)]]*VLOOKUP(tblSalaries[[#This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VLOOKUP(tblSalaries[[#This Row],[Where do you work]],tblCountries[[Actual]:[Mapping]],2,FALSE)</f>
        <v>Bangladesh</v>
      </c>
      <c r="L395" t="s">
        <v>18</v>
      </c>
      <c r="M395" s="32">
        <f>tblHours[[#This Row],[hrs per day, ave]]</f>
        <v>2.5</v>
      </c>
      <c r="N395" s="32">
        <f>tblHours[[#This Row],[hrs per day, min]]</f>
        <v>2</v>
      </c>
      <c r="O395" s="32">
        <f>tblHours[[#This Row],[hrs per day, max]]</f>
        <v>3</v>
      </c>
    </row>
    <row r="396" spans="2:15" ht="15" hidden="1" customHeight="1">
      <c r="B396" t="s">
        <v>2399</v>
      </c>
      <c r="C396" s="1">
        <v>41055.086875000001</v>
      </c>
      <c r="D396" s="4">
        <v>85000</v>
      </c>
      <c r="E396">
        <v>85000</v>
      </c>
      <c r="F396" t="s">
        <v>6</v>
      </c>
      <c r="G396">
        <f>tblSalaries[[#This Row],[clean Salary (in local currency)]]*VLOOKUP(tblSalaries[[#This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VLOOKUP(tblSalaries[[#This Row],[Where do you work]],tblCountries[[Actual]:[Mapping]],2,FALSE)</f>
        <v>USA</v>
      </c>
      <c r="L396" t="s">
        <v>18</v>
      </c>
      <c r="M396" s="32">
        <f>tblHours[[#This Row],[hrs per day, ave]]</f>
        <v>2.5</v>
      </c>
      <c r="N396" s="32">
        <f>tblHours[[#This Row],[hrs per day, min]]</f>
        <v>2</v>
      </c>
      <c r="O396" s="32">
        <f>tblHours[[#This Row],[hrs per day, max]]</f>
        <v>3</v>
      </c>
    </row>
    <row r="397" spans="2:15" ht="15" hidden="1" customHeight="1">
      <c r="B397" t="s">
        <v>2400</v>
      </c>
      <c r="C397" s="1">
        <v>41055.087372685186</v>
      </c>
      <c r="D397" s="4">
        <v>47000</v>
      </c>
      <c r="E397">
        <v>47000</v>
      </c>
      <c r="F397" t="s">
        <v>6</v>
      </c>
      <c r="G397">
        <f>tblSalaries[[#This Row],[clean Salary (in local currency)]]*VLOOKUP(tblSalaries[[#This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  <c r="M397" s="32">
        <f>tblHours[[#This Row],[hrs per day, ave]]</f>
        <v>5</v>
      </c>
      <c r="N397" s="32">
        <f>tblHours[[#This Row],[hrs per day, min]]</f>
        <v>4</v>
      </c>
      <c r="O397" s="32">
        <f>tblHours[[#This Row],[hrs per day, max]]</f>
        <v>6</v>
      </c>
    </row>
    <row r="398" spans="2:15" ht="15" hidden="1" customHeight="1">
      <c r="B398" t="s">
        <v>2401</v>
      </c>
      <c r="C398" s="1">
        <v>41055.087476851855</v>
      </c>
      <c r="D398" s="4">
        <v>40000</v>
      </c>
      <c r="E398">
        <v>40000</v>
      </c>
      <c r="F398" t="s">
        <v>6</v>
      </c>
      <c r="G398">
        <f>tblSalaries[[#This Row],[clean Salary (in local currency)]]*VLOOKUP(tblSalaries[[#This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VLOOKUP(tblSalaries[[#This Row],[Where do you work]],tblCountries[[Actual]:[Mapping]],2,FALSE)</f>
        <v>USA</v>
      </c>
      <c r="L398" t="s">
        <v>18</v>
      </c>
      <c r="M398" s="32">
        <f>tblHours[[#This Row],[hrs per day, ave]]</f>
        <v>2.5</v>
      </c>
      <c r="N398" s="32">
        <f>tblHours[[#This Row],[hrs per day, min]]</f>
        <v>2</v>
      </c>
      <c r="O398" s="32">
        <f>tblHours[[#This Row],[hrs per day, max]]</f>
        <v>3</v>
      </c>
    </row>
    <row r="399" spans="2:15" ht="15" hidden="1" customHeight="1">
      <c r="B399" t="s">
        <v>2402</v>
      </c>
      <c r="C399" s="1">
        <v>41055.087939814817</v>
      </c>
      <c r="D399" s="4">
        <v>30000</v>
      </c>
      <c r="E399">
        <v>30000</v>
      </c>
      <c r="F399" t="s">
        <v>6</v>
      </c>
      <c r="G399">
        <f>tblSalaries[[#This Row],[clean Salary (in local currency)]]*VLOOKUP(tblSalaries[[#This Row],[Currency]],tblXrate[],2,FALSE)</f>
        <v>30000</v>
      </c>
      <c r="H399" t="s">
        <v>452</v>
      </c>
      <c r="I399" t="s">
        <v>4001</v>
      </c>
      <c r="J399" t="s">
        <v>8</v>
      </c>
      <c r="K399" t="str">
        <f>VLOOKUP(tblSalaries[[#This Row],[Where do you work]],tblCountries[[Actual]:[Mapping]],2,FALSE)</f>
        <v>India</v>
      </c>
      <c r="L399" t="s">
        <v>18</v>
      </c>
      <c r="M399" s="32">
        <f>tblHours[[#This Row],[hrs per day, ave]]</f>
        <v>2.5</v>
      </c>
      <c r="N399" s="32">
        <f>tblHours[[#This Row],[hrs per day, min]]</f>
        <v>2</v>
      </c>
      <c r="O399" s="32">
        <f>tblHours[[#This Row],[hrs per day, max]]</f>
        <v>3</v>
      </c>
    </row>
    <row r="400" spans="2:15" ht="15" hidden="1" customHeight="1">
      <c r="B400" t="s">
        <v>2403</v>
      </c>
      <c r="C400" s="1">
        <v>41055.088148148148</v>
      </c>
      <c r="D400" s="4">
        <v>72000</v>
      </c>
      <c r="E400">
        <v>72000</v>
      </c>
      <c r="F400" t="s">
        <v>86</v>
      </c>
      <c r="G400">
        <f>tblSalaries[[#This Row],[clean Salary (in local currency)]]*VLOOKUP(tblSalaries[[#This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VLOOKUP(tblSalaries[[#This Row],[Where do you work]],tblCountries[[Actual]:[Mapping]],2,FALSE)</f>
        <v>Canada</v>
      </c>
      <c r="L400" t="s">
        <v>9</v>
      </c>
      <c r="M400" s="32">
        <f>tblHours[[#This Row],[hrs per day, ave]]</f>
        <v>5</v>
      </c>
      <c r="N400" s="32">
        <f>tblHours[[#This Row],[hrs per day, min]]</f>
        <v>4</v>
      </c>
      <c r="O400" s="32">
        <f>tblHours[[#This Row],[hrs per day, max]]</f>
        <v>6</v>
      </c>
    </row>
    <row r="401" spans="2:15" ht="15" hidden="1" customHeight="1">
      <c r="B401" t="s">
        <v>2404</v>
      </c>
      <c r="C401" s="1">
        <v>41055.088518518518</v>
      </c>
      <c r="D401" s="4">
        <v>34000</v>
      </c>
      <c r="E401">
        <v>34000</v>
      </c>
      <c r="F401" t="s">
        <v>6</v>
      </c>
      <c r="G401">
        <f>tblSalaries[[#This Row],[clean Salary (in local currency)]]*VLOOKUP(tblSalaries[[#This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VLOOKUP(tblSalaries[[#This Row],[Where do you work]],tblCountries[[Actual]:[Mapping]],2,FALSE)</f>
        <v>USA</v>
      </c>
      <c r="L401" t="s">
        <v>9</v>
      </c>
      <c r="M401" s="32">
        <f>tblHours[[#This Row],[hrs per day, ave]]</f>
        <v>5</v>
      </c>
      <c r="N401" s="32">
        <f>tblHours[[#This Row],[hrs per day, min]]</f>
        <v>4</v>
      </c>
      <c r="O401" s="32">
        <f>tblHours[[#This Row],[hrs per day, max]]</f>
        <v>6</v>
      </c>
    </row>
    <row r="402" spans="2:15" ht="15" hidden="1" customHeight="1">
      <c r="B402" t="s">
        <v>2405</v>
      </c>
      <c r="C402" s="1">
        <v>41055.088761574072</v>
      </c>
      <c r="D402" s="4">
        <v>52000</v>
      </c>
      <c r="E402">
        <v>52000</v>
      </c>
      <c r="F402" t="s">
        <v>6</v>
      </c>
      <c r="G402">
        <f>tblSalaries[[#This Row],[clean Salary (in local currency)]]*VLOOKUP(tblSalaries[[#This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VLOOKUP(tblSalaries[[#This Row],[Where do you work]],tblCountries[[Actual]:[Mapping]],2,FALSE)</f>
        <v>USA</v>
      </c>
      <c r="L402" t="s">
        <v>9</v>
      </c>
      <c r="M402" s="32">
        <f>tblHours[[#This Row],[hrs per day, ave]]</f>
        <v>5</v>
      </c>
      <c r="N402" s="32">
        <f>tblHours[[#This Row],[hrs per day, min]]</f>
        <v>4</v>
      </c>
      <c r="O402" s="32">
        <f>tblHours[[#This Row],[hrs per day, max]]</f>
        <v>6</v>
      </c>
    </row>
    <row r="403" spans="2:15" ht="15" hidden="1" customHeight="1">
      <c r="B403" t="s">
        <v>2406</v>
      </c>
      <c r="C403" s="1">
        <v>41055.089004629626</v>
      </c>
      <c r="D403" s="4">
        <v>300000</v>
      </c>
      <c r="E403">
        <v>300000</v>
      </c>
      <c r="F403" t="s">
        <v>40</v>
      </c>
      <c r="G403">
        <f>tblSalaries[[#This Row],[clean Salary (in local currency)]]*VLOOKUP(tblSalaries[[#This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VLOOKUP(tblSalaries[[#This Row],[Where do you work]],tblCountries[[Actual]:[Mapping]],2,FALSE)</f>
        <v>India</v>
      </c>
      <c r="L403" t="s">
        <v>25</v>
      </c>
      <c r="M403" s="32">
        <f>tblHours[[#This Row],[hrs per day, ave]]</f>
        <v>1.5</v>
      </c>
      <c r="N403" s="32">
        <f>tblHours[[#This Row],[hrs per day, min]]</f>
        <v>1</v>
      </c>
      <c r="O403" s="32">
        <f>tblHours[[#This Row],[hrs per day, max]]</f>
        <v>2</v>
      </c>
    </row>
    <row r="404" spans="2:15" ht="15" hidden="1" customHeight="1">
      <c r="B404" t="s">
        <v>2407</v>
      </c>
      <c r="C404" s="1">
        <v>41055.090243055558</v>
      </c>
      <c r="D404" s="4">
        <v>400000</v>
      </c>
      <c r="E404">
        <v>400000</v>
      </c>
      <c r="F404" t="s">
        <v>40</v>
      </c>
      <c r="G404">
        <f>tblSalaries[[#This Row],[clean Salary (in local currency)]]*VLOOKUP(tblSalaries[[#This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VLOOKUP(tblSalaries[[#This Row],[Where do you work]],tblCountries[[Actual]:[Mapping]],2,FALSE)</f>
        <v>India</v>
      </c>
      <c r="L404" t="s">
        <v>9</v>
      </c>
      <c r="M404" s="32">
        <f>tblHours[[#This Row],[hrs per day, ave]]</f>
        <v>5</v>
      </c>
      <c r="N404" s="32">
        <f>tblHours[[#This Row],[hrs per day, min]]</f>
        <v>4</v>
      </c>
      <c r="O404" s="32">
        <f>tblHours[[#This Row],[hrs per day, max]]</f>
        <v>6</v>
      </c>
    </row>
    <row r="405" spans="2:15" ht="15" hidden="1" customHeight="1">
      <c r="B405" t="s">
        <v>2408</v>
      </c>
      <c r="C405" s="1">
        <v>41055.090682870374</v>
      </c>
      <c r="D405" s="4">
        <v>63586.95</v>
      </c>
      <c r="E405">
        <v>63586</v>
      </c>
      <c r="F405" t="s">
        <v>6</v>
      </c>
      <c r="G405">
        <f>tblSalaries[[#This Row],[clean Salary (in local currency)]]*VLOOKUP(tblSalaries[[#This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VLOOKUP(tblSalaries[[#This Row],[Where do you work]],tblCountries[[Actual]:[Mapping]],2,FALSE)</f>
        <v>UAE</v>
      </c>
      <c r="L405" t="s">
        <v>18</v>
      </c>
      <c r="M405" s="32">
        <f>tblHours[[#This Row],[hrs per day, ave]]</f>
        <v>2.5</v>
      </c>
      <c r="N405" s="32">
        <f>tblHours[[#This Row],[hrs per day, min]]</f>
        <v>2</v>
      </c>
      <c r="O405" s="32">
        <f>tblHours[[#This Row],[hrs per day, max]]</f>
        <v>3</v>
      </c>
    </row>
    <row r="406" spans="2:15" ht="15" hidden="1" customHeight="1">
      <c r="B406" t="s">
        <v>2409</v>
      </c>
      <c r="C406" s="1">
        <v>41055.091435185182</v>
      </c>
      <c r="D406" s="4" t="s">
        <v>68</v>
      </c>
      <c r="E406">
        <v>35000</v>
      </c>
      <c r="F406" t="s">
        <v>69</v>
      </c>
      <c r="G406">
        <f>tblSalaries[[#This Row],[clean Salary (in local currency)]]*VLOOKUP(tblSalaries[[#This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VLOOKUP(tblSalaries[[#This Row],[Where do you work]],tblCountries[[Actual]:[Mapping]],2,FALSE)</f>
        <v>UK</v>
      </c>
      <c r="L406" t="s">
        <v>9</v>
      </c>
      <c r="M406" s="32">
        <f>tblHours[[#This Row],[hrs per day, ave]]</f>
        <v>5</v>
      </c>
      <c r="N406" s="32">
        <f>tblHours[[#This Row],[hrs per day, min]]</f>
        <v>4</v>
      </c>
      <c r="O406" s="32">
        <f>tblHours[[#This Row],[hrs per day, max]]</f>
        <v>6</v>
      </c>
    </row>
    <row r="407" spans="2:15" ht="15" hidden="1" customHeight="1">
      <c r="B407" t="s">
        <v>2410</v>
      </c>
      <c r="C407" s="1">
        <v>41055.09233796296</v>
      </c>
      <c r="D407" s="4">
        <v>60000</v>
      </c>
      <c r="E407">
        <v>60000</v>
      </c>
      <c r="F407" t="s">
        <v>6</v>
      </c>
      <c r="G407">
        <f>tblSalaries[[#This Row],[clean Salary (in local currency)]]*VLOOKUP(tblSalaries[[#This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  <c r="M407" s="32">
        <f>tblHours[[#This Row],[hrs per day, ave]]</f>
        <v>5</v>
      </c>
      <c r="N407" s="32">
        <f>tblHours[[#This Row],[hrs per day, min]]</f>
        <v>4</v>
      </c>
      <c r="O407" s="32">
        <f>tblHours[[#This Row],[hrs per day, max]]</f>
        <v>6</v>
      </c>
    </row>
    <row r="408" spans="2:15" ht="15" hidden="1" customHeight="1">
      <c r="B408" t="s">
        <v>2411</v>
      </c>
      <c r="C408" s="1">
        <v>41055.09302083333</v>
      </c>
      <c r="D408" s="4">
        <v>19200</v>
      </c>
      <c r="E408">
        <v>19200</v>
      </c>
      <c r="F408" t="s">
        <v>6</v>
      </c>
      <c r="G408">
        <f>tblSalaries[[#This Row],[clean Salary (in local currency)]]*VLOOKUP(tblSalaries[[#This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VLOOKUP(tblSalaries[[#This Row],[Where do you work]],tblCountries[[Actual]:[Mapping]],2,FALSE)</f>
        <v>Romania</v>
      </c>
      <c r="L408" t="s">
        <v>13</v>
      </c>
      <c r="M408" s="32">
        <f>tblHours[[#This Row],[hrs per day, ave]]</f>
        <v>8</v>
      </c>
      <c r="N408" s="32">
        <f>tblHours[[#This Row],[hrs per day, min]]</f>
        <v>8</v>
      </c>
      <c r="O408" s="32">
        <f>tblHours[[#This Row],[hrs per day, max]]</f>
        <v>8</v>
      </c>
    </row>
    <row r="409" spans="2:15" ht="15" hidden="1" customHeight="1">
      <c r="B409" t="s">
        <v>2412</v>
      </c>
      <c r="C409" s="1">
        <v>41055.093113425923</v>
      </c>
      <c r="D409" s="4" t="s">
        <v>496</v>
      </c>
      <c r="E409">
        <v>14000000</v>
      </c>
      <c r="F409" t="s">
        <v>497</v>
      </c>
      <c r="G409">
        <f>tblSalaries[[#This Row],[clean Salary (in local currency)]]*VLOOKUP(tblSalaries[[#This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VLOOKUP(tblSalaries[[#This Row],[Where do you work]],tblCountries[[Actual]:[Mapping]],2,FALSE)</f>
        <v>Costa Rica</v>
      </c>
      <c r="L409" t="s">
        <v>13</v>
      </c>
      <c r="M409" s="32">
        <f>tblHours[[#This Row],[hrs per day, ave]]</f>
        <v>8</v>
      </c>
      <c r="N409" s="32">
        <f>tblHours[[#This Row],[hrs per day, min]]</f>
        <v>8</v>
      </c>
      <c r="O409" s="32">
        <f>tblHours[[#This Row],[hrs per day, max]]</f>
        <v>8</v>
      </c>
    </row>
    <row r="410" spans="2:15" ht="15" hidden="1" customHeight="1">
      <c r="B410" t="s">
        <v>2413</v>
      </c>
      <c r="C410" s="1">
        <v>41055.093391203707</v>
      </c>
      <c r="D410" s="4">
        <v>56000</v>
      </c>
      <c r="E410">
        <v>56000</v>
      </c>
      <c r="F410" t="s">
        <v>6</v>
      </c>
      <c r="G410">
        <f>tblSalaries[[#This Row],[clean Salary (in local currency)]]*VLOOKUP(tblSalaries[[#This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VLOOKUP(tblSalaries[[#This Row],[Where do you work]],tblCountries[[Actual]:[Mapping]],2,FALSE)</f>
        <v>USA</v>
      </c>
      <c r="L410" t="s">
        <v>9</v>
      </c>
      <c r="M410" s="32">
        <f>tblHours[[#This Row],[hrs per day, ave]]</f>
        <v>5</v>
      </c>
      <c r="N410" s="32">
        <f>tblHours[[#This Row],[hrs per day, min]]</f>
        <v>4</v>
      </c>
      <c r="O410" s="32">
        <f>tblHours[[#This Row],[hrs per day, max]]</f>
        <v>6</v>
      </c>
    </row>
    <row r="411" spans="2:15" ht="15" hidden="1" customHeight="1">
      <c r="B411" t="s">
        <v>2414</v>
      </c>
      <c r="C411" s="1">
        <v>41055.093611111108</v>
      </c>
      <c r="D411" s="4">
        <v>52000</v>
      </c>
      <c r="E411">
        <v>52000</v>
      </c>
      <c r="F411" t="s">
        <v>6</v>
      </c>
      <c r="G411">
        <f>tblSalaries[[#This Row],[clean Salary (in local currency)]]*VLOOKUP(tblSalaries[[#This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VLOOKUP(tblSalaries[[#This Row],[Where do you work]],tblCountries[[Actual]:[Mapping]],2,FALSE)</f>
        <v>USA</v>
      </c>
      <c r="L411" t="s">
        <v>9</v>
      </c>
      <c r="M411" s="32">
        <f>tblHours[[#This Row],[hrs per day, ave]]</f>
        <v>5</v>
      </c>
      <c r="N411" s="32">
        <f>tblHours[[#This Row],[hrs per day, min]]</f>
        <v>4</v>
      </c>
      <c r="O411" s="32">
        <f>tblHours[[#This Row],[hrs per day, max]]</f>
        <v>6</v>
      </c>
    </row>
    <row r="412" spans="2:15" ht="15" hidden="1" customHeight="1">
      <c r="B412" t="s">
        <v>2415</v>
      </c>
      <c r="C412" s="1">
        <v>41055.093969907408</v>
      </c>
      <c r="D412" s="4">
        <v>51613</v>
      </c>
      <c r="E412">
        <v>51613</v>
      </c>
      <c r="F412" t="s">
        <v>6</v>
      </c>
      <c r="G412">
        <f>tblSalaries[[#This Row],[clean Salary (in local currency)]]*VLOOKUP(tblSalaries[[#This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VLOOKUP(tblSalaries[[#This Row],[Where do you work]],tblCountries[[Actual]:[Mapping]],2,FALSE)</f>
        <v>USA</v>
      </c>
      <c r="L412" t="s">
        <v>13</v>
      </c>
      <c r="M412" s="32">
        <f>tblHours[[#This Row],[hrs per day, ave]]</f>
        <v>8</v>
      </c>
      <c r="N412" s="32">
        <f>tblHours[[#This Row],[hrs per day, min]]</f>
        <v>8</v>
      </c>
      <c r="O412" s="32">
        <f>tblHours[[#This Row],[hrs per day, max]]</f>
        <v>8</v>
      </c>
    </row>
    <row r="413" spans="2:15" ht="15" hidden="1" customHeight="1">
      <c r="B413" t="s">
        <v>2416</v>
      </c>
      <c r="C413" s="1">
        <v>41055.095150462963</v>
      </c>
      <c r="D413" s="4">
        <v>35000</v>
      </c>
      <c r="E413">
        <v>35000</v>
      </c>
      <c r="F413" t="s">
        <v>6</v>
      </c>
      <c r="G413">
        <f>tblSalaries[[#This Row],[clean Salary (in local currency)]]*VLOOKUP(tblSalaries[[#This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VLOOKUP(tblSalaries[[#This Row],[Where do you work]],tblCountries[[Actual]:[Mapping]],2,FALSE)</f>
        <v>Russia</v>
      </c>
      <c r="L413" t="s">
        <v>9</v>
      </c>
      <c r="M413" s="32">
        <f>tblHours[[#This Row],[hrs per day, ave]]</f>
        <v>5</v>
      </c>
      <c r="N413" s="32">
        <f>tblHours[[#This Row],[hrs per day, min]]</f>
        <v>4</v>
      </c>
      <c r="O413" s="32">
        <f>tblHours[[#This Row],[hrs per day, max]]</f>
        <v>6</v>
      </c>
    </row>
    <row r="414" spans="2:15" ht="15" hidden="1" customHeight="1">
      <c r="B414" t="s">
        <v>2417</v>
      </c>
      <c r="C414" s="1">
        <v>41055.095347222225</v>
      </c>
      <c r="D414" s="4">
        <v>56000</v>
      </c>
      <c r="E414">
        <v>56000</v>
      </c>
      <c r="F414" t="s">
        <v>6</v>
      </c>
      <c r="G414">
        <f>tblSalaries[[#This Row],[clean Salary (in local currency)]]*VLOOKUP(tblSalaries[[#This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VLOOKUP(tblSalaries[[#This Row],[Where do you work]],tblCountries[[Actual]:[Mapping]],2,FALSE)</f>
        <v>USA</v>
      </c>
      <c r="L414" t="s">
        <v>13</v>
      </c>
      <c r="M414" s="32">
        <f>tblHours[[#This Row],[hrs per day, ave]]</f>
        <v>8</v>
      </c>
      <c r="N414" s="32">
        <f>tblHours[[#This Row],[hrs per day, min]]</f>
        <v>8</v>
      </c>
      <c r="O414" s="32">
        <f>tblHours[[#This Row],[hrs per day, max]]</f>
        <v>8</v>
      </c>
    </row>
    <row r="415" spans="2:15" ht="15" hidden="1" customHeight="1">
      <c r="B415" t="s">
        <v>2418</v>
      </c>
      <c r="C415" s="1">
        <v>41055.095578703702</v>
      </c>
      <c r="D415" s="4" t="s">
        <v>505</v>
      </c>
      <c r="E415">
        <v>115000</v>
      </c>
      <c r="F415" t="s">
        <v>6</v>
      </c>
      <c r="G415">
        <f>tblSalaries[[#This Row],[clean Salary (in local currency)]]*VLOOKUP(tblSalaries[[#This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VLOOKUP(tblSalaries[[#This Row],[Where do you work]],tblCountries[[Actual]:[Mapping]],2,FALSE)</f>
        <v>USA</v>
      </c>
      <c r="L415" t="s">
        <v>18</v>
      </c>
      <c r="M415" s="32">
        <f>tblHours[[#This Row],[hrs per day, ave]]</f>
        <v>2.5</v>
      </c>
      <c r="N415" s="32">
        <f>tblHours[[#This Row],[hrs per day, min]]</f>
        <v>2</v>
      </c>
      <c r="O415" s="32">
        <f>tblHours[[#This Row],[hrs per day, max]]</f>
        <v>3</v>
      </c>
    </row>
    <row r="416" spans="2:15" ht="15" hidden="1" customHeight="1">
      <c r="B416" t="s">
        <v>2419</v>
      </c>
      <c r="C416" s="1">
        <v>41055.095868055556</v>
      </c>
      <c r="D416" s="4" t="s">
        <v>506</v>
      </c>
      <c r="E416">
        <v>66000</v>
      </c>
      <c r="F416" t="s">
        <v>69</v>
      </c>
      <c r="G416">
        <f>tblSalaries[[#This Row],[clean Salary (in local currency)]]*VLOOKUP(tblSalaries[[#This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VLOOKUP(tblSalaries[[#This Row],[Where do you work]],tblCountries[[Actual]:[Mapping]],2,FALSE)</f>
        <v>UK</v>
      </c>
      <c r="L416" t="s">
        <v>25</v>
      </c>
      <c r="M416" s="32">
        <f>tblHours[[#This Row],[hrs per day, ave]]</f>
        <v>1.5</v>
      </c>
      <c r="N416" s="32">
        <f>tblHours[[#This Row],[hrs per day, min]]</f>
        <v>1</v>
      </c>
      <c r="O416" s="32">
        <f>tblHours[[#This Row],[hrs per day, max]]</f>
        <v>2</v>
      </c>
    </row>
    <row r="417" spans="2:15" ht="15" hidden="1" customHeight="1">
      <c r="B417" t="s">
        <v>2420</v>
      </c>
      <c r="C417" s="1">
        <v>41055.096666666665</v>
      </c>
      <c r="D417" s="4" t="s">
        <v>508</v>
      </c>
      <c r="E417">
        <v>200000</v>
      </c>
      <c r="F417" t="s">
        <v>40</v>
      </c>
      <c r="G417">
        <f>tblSalaries[[#This Row],[clean Salary (in local currency)]]*VLOOKUP(tblSalaries[[#This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VLOOKUP(tblSalaries[[#This Row],[Where do you work]],tblCountries[[Actual]:[Mapping]],2,FALSE)</f>
        <v>India</v>
      </c>
      <c r="L417" t="s">
        <v>25</v>
      </c>
      <c r="M417" s="32">
        <f>tblHours[[#This Row],[hrs per day, ave]]</f>
        <v>1.5</v>
      </c>
      <c r="N417" s="32">
        <f>tblHours[[#This Row],[hrs per day, min]]</f>
        <v>1</v>
      </c>
      <c r="O417" s="32">
        <f>tblHours[[#This Row],[hrs per day, max]]</f>
        <v>2</v>
      </c>
    </row>
    <row r="418" spans="2:15" ht="15" customHeight="1">
      <c r="B418" t="s">
        <v>2421</v>
      </c>
      <c r="C418" s="1">
        <v>41055.097083333334</v>
      </c>
      <c r="D418" s="4">
        <v>72000</v>
      </c>
      <c r="E418">
        <v>72000</v>
      </c>
      <c r="F418" t="s">
        <v>6</v>
      </c>
      <c r="G418">
        <f>tblSalaries[[#This Row],[clean Salary (in local currency)]]*VLOOKUP(tblSalaries[[#This Row],[Currency]],tblXrate[],2,FALSE)</f>
        <v>72000</v>
      </c>
      <c r="H418" t="s">
        <v>509</v>
      </c>
      <c r="I418" t="s">
        <v>4001</v>
      </c>
      <c r="J418" t="s">
        <v>15</v>
      </c>
      <c r="K418" t="str">
        <f>VLOOKUP(tblSalaries[[#This Row],[Where do you work]],tblCountries[[Actual]:[Mapping]],2,FALSE)</f>
        <v>USA</v>
      </c>
      <c r="L418" t="s">
        <v>9</v>
      </c>
      <c r="M418" s="32">
        <f>tblHours[[#This Row],[hrs per day, ave]]</f>
        <v>5</v>
      </c>
      <c r="N418" s="32">
        <f>tblHours[[#This Row],[hrs per day, min]]</f>
        <v>4</v>
      </c>
      <c r="O418" s="32">
        <f>tblHours[[#This Row],[hrs per day, max]]</f>
        <v>6</v>
      </c>
    </row>
    <row r="419" spans="2:15" ht="15" hidden="1" customHeight="1">
      <c r="B419" t="s">
        <v>2422</v>
      </c>
      <c r="C419" s="1">
        <v>41055.097129629627</v>
      </c>
      <c r="D419" s="4">
        <v>90000</v>
      </c>
      <c r="E419">
        <v>90000</v>
      </c>
      <c r="F419" t="s">
        <v>6</v>
      </c>
      <c r="G419">
        <f>tblSalaries[[#This Row],[clean Salary (in local currency)]]*VLOOKUP(tblSalaries[[#This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VLOOKUP(tblSalaries[[#This Row],[Where do you work]],tblCountries[[Actual]:[Mapping]],2,FALSE)</f>
        <v>USA</v>
      </c>
      <c r="L419" t="s">
        <v>13</v>
      </c>
      <c r="M419" s="32">
        <f>tblHours[[#This Row],[hrs per day, ave]]</f>
        <v>8</v>
      </c>
      <c r="N419" s="32">
        <f>tblHours[[#This Row],[hrs per day, min]]</f>
        <v>8</v>
      </c>
      <c r="O419" s="32">
        <f>tblHours[[#This Row],[hrs per day, max]]</f>
        <v>8</v>
      </c>
    </row>
    <row r="420" spans="2:15" ht="15" hidden="1" customHeight="1">
      <c r="B420" t="s">
        <v>2423</v>
      </c>
      <c r="C420" s="1">
        <v>41055.097395833334</v>
      </c>
      <c r="D420" s="4" t="s">
        <v>510</v>
      </c>
      <c r="E420">
        <v>8500</v>
      </c>
      <c r="F420" t="s">
        <v>6</v>
      </c>
      <c r="G420">
        <f>tblSalaries[[#This Row],[clean Salary (in local currency)]]*VLOOKUP(tblSalaries[[#This Row],[Currency]],tblXrate[],2,FALSE)</f>
        <v>8500</v>
      </c>
      <c r="H420" t="s">
        <v>177</v>
      </c>
      <c r="I420" t="s">
        <v>310</v>
      </c>
      <c r="J420" t="s">
        <v>73</v>
      </c>
      <c r="K420" t="str">
        <f>VLOOKUP(tblSalaries[[#This Row],[Where do you work]],tblCountries[[Actual]:[Mapping]],2,FALSE)</f>
        <v>Romania</v>
      </c>
      <c r="L420" t="s">
        <v>18</v>
      </c>
      <c r="M420" s="32">
        <f>tblHours[[#This Row],[hrs per day, ave]]</f>
        <v>2.5</v>
      </c>
      <c r="N420" s="32">
        <f>tblHours[[#This Row],[hrs per day, min]]</f>
        <v>2</v>
      </c>
      <c r="O420" s="32">
        <f>tblHours[[#This Row],[hrs per day, max]]</f>
        <v>3</v>
      </c>
    </row>
    <row r="421" spans="2:15" ht="15" hidden="1" customHeight="1">
      <c r="B421" t="s">
        <v>2424</v>
      </c>
      <c r="C421" s="1">
        <v>41055.09747685185</v>
      </c>
      <c r="D421" s="4">
        <v>12000</v>
      </c>
      <c r="E421">
        <v>12000</v>
      </c>
      <c r="F421" t="s">
        <v>6</v>
      </c>
      <c r="G421">
        <f>tblSalaries[[#This Row],[clean Salary (in local currency)]]*VLOOKUP(tblSalaries[[#This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VLOOKUP(tblSalaries[[#This Row],[Where do you work]],tblCountries[[Actual]:[Mapping]],2,FALSE)</f>
        <v>Iran</v>
      </c>
      <c r="L421" t="s">
        <v>18</v>
      </c>
      <c r="M421" s="32">
        <f>tblHours[[#This Row],[hrs per day, ave]]</f>
        <v>2.5</v>
      </c>
      <c r="N421" s="32">
        <f>tblHours[[#This Row],[hrs per day, min]]</f>
        <v>2</v>
      </c>
      <c r="O421" s="32">
        <f>tblHours[[#This Row],[hrs per day, max]]</f>
        <v>3</v>
      </c>
    </row>
    <row r="422" spans="2:15" ht="15" hidden="1" customHeight="1">
      <c r="B422" t="s">
        <v>2425</v>
      </c>
      <c r="C422" s="1">
        <v>41055.098807870374</v>
      </c>
      <c r="D422" s="4" t="s">
        <v>513</v>
      </c>
      <c r="E422">
        <v>250000</v>
      </c>
      <c r="F422" t="s">
        <v>6</v>
      </c>
      <c r="G422">
        <f>tblSalaries[[#This Row],[clean Salary (in local currency)]]*VLOOKUP(tblSalaries[[#This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VLOOKUP(tblSalaries[[#This Row],[Where do you work]],tblCountries[[Actual]:[Mapping]],2,FALSE)</f>
        <v>USA</v>
      </c>
      <c r="L422" t="s">
        <v>13</v>
      </c>
      <c r="M422" s="32">
        <f>tblHours[[#This Row],[hrs per day, ave]]</f>
        <v>8</v>
      </c>
      <c r="N422" s="32">
        <f>tblHours[[#This Row],[hrs per day, min]]</f>
        <v>8</v>
      </c>
      <c r="O422" s="32">
        <f>tblHours[[#This Row],[hrs per day, max]]</f>
        <v>8</v>
      </c>
    </row>
    <row r="423" spans="2:15" ht="15" hidden="1" customHeight="1">
      <c r="B423" t="s">
        <v>2426</v>
      </c>
      <c r="C423" s="1">
        <v>41055.100277777776</v>
      </c>
      <c r="D423" s="4">
        <v>5900</v>
      </c>
      <c r="E423">
        <v>70800</v>
      </c>
      <c r="F423" t="s">
        <v>22</v>
      </c>
      <c r="G423">
        <f>tblSalaries[[#This Row],[clean Salary (in local currency)]]*VLOOKUP(tblSalaries[[#This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VLOOKUP(tblSalaries[[#This Row],[Where do you work]],tblCountries[[Actual]:[Mapping]],2,FALSE)</f>
        <v>Finland</v>
      </c>
      <c r="L423" t="s">
        <v>13</v>
      </c>
      <c r="M423" s="32">
        <f>tblHours[[#This Row],[hrs per day, ave]]</f>
        <v>8</v>
      </c>
      <c r="N423" s="32">
        <f>tblHours[[#This Row],[hrs per day, min]]</f>
        <v>8</v>
      </c>
      <c r="O423" s="32">
        <f>tblHours[[#This Row],[hrs per day, max]]</f>
        <v>8</v>
      </c>
    </row>
    <row r="424" spans="2:15" ht="15" hidden="1" customHeight="1">
      <c r="B424" t="s">
        <v>2427</v>
      </c>
      <c r="C424" s="1">
        <v>41055.100810185184</v>
      </c>
      <c r="D424" s="4" t="s">
        <v>516</v>
      </c>
      <c r="E424">
        <v>240000</v>
      </c>
      <c r="F424" t="s">
        <v>40</v>
      </c>
      <c r="G424">
        <f>tblSalaries[[#This Row],[clean Salary (in local currency)]]*VLOOKUP(tblSalaries[[#This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VLOOKUP(tblSalaries[[#This Row],[Where do you work]],tblCountries[[Actual]:[Mapping]],2,FALSE)</f>
        <v>India</v>
      </c>
      <c r="L424" t="s">
        <v>13</v>
      </c>
      <c r="M424" s="32">
        <f>tblHours[[#This Row],[hrs per day, ave]]</f>
        <v>8</v>
      </c>
      <c r="N424" s="32">
        <f>tblHours[[#This Row],[hrs per day, min]]</f>
        <v>8</v>
      </c>
      <c r="O424" s="32">
        <f>tblHours[[#This Row],[hrs per day, max]]</f>
        <v>8</v>
      </c>
    </row>
    <row r="425" spans="2:15" ht="15" hidden="1" customHeight="1">
      <c r="B425" t="s">
        <v>2428</v>
      </c>
      <c r="C425" s="1">
        <v>41055.102662037039</v>
      </c>
      <c r="D425" s="4" t="s">
        <v>518</v>
      </c>
      <c r="E425">
        <v>30000</v>
      </c>
      <c r="F425" t="s">
        <v>6</v>
      </c>
      <c r="G425">
        <f>tblSalaries[[#This Row],[clean Salary (in local currency)]]*VLOOKUP(tblSalaries[[#This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  <c r="M425" s="32">
        <f>tblHours[[#This Row],[hrs per day, ave]]</f>
        <v>2.5</v>
      </c>
      <c r="N425" s="32">
        <f>tblHours[[#This Row],[hrs per day, min]]</f>
        <v>2</v>
      </c>
      <c r="O425" s="32">
        <f>tblHours[[#This Row],[hrs per day, max]]</f>
        <v>3</v>
      </c>
    </row>
    <row r="426" spans="2:15" ht="15" hidden="1" customHeight="1">
      <c r="B426" t="s">
        <v>2429</v>
      </c>
      <c r="C426" s="1">
        <v>41055.103900462964</v>
      </c>
      <c r="D426" s="4" t="s">
        <v>520</v>
      </c>
      <c r="E426">
        <v>30000</v>
      </c>
      <c r="F426" t="s">
        <v>6</v>
      </c>
      <c r="G426">
        <f>tblSalaries[[#This Row],[clean Salary (in local currency)]]*VLOOKUP(tblSalaries[[#This Row],[Currency]],tblXrate[],2,FALSE)</f>
        <v>30000</v>
      </c>
      <c r="H426" t="s">
        <v>521</v>
      </c>
      <c r="I426" t="s">
        <v>3999</v>
      </c>
      <c r="J426" t="s">
        <v>73</v>
      </c>
      <c r="K426" t="str">
        <f>VLOOKUP(tblSalaries[[#This Row],[Where do you work]],tblCountries[[Actual]:[Mapping]],2,FALSE)</f>
        <v>Romania</v>
      </c>
      <c r="L426" t="s">
        <v>25</v>
      </c>
      <c r="M426" s="32">
        <f>tblHours[[#This Row],[hrs per day, ave]]</f>
        <v>1.5</v>
      </c>
      <c r="N426" s="32">
        <f>tblHours[[#This Row],[hrs per day, min]]</f>
        <v>1</v>
      </c>
      <c r="O426" s="32">
        <f>tblHours[[#This Row],[hrs per day, max]]</f>
        <v>2</v>
      </c>
    </row>
    <row r="427" spans="2:15" ht="15" hidden="1" customHeight="1">
      <c r="B427" t="s">
        <v>2430</v>
      </c>
      <c r="C427" s="1">
        <v>41055.105138888888</v>
      </c>
      <c r="D427" s="4">
        <v>24</v>
      </c>
      <c r="E427">
        <v>24000</v>
      </c>
      <c r="F427" t="s">
        <v>6</v>
      </c>
      <c r="G427">
        <f>tblSalaries[[#This Row],[clean Salary (in local currency)]]*VLOOKUP(tblSalaries[[#This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VLOOKUP(tblSalaries[[#This Row],[Where do you work]],tblCountries[[Actual]:[Mapping]],2,FALSE)</f>
        <v>USA</v>
      </c>
      <c r="L427" t="s">
        <v>25</v>
      </c>
      <c r="M427" s="32">
        <f>tblHours[[#This Row],[hrs per day, ave]]</f>
        <v>1.5</v>
      </c>
      <c r="N427" s="32">
        <f>tblHours[[#This Row],[hrs per day, min]]</f>
        <v>1</v>
      </c>
      <c r="O427" s="32">
        <f>tblHours[[#This Row],[hrs per day, max]]</f>
        <v>2</v>
      </c>
    </row>
    <row r="428" spans="2:15" ht="15" hidden="1" customHeight="1">
      <c r="B428" t="s">
        <v>2431</v>
      </c>
      <c r="C428" s="1">
        <v>41055.106249999997</v>
      </c>
      <c r="D428" s="4">
        <v>60000</v>
      </c>
      <c r="E428">
        <v>60000</v>
      </c>
      <c r="F428" t="s">
        <v>6</v>
      </c>
      <c r="G428">
        <f>tblSalaries[[#This Row],[clean Salary (in local currency)]]*VLOOKUP(tblSalaries[[#This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VLOOKUP(tblSalaries[[#This Row],[Where do you work]],tblCountries[[Actual]:[Mapping]],2,FALSE)</f>
        <v>USA</v>
      </c>
      <c r="L428" t="s">
        <v>9</v>
      </c>
      <c r="M428" s="32">
        <f>tblHours[[#This Row],[hrs per day, ave]]</f>
        <v>5</v>
      </c>
      <c r="N428" s="32">
        <f>tblHours[[#This Row],[hrs per day, min]]</f>
        <v>4</v>
      </c>
      <c r="O428" s="32">
        <f>tblHours[[#This Row],[hrs per day, max]]</f>
        <v>6</v>
      </c>
    </row>
    <row r="429" spans="2:15" ht="15" hidden="1" customHeight="1">
      <c r="B429" t="s">
        <v>2432</v>
      </c>
      <c r="C429" s="1">
        <v>41055.106319444443</v>
      </c>
      <c r="D429" s="4">
        <v>76600</v>
      </c>
      <c r="E429">
        <v>76600</v>
      </c>
      <c r="F429" t="s">
        <v>6</v>
      </c>
      <c r="G429">
        <f>tblSalaries[[#This Row],[clean Salary (in local currency)]]*VLOOKUP(tblSalaries[[#This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VLOOKUP(tblSalaries[[#This Row],[Where do you work]],tblCountries[[Actual]:[Mapping]],2,FALSE)</f>
        <v>USA</v>
      </c>
      <c r="L429" t="s">
        <v>18</v>
      </c>
      <c r="M429" s="32">
        <f>tblHours[[#This Row],[hrs per day, ave]]</f>
        <v>2.5</v>
      </c>
      <c r="N429" s="32">
        <f>tblHours[[#This Row],[hrs per day, min]]</f>
        <v>2</v>
      </c>
      <c r="O429" s="32">
        <f>tblHours[[#This Row],[hrs per day, max]]</f>
        <v>3</v>
      </c>
    </row>
    <row r="430" spans="2:15" ht="15" hidden="1" customHeight="1">
      <c r="B430" t="s">
        <v>2433</v>
      </c>
      <c r="C430" s="1">
        <v>41055.106365740743</v>
      </c>
      <c r="D430" s="4" t="s">
        <v>524</v>
      </c>
      <c r="E430">
        <v>65000</v>
      </c>
      <c r="F430" t="s">
        <v>69</v>
      </c>
      <c r="G430">
        <f>tblSalaries[[#This Row],[clean Salary (in local currency)]]*VLOOKUP(tblSalaries[[#This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VLOOKUP(tblSalaries[[#This Row],[Where do you work]],tblCountries[[Actual]:[Mapping]],2,FALSE)</f>
        <v>UK</v>
      </c>
      <c r="L430" t="s">
        <v>18</v>
      </c>
      <c r="M430" s="32">
        <f>tblHours[[#This Row],[hrs per day, ave]]</f>
        <v>2.5</v>
      </c>
      <c r="N430" s="32">
        <f>tblHours[[#This Row],[hrs per day, min]]</f>
        <v>2</v>
      </c>
      <c r="O430" s="32">
        <f>tblHours[[#This Row],[hrs per day, max]]</f>
        <v>3</v>
      </c>
    </row>
    <row r="431" spans="2:15" ht="15" hidden="1" customHeight="1">
      <c r="B431" t="s">
        <v>2434</v>
      </c>
      <c r="C431" s="1">
        <v>41055.106944444444</v>
      </c>
      <c r="D431" s="4" t="s">
        <v>525</v>
      </c>
      <c r="E431">
        <v>6629</v>
      </c>
      <c r="F431" t="s">
        <v>6</v>
      </c>
      <c r="G431">
        <f>tblSalaries[[#This Row],[clean Salary (in local currency)]]*VLOOKUP(tblSalaries[[#This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VLOOKUP(tblSalaries[[#This Row],[Where do you work]],tblCountries[[Actual]:[Mapping]],2,FALSE)</f>
        <v>Dominican Republic</v>
      </c>
      <c r="L431" t="s">
        <v>13</v>
      </c>
      <c r="M431" s="32">
        <f>tblHours[[#This Row],[hrs per day, ave]]</f>
        <v>8</v>
      </c>
      <c r="N431" s="32">
        <f>tblHours[[#This Row],[hrs per day, min]]</f>
        <v>8</v>
      </c>
      <c r="O431" s="32">
        <f>tblHours[[#This Row],[hrs per day, max]]</f>
        <v>8</v>
      </c>
    </row>
    <row r="432" spans="2:15" ht="15" hidden="1" customHeight="1">
      <c r="B432" t="s">
        <v>2435</v>
      </c>
      <c r="C432" s="1">
        <v>41055.107372685183</v>
      </c>
      <c r="D432" s="4">
        <v>90000</v>
      </c>
      <c r="E432">
        <v>90000</v>
      </c>
      <c r="F432" t="s">
        <v>6</v>
      </c>
      <c r="G432">
        <f>tblSalaries[[#This Row],[clean Salary (in local currency)]]*VLOOKUP(tblSalaries[[#This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25</v>
      </c>
      <c r="M432" s="32">
        <f>tblHours[[#This Row],[hrs per day, ave]]</f>
        <v>1.5</v>
      </c>
      <c r="N432" s="32">
        <f>tblHours[[#This Row],[hrs per day, min]]</f>
        <v>1</v>
      </c>
      <c r="O432" s="32">
        <f>tblHours[[#This Row],[hrs per day, max]]</f>
        <v>2</v>
      </c>
    </row>
    <row r="433" spans="2:15" ht="15" hidden="1" customHeight="1">
      <c r="B433" t="s">
        <v>2436</v>
      </c>
      <c r="C433" s="1">
        <v>41055.107754629629</v>
      </c>
      <c r="D433" s="4">
        <v>8500</v>
      </c>
      <c r="E433">
        <v>8500</v>
      </c>
      <c r="F433" t="s">
        <v>6</v>
      </c>
      <c r="G433">
        <f>tblSalaries[[#This Row],[clean Salary (in local currency)]]*VLOOKUP(tblSalaries[[#This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VLOOKUP(tblSalaries[[#This Row],[Where do you work]],tblCountries[[Actual]:[Mapping]],2,FALSE)</f>
        <v>Colombia</v>
      </c>
      <c r="L433" t="s">
        <v>25</v>
      </c>
      <c r="M433" s="32">
        <f>tblHours[[#This Row],[hrs per day, ave]]</f>
        <v>1.5</v>
      </c>
      <c r="N433" s="32">
        <f>tblHours[[#This Row],[hrs per day, min]]</f>
        <v>1</v>
      </c>
      <c r="O433" s="32">
        <f>tblHours[[#This Row],[hrs per day, max]]</f>
        <v>2</v>
      </c>
    </row>
    <row r="434" spans="2:15" ht="15" hidden="1" customHeight="1">
      <c r="B434" t="s">
        <v>2437</v>
      </c>
      <c r="C434" s="1">
        <v>41055.107766203706</v>
      </c>
      <c r="D434" s="4">
        <v>75000</v>
      </c>
      <c r="E434">
        <v>75000</v>
      </c>
      <c r="F434" t="s">
        <v>6</v>
      </c>
      <c r="G434">
        <f>tblSalaries[[#This Row],[clean Salary (in local currency)]]*VLOOKUP(tblSalaries[[#This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VLOOKUP(tblSalaries[[#This Row],[Where do you work]],tblCountries[[Actual]:[Mapping]],2,FALSE)</f>
        <v>USA</v>
      </c>
      <c r="L434" t="s">
        <v>9</v>
      </c>
      <c r="M434" s="32">
        <f>tblHours[[#This Row],[hrs per day, ave]]</f>
        <v>5</v>
      </c>
      <c r="N434" s="32">
        <f>tblHours[[#This Row],[hrs per day, min]]</f>
        <v>4</v>
      </c>
      <c r="O434" s="32">
        <f>tblHours[[#This Row],[hrs per day, max]]</f>
        <v>6</v>
      </c>
    </row>
    <row r="435" spans="2:15" ht="15" hidden="1" customHeight="1">
      <c r="B435" t="s">
        <v>2438</v>
      </c>
      <c r="C435" s="1">
        <v>41055.109606481485</v>
      </c>
      <c r="D435" s="4">
        <v>72000</v>
      </c>
      <c r="E435">
        <v>72000</v>
      </c>
      <c r="F435" t="s">
        <v>6</v>
      </c>
      <c r="G435">
        <f>tblSalaries[[#This Row],[clean Salary (in local currency)]]*VLOOKUP(tblSalaries[[#This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VLOOKUP(tblSalaries[[#This Row],[Where do you work]],tblCountries[[Actual]:[Mapping]],2,FALSE)</f>
        <v>USA</v>
      </c>
      <c r="L435" t="s">
        <v>18</v>
      </c>
      <c r="M435" s="32">
        <f>tblHours[[#This Row],[hrs per day, ave]]</f>
        <v>2.5</v>
      </c>
      <c r="N435" s="32">
        <f>tblHours[[#This Row],[hrs per day, min]]</f>
        <v>2</v>
      </c>
      <c r="O435" s="32">
        <f>tblHours[[#This Row],[hrs per day, max]]</f>
        <v>3</v>
      </c>
    </row>
    <row r="436" spans="2:15" ht="15" hidden="1" customHeight="1">
      <c r="B436" t="s">
        <v>2439</v>
      </c>
      <c r="C436" s="1">
        <v>41055.110115740739</v>
      </c>
      <c r="D436" s="4">
        <v>65000</v>
      </c>
      <c r="E436">
        <v>65000</v>
      </c>
      <c r="F436" t="s">
        <v>6</v>
      </c>
      <c r="G436">
        <f>tblSalaries[[#This Row],[clean Salary (in local currency)]]*VLOOKUP(tblSalaries[[#This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VLOOKUP(tblSalaries[[#This Row],[Where do you work]],tblCountries[[Actual]:[Mapping]],2,FALSE)</f>
        <v>USA</v>
      </c>
      <c r="L436" t="s">
        <v>9</v>
      </c>
      <c r="M436" s="32">
        <f>tblHours[[#This Row],[hrs per day, ave]]</f>
        <v>5</v>
      </c>
      <c r="N436" s="32">
        <f>tblHours[[#This Row],[hrs per day, min]]</f>
        <v>4</v>
      </c>
      <c r="O436" s="32">
        <f>tblHours[[#This Row],[hrs per day, max]]</f>
        <v>6</v>
      </c>
    </row>
    <row r="437" spans="2:15" ht="15" customHeight="1">
      <c r="B437" t="s">
        <v>2440</v>
      </c>
      <c r="C437" s="1">
        <v>41055.111064814817</v>
      </c>
      <c r="D437" s="4">
        <v>120000</v>
      </c>
      <c r="E437">
        <v>120000</v>
      </c>
      <c r="F437" t="s">
        <v>6</v>
      </c>
      <c r="G437">
        <f>tblSalaries[[#This Row],[clean Salary (in local currency)]]*VLOOKUP(tblSalaries[[#This Row],[Currency]],tblXrate[],2,FALSE)</f>
        <v>120000</v>
      </c>
      <c r="H437" t="s">
        <v>139</v>
      </c>
      <c r="I437" t="s">
        <v>4001</v>
      </c>
      <c r="J437" t="s">
        <v>15</v>
      </c>
      <c r="K437" t="str">
        <f>VLOOKUP(tblSalaries[[#This Row],[Where do you work]],tblCountries[[Actual]:[Mapping]],2,FALSE)</f>
        <v>USA</v>
      </c>
      <c r="L437" t="s">
        <v>25</v>
      </c>
      <c r="M437" s="32">
        <f>tblHours[[#This Row],[hrs per day, ave]]</f>
        <v>1.5</v>
      </c>
      <c r="N437" s="32">
        <f>tblHours[[#This Row],[hrs per day, min]]</f>
        <v>1</v>
      </c>
      <c r="O437" s="32">
        <f>tblHours[[#This Row],[hrs per day, max]]</f>
        <v>2</v>
      </c>
    </row>
    <row r="438" spans="2:15" ht="15" hidden="1" customHeight="1">
      <c r="B438" t="s">
        <v>2441</v>
      </c>
      <c r="C438" s="1">
        <v>41055.111562500002</v>
      </c>
      <c r="D438" s="4" t="s">
        <v>532</v>
      </c>
      <c r="E438">
        <v>4000000</v>
      </c>
      <c r="F438" t="s">
        <v>40</v>
      </c>
      <c r="G438">
        <f>tblSalaries[[#This Row],[clean Salary (in local currency)]]*VLOOKUP(tblSalaries[[#This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VLOOKUP(tblSalaries[[#This Row],[Where do you work]],tblCountries[[Actual]:[Mapping]],2,FALSE)</f>
        <v>India</v>
      </c>
      <c r="L438" t="s">
        <v>13</v>
      </c>
      <c r="M438" s="32">
        <f>tblHours[[#This Row],[hrs per day, ave]]</f>
        <v>8</v>
      </c>
      <c r="N438" s="32">
        <f>tblHours[[#This Row],[hrs per day, min]]</f>
        <v>8</v>
      </c>
      <c r="O438" s="32">
        <f>tblHours[[#This Row],[hrs per day, max]]</f>
        <v>8</v>
      </c>
    </row>
    <row r="439" spans="2:15" ht="15" hidden="1" customHeight="1">
      <c r="B439" t="s">
        <v>2442</v>
      </c>
      <c r="C439" s="1">
        <v>41055.11273148148</v>
      </c>
      <c r="D439" s="4" t="s">
        <v>534</v>
      </c>
      <c r="E439">
        <v>300000</v>
      </c>
      <c r="F439" t="s">
        <v>40</v>
      </c>
      <c r="G439">
        <f>tblSalaries[[#This Row],[clean Salary (in local currency)]]*VLOOKUP(tblSalaries[[#This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VLOOKUP(tblSalaries[[#This Row],[Where do you work]],tblCountries[[Actual]:[Mapping]],2,FALSE)</f>
        <v>India</v>
      </c>
      <c r="L439" t="s">
        <v>9</v>
      </c>
      <c r="M439" s="32">
        <f>tblHours[[#This Row],[hrs per day, ave]]</f>
        <v>5</v>
      </c>
      <c r="N439" s="32">
        <f>tblHours[[#This Row],[hrs per day, min]]</f>
        <v>4</v>
      </c>
      <c r="O439" s="32">
        <f>tblHours[[#This Row],[hrs per day, max]]</f>
        <v>6</v>
      </c>
    </row>
    <row r="440" spans="2:15" ht="15" hidden="1" customHeight="1">
      <c r="B440" t="s">
        <v>2443</v>
      </c>
      <c r="C440" s="1">
        <v>41055.113437499997</v>
      </c>
      <c r="D440" s="4">
        <v>1100000</v>
      </c>
      <c r="E440">
        <v>1100000</v>
      </c>
      <c r="F440" t="s">
        <v>40</v>
      </c>
      <c r="G440">
        <f>tblSalaries[[#This Row],[clean Salary (in local currency)]]*VLOOKUP(tblSalaries[[#This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VLOOKUP(tblSalaries[[#This Row],[Where do you work]],tblCountries[[Actual]:[Mapping]],2,FALSE)</f>
        <v>India</v>
      </c>
      <c r="L440" t="s">
        <v>9</v>
      </c>
      <c r="M440" s="32">
        <f>tblHours[[#This Row],[hrs per day, ave]]</f>
        <v>5</v>
      </c>
      <c r="N440" s="32">
        <f>tblHours[[#This Row],[hrs per day, min]]</f>
        <v>4</v>
      </c>
      <c r="O440" s="32">
        <f>tblHours[[#This Row],[hrs per day, max]]</f>
        <v>6</v>
      </c>
    </row>
    <row r="441" spans="2:15" ht="15" hidden="1" customHeight="1">
      <c r="B441" t="s">
        <v>2444</v>
      </c>
      <c r="C441" s="1">
        <v>41055.115486111114</v>
      </c>
      <c r="D441" s="4">
        <v>80000</v>
      </c>
      <c r="E441">
        <v>80000</v>
      </c>
      <c r="F441" t="s">
        <v>6</v>
      </c>
      <c r="G441">
        <f>tblSalaries[[#This Row],[clean Salary (in local currency)]]*VLOOKUP(tblSalaries[[#This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VLOOKUP(tblSalaries[[#This Row],[Where do you work]],tblCountries[[Actual]:[Mapping]],2,FALSE)</f>
        <v>USA</v>
      </c>
      <c r="L441" t="s">
        <v>9</v>
      </c>
      <c r="M441" s="32">
        <f>tblHours[[#This Row],[hrs per day, ave]]</f>
        <v>5</v>
      </c>
      <c r="N441" s="32">
        <f>tblHours[[#This Row],[hrs per day, min]]</f>
        <v>4</v>
      </c>
      <c r="O441" s="32">
        <f>tblHours[[#This Row],[hrs per day, max]]</f>
        <v>6</v>
      </c>
    </row>
    <row r="442" spans="2:15" ht="15" hidden="1" customHeight="1">
      <c r="B442" t="s">
        <v>2445</v>
      </c>
      <c r="C442" s="1">
        <v>41055.115925925929</v>
      </c>
      <c r="D442" s="4" t="s">
        <v>538</v>
      </c>
      <c r="E442">
        <v>3000000</v>
      </c>
      <c r="F442" t="s">
        <v>40</v>
      </c>
      <c r="G442">
        <f>tblSalaries[[#This Row],[clean Salary (in local currency)]]*VLOOKUP(tblSalaries[[#This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VLOOKUP(tblSalaries[[#This Row],[Where do you work]],tblCountries[[Actual]:[Mapping]],2,FALSE)</f>
        <v>India</v>
      </c>
      <c r="L442" t="s">
        <v>9</v>
      </c>
      <c r="M442" s="32">
        <f>tblHours[[#This Row],[hrs per day, ave]]</f>
        <v>5</v>
      </c>
      <c r="N442" s="32">
        <f>tblHours[[#This Row],[hrs per day, min]]</f>
        <v>4</v>
      </c>
      <c r="O442" s="32">
        <f>tblHours[[#This Row],[hrs per day, max]]</f>
        <v>6</v>
      </c>
    </row>
    <row r="443" spans="2:15" ht="15" hidden="1" customHeight="1">
      <c r="B443" t="s">
        <v>2446</v>
      </c>
      <c r="C443" s="1">
        <v>41055.117037037038</v>
      </c>
      <c r="D443" s="4">
        <v>110000</v>
      </c>
      <c r="E443">
        <v>110000</v>
      </c>
      <c r="F443" t="s">
        <v>86</v>
      </c>
      <c r="G443">
        <f>tblSalaries[[#This Row],[clean Salary (in local currency)]]*VLOOKUP(tblSalaries[[#This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VLOOKUP(tblSalaries[[#This Row],[Where do you work]],tblCountries[[Actual]:[Mapping]],2,FALSE)</f>
        <v>Canada</v>
      </c>
      <c r="L443" t="s">
        <v>18</v>
      </c>
      <c r="M443" s="32">
        <f>tblHours[[#This Row],[hrs per day, ave]]</f>
        <v>2.5</v>
      </c>
      <c r="N443" s="32">
        <f>tblHours[[#This Row],[hrs per day, min]]</f>
        <v>2</v>
      </c>
      <c r="O443" s="32">
        <f>tblHours[[#This Row],[hrs per day, max]]</f>
        <v>3</v>
      </c>
    </row>
    <row r="444" spans="2:15" ht="15" hidden="1" customHeight="1">
      <c r="B444" t="s">
        <v>2447</v>
      </c>
      <c r="C444" s="1">
        <v>41055.117638888885</v>
      </c>
      <c r="D444" s="4">
        <v>51000</v>
      </c>
      <c r="E444">
        <v>51000</v>
      </c>
      <c r="F444" t="s">
        <v>6</v>
      </c>
      <c r="G444">
        <f>tblSalaries[[#This Row],[clean Salary (in local currency)]]*VLOOKUP(tblSalaries[[#This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VLOOKUP(tblSalaries[[#This Row],[Where do you work]],tblCountries[[Actual]:[Mapping]],2,FALSE)</f>
        <v>USA</v>
      </c>
      <c r="L444" t="s">
        <v>18</v>
      </c>
      <c r="M444" s="32">
        <f>tblHours[[#This Row],[hrs per day, ave]]</f>
        <v>2.5</v>
      </c>
      <c r="N444" s="32">
        <f>tblHours[[#This Row],[hrs per day, min]]</f>
        <v>2</v>
      </c>
      <c r="O444" s="32">
        <f>tblHours[[#This Row],[hrs per day, max]]</f>
        <v>3</v>
      </c>
    </row>
    <row r="445" spans="2:15" ht="15" hidden="1" customHeight="1">
      <c r="B445" t="s">
        <v>2448</v>
      </c>
      <c r="C445" s="1">
        <v>41055.11824074074</v>
      </c>
      <c r="D445" s="4" t="s">
        <v>543</v>
      </c>
      <c r="E445">
        <v>5000</v>
      </c>
      <c r="F445" t="s">
        <v>6</v>
      </c>
      <c r="G445">
        <f>tblSalaries[[#This Row],[clean Salary (in local currency)]]*VLOOKUP(tblSalaries[[#This Row],[Currency]],tblXrate[],2,FALSE)</f>
        <v>5000</v>
      </c>
      <c r="H445" t="s">
        <v>544</v>
      </c>
      <c r="I445" t="s">
        <v>3999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  <c r="M445" s="32">
        <f>tblHours[[#This Row],[hrs per day, ave]]</f>
        <v>5</v>
      </c>
      <c r="N445" s="32">
        <f>tblHours[[#This Row],[hrs per day, min]]</f>
        <v>4</v>
      </c>
      <c r="O445" s="32">
        <f>tblHours[[#This Row],[hrs per day, max]]</f>
        <v>6</v>
      </c>
    </row>
    <row r="446" spans="2:15" ht="15" hidden="1" customHeight="1">
      <c r="B446" t="s">
        <v>2449</v>
      </c>
      <c r="C446" s="1">
        <v>41055.120474537034</v>
      </c>
      <c r="D446" s="4">
        <v>74000</v>
      </c>
      <c r="E446">
        <v>74000</v>
      </c>
      <c r="F446" t="s">
        <v>6</v>
      </c>
      <c r="G446">
        <f>tblSalaries[[#This Row],[clean Salary (in local currency)]]*VLOOKUP(tblSalaries[[#This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VLOOKUP(tblSalaries[[#This Row],[Where do you work]],tblCountries[[Actual]:[Mapping]],2,FALSE)</f>
        <v>USA</v>
      </c>
      <c r="L446" t="s">
        <v>9</v>
      </c>
      <c r="M446" s="32">
        <f>tblHours[[#This Row],[hrs per day, ave]]</f>
        <v>5</v>
      </c>
      <c r="N446" s="32">
        <f>tblHours[[#This Row],[hrs per day, min]]</f>
        <v>4</v>
      </c>
      <c r="O446" s="32">
        <f>tblHours[[#This Row],[hrs per day, max]]</f>
        <v>6</v>
      </c>
    </row>
    <row r="447" spans="2:15" ht="15" hidden="1" customHeight="1">
      <c r="B447" t="s">
        <v>2450</v>
      </c>
      <c r="C447" s="1">
        <v>41055.120694444442</v>
      </c>
      <c r="D447" s="4" t="s">
        <v>330</v>
      </c>
      <c r="E447">
        <v>60000</v>
      </c>
      <c r="F447" t="s">
        <v>69</v>
      </c>
      <c r="G447">
        <f>tblSalaries[[#This Row],[clean Salary (in local currency)]]*VLOOKUP(tblSalaries[[#This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VLOOKUP(tblSalaries[[#This Row],[Where do you work]],tblCountries[[Actual]:[Mapping]],2,FALSE)</f>
        <v>UK</v>
      </c>
      <c r="L447" t="s">
        <v>9</v>
      </c>
      <c r="M447" s="32">
        <f>tblHours[[#This Row],[hrs per day, ave]]</f>
        <v>5</v>
      </c>
      <c r="N447" s="32">
        <f>tblHours[[#This Row],[hrs per day, min]]</f>
        <v>4</v>
      </c>
      <c r="O447" s="32">
        <f>tblHours[[#This Row],[hrs per day, max]]</f>
        <v>6</v>
      </c>
    </row>
    <row r="448" spans="2:15" ht="15" hidden="1" customHeight="1">
      <c r="B448" t="s">
        <v>2451</v>
      </c>
      <c r="C448" s="1">
        <v>41055.121840277781</v>
      </c>
      <c r="D448" s="4">
        <v>50000</v>
      </c>
      <c r="E448">
        <v>50000</v>
      </c>
      <c r="F448" t="s">
        <v>6</v>
      </c>
      <c r="G448">
        <f>tblSalaries[[#This Row],[clean Salary (in local currency)]]*VLOOKUP(tblSalaries[[#This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VLOOKUP(tblSalaries[[#This Row],[Where do you work]],tblCountries[[Actual]:[Mapping]],2,FALSE)</f>
        <v>USA</v>
      </c>
      <c r="L448" t="s">
        <v>9</v>
      </c>
      <c r="M448" s="32">
        <f>tblHours[[#This Row],[hrs per day, ave]]</f>
        <v>5</v>
      </c>
      <c r="N448" s="32">
        <f>tblHours[[#This Row],[hrs per day, min]]</f>
        <v>4</v>
      </c>
      <c r="O448" s="32">
        <f>tblHours[[#This Row],[hrs per day, max]]</f>
        <v>6</v>
      </c>
    </row>
    <row r="449" spans="2:15" ht="15" hidden="1" customHeight="1">
      <c r="B449" t="s">
        <v>2452</v>
      </c>
      <c r="C449" s="1">
        <v>41055.121863425928</v>
      </c>
      <c r="D449" s="4" t="s">
        <v>546</v>
      </c>
      <c r="E449">
        <v>500000</v>
      </c>
      <c r="F449" t="s">
        <v>40</v>
      </c>
      <c r="G449">
        <f>tblSalaries[[#This Row],[clean Salary (in local currency)]]*VLOOKUP(tblSalaries[[#This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VLOOKUP(tblSalaries[[#This Row],[Where do you work]],tblCountries[[Actual]:[Mapping]],2,FALSE)</f>
        <v>India</v>
      </c>
      <c r="L449" t="s">
        <v>9</v>
      </c>
      <c r="M449" s="32">
        <f>tblHours[[#This Row],[hrs per day, ave]]</f>
        <v>5</v>
      </c>
      <c r="N449" s="32">
        <f>tblHours[[#This Row],[hrs per day, min]]</f>
        <v>4</v>
      </c>
      <c r="O449" s="32">
        <f>tblHours[[#This Row],[hrs per day, max]]</f>
        <v>6</v>
      </c>
    </row>
    <row r="450" spans="2:15" ht="15" hidden="1" customHeight="1">
      <c r="B450" t="s">
        <v>2453</v>
      </c>
      <c r="C450" s="1">
        <v>41055.123287037037</v>
      </c>
      <c r="D450" s="4">
        <v>78000</v>
      </c>
      <c r="E450">
        <v>78000</v>
      </c>
      <c r="F450" t="s">
        <v>6</v>
      </c>
      <c r="G450">
        <f>tblSalaries[[#This Row],[clean Salary (in local currency)]]*VLOOKUP(tblSalaries[[#This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VLOOKUP(tblSalaries[[#This Row],[Where do you work]],tblCountries[[Actual]:[Mapping]],2,FALSE)</f>
        <v>Somalia</v>
      </c>
      <c r="L450" t="s">
        <v>9</v>
      </c>
      <c r="M450" s="32">
        <f>tblHours[[#This Row],[hrs per day, ave]]</f>
        <v>5</v>
      </c>
      <c r="N450" s="32">
        <f>tblHours[[#This Row],[hrs per day, min]]</f>
        <v>4</v>
      </c>
      <c r="O450" s="32">
        <f>tblHours[[#This Row],[hrs per day, max]]</f>
        <v>6</v>
      </c>
    </row>
    <row r="451" spans="2:15" ht="15" hidden="1" customHeight="1">
      <c r="B451" t="s">
        <v>2454</v>
      </c>
      <c r="C451" s="1">
        <v>41055.123460648145</v>
      </c>
      <c r="D451" s="4">
        <v>900000</v>
      </c>
      <c r="E451">
        <v>900000</v>
      </c>
      <c r="F451" t="s">
        <v>40</v>
      </c>
      <c r="G451">
        <f>tblSalaries[[#This Row],[clean Salary (in local currency)]]*VLOOKUP(tblSalaries[[#This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VLOOKUP(tblSalaries[[#This Row],[Where do you work]],tblCountries[[Actual]:[Mapping]],2,FALSE)</f>
        <v>India</v>
      </c>
      <c r="L451" t="s">
        <v>25</v>
      </c>
      <c r="M451" s="32">
        <f>tblHours[[#This Row],[hrs per day, ave]]</f>
        <v>1.5</v>
      </c>
      <c r="N451" s="32">
        <f>tblHours[[#This Row],[hrs per day, min]]</f>
        <v>1</v>
      </c>
      <c r="O451" s="32">
        <f>tblHours[[#This Row],[hrs per day, max]]</f>
        <v>2</v>
      </c>
    </row>
    <row r="452" spans="2:15" ht="15" hidden="1" customHeight="1">
      <c r="B452" t="s">
        <v>2455</v>
      </c>
      <c r="C452" s="1">
        <v>41055.12605324074</v>
      </c>
      <c r="D452" s="4" t="s">
        <v>550</v>
      </c>
      <c r="E452">
        <v>7500</v>
      </c>
      <c r="F452" t="s">
        <v>6</v>
      </c>
      <c r="G452">
        <f>tblSalaries[[#This Row],[clean Salary (in local currency)]]*VLOOKUP(tblSalaries[[#This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VLOOKUP(tblSalaries[[#This Row],[Where do you work]],tblCountries[[Actual]:[Mapping]],2,FALSE)</f>
        <v>Romania</v>
      </c>
      <c r="L452" t="s">
        <v>13</v>
      </c>
      <c r="M452" s="32">
        <f>tblHours[[#This Row],[hrs per day, ave]]</f>
        <v>8</v>
      </c>
      <c r="N452" s="32">
        <f>tblHours[[#This Row],[hrs per day, min]]</f>
        <v>8</v>
      </c>
      <c r="O452" s="32">
        <f>tblHours[[#This Row],[hrs per day, max]]</f>
        <v>8</v>
      </c>
    </row>
    <row r="453" spans="2:15" ht="15" hidden="1" customHeight="1">
      <c r="B453" t="s">
        <v>2456</v>
      </c>
      <c r="C453" s="1">
        <v>41055.126180555555</v>
      </c>
      <c r="D453" s="4">
        <v>60000</v>
      </c>
      <c r="E453">
        <v>60000</v>
      </c>
      <c r="F453" t="s">
        <v>6</v>
      </c>
      <c r="G453">
        <f>tblSalaries[[#This Row],[clean Salary (in local currency)]]*VLOOKUP(tblSalaries[[#This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VLOOKUP(tblSalaries[[#This Row],[Where do you work]],tblCountries[[Actual]:[Mapping]],2,FALSE)</f>
        <v>USA</v>
      </c>
      <c r="L453" t="s">
        <v>13</v>
      </c>
      <c r="M453" s="32">
        <f>tblHours[[#This Row],[hrs per day, ave]]</f>
        <v>8</v>
      </c>
      <c r="N453" s="32">
        <f>tblHours[[#This Row],[hrs per day, min]]</f>
        <v>8</v>
      </c>
      <c r="O453" s="32">
        <f>tblHours[[#This Row],[hrs per day, max]]</f>
        <v>8</v>
      </c>
    </row>
    <row r="454" spans="2:15" ht="15" hidden="1" customHeight="1">
      <c r="B454" t="s">
        <v>2457</v>
      </c>
      <c r="C454" s="1">
        <v>41055.126875000002</v>
      </c>
      <c r="D454" s="4" t="s">
        <v>553</v>
      </c>
      <c r="E454">
        <v>800000</v>
      </c>
      <c r="F454" t="s">
        <v>40</v>
      </c>
      <c r="G454">
        <f>tblSalaries[[#This Row],[clean Salary (in local currency)]]*VLOOKUP(tblSalaries[[#This Row],[Currency]],tblXrate[],2,FALSE)</f>
        <v>14246.333349954055</v>
      </c>
      <c r="H454" t="s">
        <v>554</v>
      </c>
      <c r="I454" t="s">
        <v>4001</v>
      </c>
      <c r="J454" t="s">
        <v>8</v>
      </c>
      <c r="K454" t="str">
        <f>VLOOKUP(tblSalaries[[#This Row],[Where do you work]],tblCountries[[Actual]:[Mapping]],2,FALSE)</f>
        <v>India</v>
      </c>
      <c r="L454" t="s">
        <v>13</v>
      </c>
      <c r="M454" s="32">
        <f>tblHours[[#This Row],[hrs per day, ave]]</f>
        <v>8</v>
      </c>
      <c r="N454" s="32">
        <f>tblHours[[#This Row],[hrs per day, min]]</f>
        <v>8</v>
      </c>
      <c r="O454" s="32">
        <f>tblHours[[#This Row],[hrs per day, max]]</f>
        <v>8</v>
      </c>
    </row>
    <row r="455" spans="2:15" ht="15" hidden="1" customHeight="1">
      <c r="B455" t="s">
        <v>2458</v>
      </c>
      <c r="C455" s="1">
        <v>41055.127187500002</v>
      </c>
      <c r="D455" s="4">
        <v>80000</v>
      </c>
      <c r="E455">
        <v>80000</v>
      </c>
      <c r="F455" t="s">
        <v>6</v>
      </c>
      <c r="G455">
        <f>tblSalaries[[#This Row],[clean Salary (in local currency)]]*VLOOKUP(tblSalaries[[#This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VLOOKUP(tblSalaries[[#This Row],[Where do you work]],tblCountries[[Actual]:[Mapping]],2,FALSE)</f>
        <v>USA</v>
      </c>
      <c r="L455" t="s">
        <v>25</v>
      </c>
      <c r="M455" s="32">
        <f>tblHours[[#This Row],[hrs per day, ave]]</f>
        <v>1.5</v>
      </c>
      <c r="N455" s="32">
        <f>tblHours[[#This Row],[hrs per day, min]]</f>
        <v>1</v>
      </c>
      <c r="O455" s="32">
        <f>tblHours[[#This Row],[hrs per day, max]]</f>
        <v>2</v>
      </c>
    </row>
    <row r="456" spans="2:15" ht="15" hidden="1" customHeight="1">
      <c r="B456" t="s">
        <v>2459</v>
      </c>
      <c r="C456" s="1">
        <v>41055.127418981479</v>
      </c>
      <c r="D456" s="4" t="s">
        <v>556</v>
      </c>
      <c r="E456">
        <v>38000</v>
      </c>
      <c r="F456" t="s">
        <v>69</v>
      </c>
      <c r="G456">
        <f>tblSalaries[[#This Row],[clean Salary (in local currency)]]*VLOOKUP(tblSalaries[[#This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VLOOKUP(tblSalaries[[#This Row],[Where do you work]],tblCountries[[Actual]:[Mapping]],2,FALSE)</f>
        <v>UK</v>
      </c>
      <c r="L456" t="s">
        <v>9</v>
      </c>
      <c r="M456" s="32">
        <f>tblHours[[#This Row],[hrs per day, ave]]</f>
        <v>5</v>
      </c>
      <c r="N456" s="32">
        <f>tblHours[[#This Row],[hrs per day, min]]</f>
        <v>4</v>
      </c>
      <c r="O456" s="32">
        <f>tblHours[[#This Row],[hrs per day, max]]</f>
        <v>6</v>
      </c>
    </row>
    <row r="457" spans="2:15" ht="15" hidden="1" customHeight="1">
      <c r="B457" t="s">
        <v>2460</v>
      </c>
      <c r="C457" s="1">
        <v>41055.127847222226</v>
      </c>
      <c r="D457" s="4" t="s">
        <v>558</v>
      </c>
      <c r="E457">
        <v>52000</v>
      </c>
      <c r="F457" t="s">
        <v>86</v>
      </c>
      <c r="G457">
        <f>tblSalaries[[#This Row],[clean Salary (in local currency)]]*VLOOKUP(tblSalaries[[#This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VLOOKUP(tblSalaries[[#This Row],[Where do you work]],tblCountries[[Actual]:[Mapping]],2,FALSE)</f>
        <v>Canada</v>
      </c>
      <c r="L457" t="s">
        <v>9</v>
      </c>
      <c r="M457" s="32">
        <f>tblHours[[#This Row],[hrs per day, ave]]</f>
        <v>5</v>
      </c>
      <c r="N457" s="32">
        <f>tblHours[[#This Row],[hrs per day, min]]</f>
        <v>4</v>
      </c>
      <c r="O457" s="32">
        <f>tblHours[[#This Row],[hrs per day, max]]</f>
        <v>6</v>
      </c>
    </row>
    <row r="458" spans="2:15" ht="15" hidden="1" customHeight="1">
      <c r="B458" t="s">
        <v>2461</v>
      </c>
      <c r="C458" s="1">
        <v>41055.129351851851</v>
      </c>
      <c r="D458" s="4">
        <v>125000</v>
      </c>
      <c r="E458">
        <v>125000</v>
      </c>
      <c r="F458" t="s">
        <v>6</v>
      </c>
      <c r="G458">
        <f>tblSalaries[[#This Row],[clean Salary (in local currency)]]*VLOOKUP(tblSalaries[[#This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18</v>
      </c>
      <c r="M458" s="32">
        <f>tblHours[[#This Row],[hrs per day, ave]]</f>
        <v>2.5</v>
      </c>
      <c r="N458" s="32">
        <f>tblHours[[#This Row],[hrs per day, min]]</f>
        <v>2</v>
      </c>
      <c r="O458" s="32">
        <f>tblHours[[#This Row],[hrs per day, max]]</f>
        <v>3</v>
      </c>
    </row>
    <row r="459" spans="2:15" ht="15" hidden="1" customHeight="1">
      <c r="B459" t="s">
        <v>2462</v>
      </c>
      <c r="C459" s="1">
        <v>41055.129594907405</v>
      </c>
      <c r="D459" s="4">
        <v>52000</v>
      </c>
      <c r="E459">
        <v>52000</v>
      </c>
      <c r="F459" t="s">
        <v>6</v>
      </c>
      <c r="G459">
        <f>tblSalaries[[#This Row],[clean Salary (in local currency)]]*VLOOKUP(tblSalaries[[#This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VLOOKUP(tblSalaries[[#This Row],[Where do you work]],tblCountries[[Actual]:[Mapping]],2,FALSE)</f>
        <v>USA</v>
      </c>
      <c r="L459" t="s">
        <v>18</v>
      </c>
      <c r="M459" s="32">
        <f>tblHours[[#This Row],[hrs per day, ave]]</f>
        <v>2.5</v>
      </c>
      <c r="N459" s="32">
        <f>tblHours[[#This Row],[hrs per day, min]]</f>
        <v>2</v>
      </c>
      <c r="O459" s="32">
        <f>tblHours[[#This Row],[hrs per day, max]]</f>
        <v>3</v>
      </c>
    </row>
    <row r="460" spans="2:15" ht="15" hidden="1" customHeight="1">
      <c r="B460" t="s">
        <v>2463</v>
      </c>
      <c r="C460" s="1">
        <v>41055.130393518521</v>
      </c>
      <c r="D460" s="4">
        <v>45000</v>
      </c>
      <c r="E460">
        <v>45000</v>
      </c>
      <c r="F460" t="s">
        <v>6</v>
      </c>
      <c r="G460">
        <f>tblSalaries[[#This Row],[clean Salary (in local currency)]]*VLOOKUP(tblSalaries[[#This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VLOOKUP(tblSalaries[[#This Row],[Where do you work]],tblCountries[[Actual]:[Mapping]],2,FALSE)</f>
        <v>USA</v>
      </c>
      <c r="L460" t="s">
        <v>9</v>
      </c>
      <c r="M460" s="32">
        <f>tblHours[[#This Row],[hrs per day, ave]]</f>
        <v>5</v>
      </c>
      <c r="N460" s="32">
        <f>tblHours[[#This Row],[hrs per day, min]]</f>
        <v>4</v>
      </c>
      <c r="O460" s="32">
        <f>tblHours[[#This Row],[hrs per day, max]]</f>
        <v>6</v>
      </c>
    </row>
    <row r="461" spans="2:15" ht="15" hidden="1" customHeight="1">
      <c r="B461" t="s">
        <v>2464</v>
      </c>
      <c r="C461" s="1">
        <v>41055.130879629629</v>
      </c>
      <c r="D461" s="4">
        <v>25000</v>
      </c>
      <c r="E461">
        <v>25000</v>
      </c>
      <c r="F461" t="s">
        <v>69</v>
      </c>
      <c r="G461">
        <f>tblSalaries[[#This Row],[clean Salary (in local currency)]]*VLOOKUP(tblSalaries[[#This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VLOOKUP(tblSalaries[[#This Row],[Where do you work]],tblCountries[[Actual]:[Mapping]],2,FALSE)</f>
        <v>UK</v>
      </c>
      <c r="L461" t="s">
        <v>9</v>
      </c>
      <c r="M461" s="32">
        <f>tblHours[[#This Row],[hrs per day, ave]]</f>
        <v>5</v>
      </c>
      <c r="N461" s="32">
        <f>tblHours[[#This Row],[hrs per day, min]]</f>
        <v>4</v>
      </c>
      <c r="O461" s="32">
        <f>tblHours[[#This Row],[hrs per day, max]]</f>
        <v>6</v>
      </c>
    </row>
    <row r="462" spans="2:15" ht="15" hidden="1" customHeight="1">
      <c r="B462" t="s">
        <v>2465</v>
      </c>
      <c r="C462" s="1">
        <v>41055.131747685184</v>
      </c>
      <c r="D462" s="4">
        <v>60000</v>
      </c>
      <c r="E462">
        <v>60000</v>
      </c>
      <c r="F462" t="s">
        <v>6</v>
      </c>
      <c r="G462">
        <f>tblSalaries[[#This Row],[clean Salary (in local currency)]]*VLOOKUP(tblSalaries[[#This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VLOOKUP(tblSalaries[[#This Row],[Where do you work]],tblCountries[[Actual]:[Mapping]],2,FALSE)</f>
        <v>USA</v>
      </c>
      <c r="L462" t="s">
        <v>13</v>
      </c>
      <c r="M462" s="32">
        <f>tblHours[[#This Row],[hrs per day, ave]]</f>
        <v>8</v>
      </c>
      <c r="N462" s="32">
        <f>tblHours[[#This Row],[hrs per day, min]]</f>
        <v>8</v>
      </c>
      <c r="O462" s="32">
        <f>tblHours[[#This Row],[hrs per day, max]]</f>
        <v>8</v>
      </c>
    </row>
    <row r="463" spans="2:15" ht="15" hidden="1" customHeight="1">
      <c r="B463" t="s">
        <v>2466</v>
      </c>
      <c r="C463" s="1">
        <v>41055.13181712963</v>
      </c>
      <c r="D463" s="4" t="s">
        <v>563</v>
      </c>
      <c r="E463">
        <v>70000</v>
      </c>
      <c r="F463" t="s">
        <v>86</v>
      </c>
      <c r="G463">
        <f>tblSalaries[[#This Row],[clean Salary (in local currency)]]*VLOOKUP(tblSalaries[[#This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VLOOKUP(tblSalaries[[#This Row],[Where do you work]],tblCountries[[Actual]:[Mapping]],2,FALSE)</f>
        <v>Canada</v>
      </c>
      <c r="L463" t="s">
        <v>25</v>
      </c>
      <c r="M463" s="32">
        <f>tblHours[[#This Row],[hrs per day, ave]]</f>
        <v>1.5</v>
      </c>
      <c r="N463" s="32">
        <f>tblHours[[#This Row],[hrs per day, min]]</f>
        <v>1</v>
      </c>
      <c r="O463" s="32">
        <f>tblHours[[#This Row],[hrs per day, max]]</f>
        <v>2</v>
      </c>
    </row>
    <row r="464" spans="2:15" ht="15" hidden="1" customHeight="1">
      <c r="B464" t="s">
        <v>2467</v>
      </c>
      <c r="C464" s="1">
        <v>41055.132881944446</v>
      </c>
      <c r="D464" s="4" t="s">
        <v>565</v>
      </c>
      <c r="E464">
        <v>5250</v>
      </c>
      <c r="F464" t="s">
        <v>6</v>
      </c>
      <c r="G464">
        <f>tblSalaries[[#This Row],[clean Salary (in local currency)]]*VLOOKUP(tblSalaries[[#This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VLOOKUP(tblSalaries[[#This Row],[Where do you work]],tblCountries[[Actual]:[Mapping]],2,FALSE)</f>
        <v>Republic of Georgia</v>
      </c>
      <c r="L464" t="s">
        <v>9</v>
      </c>
      <c r="M464" s="32">
        <f>tblHours[[#This Row],[hrs per day, ave]]</f>
        <v>5</v>
      </c>
      <c r="N464" s="32">
        <f>tblHours[[#This Row],[hrs per day, min]]</f>
        <v>4</v>
      </c>
      <c r="O464" s="32">
        <f>tblHours[[#This Row],[hrs per day, max]]</f>
        <v>6</v>
      </c>
    </row>
    <row r="465" spans="2:15" ht="15" hidden="1" customHeight="1">
      <c r="B465" t="s">
        <v>2468</v>
      </c>
      <c r="C465" s="1">
        <v>41055.133148148147</v>
      </c>
      <c r="D465" s="4">
        <v>87000</v>
      </c>
      <c r="E465">
        <v>87000</v>
      </c>
      <c r="F465" t="s">
        <v>86</v>
      </c>
      <c r="G465">
        <f>tblSalaries[[#This Row],[clean Salary (in local currency)]]*VLOOKUP(tblSalaries[[#This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VLOOKUP(tblSalaries[[#This Row],[Where do you work]],tblCountries[[Actual]:[Mapping]],2,FALSE)</f>
        <v>Canada</v>
      </c>
      <c r="L465" t="s">
        <v>9</v>
      </c>
      <c r="M465" s="32">
        <f>tblHours[[#This Row],[hrs per day, ave]]</f>
        <v>5</v>
      </c>
      <c r="N465" s="32">
        <f>tblHours[[#This Row],[hrs per day, min]]</f>
        <v>4</v>
      </c>
      <c r="O465" s="32">
        <f>tblHours[[#This Row],[hrs per day, max]]</f>
        <v>6</v>
      </c>
    </row>
    <row r="466" spans="2:15" ht="15" hidden="1" customHeight="1">
      <c r="B466" t="s">
        <v>2469</v>
      </c>
      <c r="C466" s="1">
        <v>41055.13417824074</v>
      </c>
      <c r="D466" s="4">
        <v>125000</v>
      </c>
      <c r="E466">
        <v>125000</v>
      </c>
      <c r="F466" t="s">
        <v>40</v>
      </c>
      <c r="G466">
        <f>tblSalaries[[#This Row],[clean Salary (in local currency)]]*VLOOKUP(tblSalaries[[#This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VLOOKUP(tblSalaries[[#This Row],[Where do you work]],tblCountries[[Actual]:[Mapping]],2,FALSE)</f>
        <v>India</v>
      </c>
      <c r="L466" t="s">
        <v>9</v>
      </c>
      <c r="M466" s="32">
        <f>tblHours[[#This Row],[hrs per day, ave]]</f>
        <v>5</v>
      </c>
      <c r="N466" s="32">
        <f>tblHours[[#This Row],[hrs per day, min]]</f>
        <v>4</v>
      </c>
      <c r="O466" s="32">
        <f>tblHours[[#This Row],[hrs per day, max]]</f>
        <v>6</v>
      </c>
    </row>
    <row r="467" spans="2:15" ht="15" customHeight="1">
      <c r="B467" t="s">
        <v>2470</v>
      </c>
      <c r="C467" s="1">
        <v>41055.135231481479</v>
      </c>
      <c r="D467" s="4">
        <v>150000</v>
      </c>
      <c r="E467">
        <v>150000</v>
      </c>
      <c r="F467" t="s">
        <v>6</v>
      </c>
      <c r="G467">
        <f>tblSalaries[[#This Row],[clean Salary (in local currency)]]*VLOOKUP(tblSalaries[[#This Row],[Currency]],tblXrate[],2,FALSE)</f>
        <v>150000</v>
      </c>
      <c r="H467" t="s">
        <v>29</v>
      </c>
      <c r="I467" t="s">
        <v>4001</v>
      </c>
      <c r="J467" t="s">
        <v>15</v>
      </c>
      <c r="K467" t="str">
        <f>VLOOKUP(tblSalaries[[#This Row],[Where do you work]],tblCountries[[Actual]:[Mapping]],2,FALSE)</f>
        <v>USA</v>
      </c>
      <c r="L467" t="s">
        <v>18</v>
      </c>
      <c r="M467" s="32">
        <f>tblHours[[#This Row],[hrs per day, ave]]</f>
        <v>2.5</v>
      </c>
      <c r="N467" s="32">
        <f>tblHours[[#This Row],[hrs per day, min]]</f>
        <v>2</v>
      </c>
      <c r="O467" s="32">
        <f>tblHours[[#This Row],[hrs per day, max]]</f>
        <v>3</v>
      </c>
    </row>
    <row r="468" spans="2:15" ht="15" hidden="1" customHeight="1">
      <c r="B468" t="s">
        <v>2471</v>
      </c>
      <c r="C468" s="1">
        <v>41055.135428240741</v>
      </c>
      <c r="D468" s="4">
        <v>50000</v>
      </c>
      <c r="E468">
        <v>50000</v>
      </c>
      <c r="F468" t="s">
        <v>6</v>
      </c>
      <c r="G468">
        <f>tblSalaries[[#This Row],[clean Salary (in local currency)]]*VLOOKUP(tblSalaries[[#This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VLOOKUP(tblSalaries[[#This Row],[Where do you work]],tblCountries[[Actual]:[Mapping]],2,FALSE)</f>
        <v>USA</v>
      </c>
      <c r="L468" t="s">
        <v>9</v>
      </c>
      <c r="M468" s="32">
        <f>tblHours[[#This Row],[hrs per day, ave]]</f>
        <v>5</v>
      </c>
      <c r="N468" s="32">
        <f>tblHours[[#This Row],[hrs per day, min]]</f>
        <v>4</v>
      </c>
      <c r="O468" s="32">
        <f>tblHours[[#This Row],[hrs per day, max]]</f>
        <v>6</v>
      </c>
    </row>
    <row r="469" spans="2:15" ht="15" hidden="1" customHeight="1">
      <c r="B469" t="s">
        <v>2472</v>
      </c>
      <c r="C469" s="1">
        <v>41055.135462962964</v>
      </c>
      <c r="D469" s="4">
        <v>70000</v>
      </c>
      <c r="E469">
        <v>70000</v>
      </c>
      <c r="F469" t="s">
        <v>6</v>
      </c>
      <c r="G469">
        <f>tblSalaries[[#This Row],[clean Salary (in local currency)]]*VLOOKUP(tblSalaries[[#This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VLOOKUP(tblSalaries[[#This Row],[Where do you work]],tblCountries[[Actual]:[Mapping]],2,FALSE)</f>
        <v>USA</v>
      </c>
      <c r="L469" t="s">
        <v>9</v>
      </c>
      <c r="M469" s="32">
        <f>tblHours[[#This Row],[hrs per day, ave]]</f>
        <v>5</v>
      </c>
      <c r="N469" s="32">
        <f>tblHours[[#This Row],[hrs per day, min]]</f>
        <v>4</v>
      </c>
      <c r="O469" s="32">
        <f>tblHours[[#This Row],[hrs per day, max]]</f>
        <v>6</v>
      </c>
    </row>
    <row r="470" spans="2:15" ht="15" hidden="1" customHeight="1">
      <c r="B470" t="s">
        <v>2473</v>
      </c>
      <c r="C470" s="1">
        <v>41055.135763888888</v>
      </c>
      <c r="D470" s="4" t="s">
        <v>571</v>
      </c>
      <c r="E470">
        <v>28500</v>
      </c>
      <c r="F470" t="s">
        <v>69</v>
      </c>
      <c r="G470">
        <f>tblSalaries[[#This Row],[clean Salary (in local currency)]]*VLOOKUP(tblSalaries[[#This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VLOOKUP(tblSalaries[[#This Row],[Where do you work]],tblCountries[[Actual]:[Mapping]],2,FALSE)</f>
        <v>UK</v>
      </c>
      <c r="L470" t="s">
        <v>18</v>
      </c>
      <c r="M470" s="32">
        <f>tblHours[[#This Row],[hrs per day, ave]]</f>
        <v>2.5</v>
      </c>
      <c r="N470" s="32">
        <f>tblHours[[#This Row],[hrs per day, min]]</f>
        <v>2</v>
      </c>
      <c r="O470" s="32">
        <f>tblHours[[#This Row],[hrs per day, max]]</f>
        <v>3</v>
      </c>
    </row>
    <row r="471" spans="2:15" ht="15" hidden="1" customHeight="1">
      <c r="B471" t="s">
        <v>2474</v>
      </c>
      <c r="C471" s="1">
        <v>41055.135995370372</v>
      </c>
      <c r="D471" s="4">
        <v>20000</v>
      </c>
      <c r="E471">
        <v>20000</v>
      </c>
      <c r="F471" t="s">
        <v>6</v>
      </c>
      <c r="G471">
        <f>tblSalaries[[#This Row],[clean Salary (in local currency)]]*VLOOKUP(tblSalaries[[#This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VLOOKUP(tblSalaries[[#This Row],[Where do you work]],tblCountries[[Actual]:[Mapping]],2,FALSE)</f>
        <v>India</v>
      </c>
      <c r="L471" t="s">
        <v>9</v>
      </c>
      <c r="M471" s="32">
        <f>tblHours[[#This Row],[hrs per day, ave]]</f>
        <v>5</v>
      </c>
      <c r="N471" s="32">
        <f>tblHours[[#This Row],[hrs per day, min]]</f>
        <v>4</v>
      </c>
      <c r="O471" s="32">
        <f>tblHours[[#This Row],[hrs per day, max]]</f>
        <v>6</v>
      </c>
    </row>
    <row r="472" spans="2:15" ht="15" hidden="1" customHeight="1">
      <c r="B472" t="s">
        <v>2475</v>
      </c>
      <c r="C472" s="1">
        <v>41055.136782407404</v>
      </c>
      <c r="D472" s="4">
        <v>12000</v>
      </c>
      <c r="E472">
        <v>12000</v>
      </c>
      <c r="F472" t="s">
        <v>6</v>
      </c>
      <c r="G472">
        <f>tblSalaries[[#This Row],[clean Salary (in local currency)]]*VLOOKUP(tblSalaries[[#This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VLOOKUP(tblSalaries[[#This Row],[Where do you work]],tblCountries[[Actual]:[Mapping]],2,FALSE)</f>
        <v>Estonia</v>
      </c>
      <c r="L472" t="s">
        <v>13</v>
      </c>
      <c r="M472" s="32">
        <f>tblHours[[#This Row],[hrs per day, ave]]</f>
        <v>8</v>
      </c>
      <c r="N472" s="32">
        <f>tblHours[[#This Row],[hrs per day, min]]</f>
        <v>8</v>
      </c>
      <c r="O472" s="32">
        <f>tblHours[[#This Row],[hrs per day, max]]</f>
        <v>8</v>
      </c>
    </row>
    <row r="473" spans="2:15" ht="15" hidden="1" customHeight="1">
      <c r="B473" t="s">
        <v>2476</v>
      </c>
      <c r="C473" s="1">
        <v>41055.137025462966</v>
      </c>
      <c r="D473" s="4">
        <v>1250000</v>
      </c>
      <c r="E473">
        <v>1250000</v>
      </c>
      <c r="F473" t="s">
        <v>86</v>
      </c>
      <c r="G473">
        <f>tblSalaries[[#This Row],[clean Salary (in local currency)]]*VLOOKUP(tblSalaries[[#This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VLOOKUP(tblSalaries[[#This Row],[Where do you work]],tblCountries[[Actual]:[Mapping]],2,FALSE)</f>
        <v>Canada</v>
      </c>
      <c r="L473" t="s">
        <v>9</v>
      </c>
      <c r="M473" s="32">
        <f>tblHours[[#This Row],[hrs per day, ave]]</f>
        <v>5</v>
      </c>
      <c r="N473" s="32">
        <f>tblHours[[#This Row],[hrs per day, min]]</f>
        <v>4</v>
      </c>
      <c r="O473" s="32">
        <f>tblHours[[#This Row],[hrs per day, max]]</f>
        <v>6</v>
      </c>
    </row>
    <row r="474" spans="2:15" ht="15" hidden="1" customHeight="1">
      <c r="B474" t="s">
        <v>2477</v>
      </c>
      <c r="C474" s="1">
        <v>41055.138194444444</v>
      </c>
      <c r="D474" s="4">
        <v>30000</v>
      </c>
      <c r="E474">
        <v>30000</v>
      </c>
      <c r="F474" t="s">
        <v>6</v>
      </c>
      <c r="G474">
        <f>tblSalaries[[#This Row],[clean Salary (in local currency)]]*VLOOKUP(tblSalaries[[#This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VLOOKUP(tblSalaries[[#This Row],[Where do you work]],tblCountries[[Actual]:[Mapping]],2,FALSE)</f>
        <v>USA</v>
      </c>
      <c r="L474" t="s">
        <v>186</v>
      </c>
      <c r="M474" s="32">
        <f>tblHours[[#This Row],[hrs per day, ave]]</f>
        <v>0</v>
      </c>
      <c r="N474" s="32">
        <f>tblHours[[#This Row],[hrs per day, min]]</f>
        <v>0</v>
      </c>
      <c r="O474" s="32">
        <f>tblHours[[#This Row],[hrs per day, max]]</f>
        <v>0</v>
      </c>
    </row>
    <row r="475" spans="2:15" ht="15" hidden="1" customHeight="1">
      <c r="B475" t="s">
        <v>2478</v>
      </c>
      <c r="C475" s="1">
        <v>41055.139884259261</v>
      </c>
      <c r="D475" s="4">
        <v>2000</v>
      </c>
      <c r="E475">
        <v>24000</v>
      </c>
      <c r="F475" t="s">
        <v>6</v>
      </c>
      <c r="G475">
        <f>tblSalaries[[#This Row],[clean Salary (in local currency)]]*VLOOKUP(tblSalaries[[#This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VLOOKUP(tblSalaries[[#This Row],[Where do you work]],tblCountries[[Actual]:[Mapping]],2,FALSE)</f>
        <v>Mozambique</v>
      </c>
      <c r="L475" t="s">
        <v>18</v>
      </c>
      <c r="M475" s="32">
        <f>tblHours[[#This Row],[hrs per day, ave]]</f>
        <v>2.5</v>
      </c>
      <c r="N475" s="32">
        <f>tblHours[[#This Row],[hrs per day, min]]</f>
        <v>2</v>
      </c>
      <c r="O475" s="32">
        <f>tblHours[[#This Row],[hrs per day, max]]</f>
        <v>3</v>
      </c>
    </row>
    <row r="476" spans="2:15" ht="15" hidden="1" customHeight="1">
      <c r="B476" t="s">
        <v>2479</v>
      </c>
      <c r="C476" s="1">
        <v>41055.140219907407</v>
      </c>
      <c r="D476" s="4">
        <v>92000</v>
      </c>
      <c r="E476">
        <v>92000</v>
      </c>
      <c r="F476" t="s">
        <v>6</v>
      </c>
      <c r="G476">
        <f>tblSalaries[[#This Row],[clean Salary (in local currency)]]*VLOOKUP(tblSalaries[[#This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VLOOKUP(tblSalaries[[#This Row],[Where do you work]],tblCountries[[Actual]:[Mapping]],2,FALSE)</f>
        <v>USA</v>
      </c>
      <c r="L476" t="s">
        <v>25</v>
      </c>
      <c r="M476" s="32">
        <f>tblHours[[#This Row],[hrs per day, ave]]</f>
        <v>1.5</v>
      </c>
      <c r="N476" s="32">
        <f>tblHours[[#This Row],[hrs per day, min]]</f>
        <v>1</v>
      </c>
      <c r="O476" s="32">
        <f>tblHours[[#This Row],[hrs per day, max]]</f>
        <v>2</v>
      </c>
    </row>
    <row r="477" spans="2:15" ht="15" hidden="1" customHeight="1">
      <c r="B477" t="s">
        <v>2480</v>
      </c>
      <c r="C477" s="1">
        <v>41055.140659722223</v>
      </c>
      <c r="D477" s="4">
        <v>52000</v>
      </c>
      <c r="E477">
        <v>52000</v>
      </c>
      <c r="F477" t="s">
        <v>6</v>
      </c>
      <c r="G477">
        <f>tblSalaries[[#This Row],[clean Salary (in local currency)]]*VLOOKUP(tblSalaries[[#This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VLOOKUP(tblSalaries[[#This Row],[Where do you work]],tblCountries[[Actual]:[Mapping]],2,FALSE)</f>
        <v>USA</v>
      </c>
      <c r="L477" t="s">
        <v>9</v>
      </c>
      <c r="M477" s="32">
        <f>tblHours[[#This Row],[hrs per day, ave]]</f>
        <v>5</v>
      </c>
      <c r="N477" s="32">
        <f>tblHours[[#This Row],[hrs per day, min]]</f>
        <v>4</v>
      </c>
      <c r="O477" s="32">
        <f>tblHours[[#This Row],[hrs per day, max]]</f>
        <v>6</v>
      </c>
    </row>
    <row r="478" spans="2:15" ht="15" customHeight="1">
      <c r="B478" t="s">
        <v>2481</v>
      </c>
      <c r="C478" s="1">
        <v>41055.141562500001</v>
      </c>
      <c r="D478" s="4" t="s">
        <v>580</v>
      </c>
      <c r="E478">
        <v>169000</v>
      </c>
      <c r="F478" t="s">
        <v>6</v>
      </c>
      <c r="G478">
        <f>tblSalaries[[#This Row],[clean Salary (in local currency)]]*VLOOKUP(tblSalaries[[#This Row],[Currency]],tblXrate[],2,FALSE)</f>
        <v>169000</v>
      </c>
      <c r="H478" t="s">
        <v>581</v>
      </c>
      <c r="I478" t="s">
        <v>4001</v>
      </c>
      <c r="J478" t="s">
        <v>15</v>
      </c>
      <c r="K478" t="str">
        <f>VLOOKUP(tblSalaries[[#This Row],[Where do you work]],tblCountries[[Actual]:[Mapping]],2,FALSE)</f>
        <v>USA</v>
      </c>
      <c r="L478" t="s">
        <v>18</v>
      </c>
      <c r="M478" s="32">
        <f>tblHours[[#This Row],[hrs per day, ave]]</f>
        <v>2.5</v>
      </c>
      <c r="N478" s="32">
        <f>tblHours[[#This Row],[hrs per day, min]]</f>
        <v>2</v>
      </c>
      <c r="O478" s="32">
        <f>tblHours[[#This Row],[hrs per day, max]]</f>
        <v>3</v>
      </c>
    </row>
    <row r="479" spans="2:15" ht="15" hidden="1" customHeight="1">
      <c r="B479" t="s">
        <v>2482</v>
      </c>
      <c r="C479" s="1">
        <v>41055.143020833333</v>
      </c>
      <c r="D479" s="4">
        <v>110000</v>
      </c>
      <c r="E479">
        <v>110000</v>
      </c>
      <c r="F479" t="s">
        <v>6</v>
      </c>
      <c r="G479">
        <f>tblSalaries[[#This Row],[clean Salary (in local currency)]]*VLOOKUP(tblSalaries[[#This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VLOOKUP(tblSalaries[[#This Row],[Where do you work]],tblCountries[[Actual]:[Mapping]],2,FALSE)</f>
        <v>Norway</v>
      </c>
      <c r="L479" t="s">
        <v>18</v>
      </c>
      <c r="M479" s="32">
        <f>tblHours[[#This Row],[hrs per day, ave]]</f>
        <v>2.5</v>
      </c>
      <c r="N479" s="32">
        <f>tblHours[[#This Row],[hrs per day, min]]</f>
        <v>2</v>
      </c>
      <c r="O479" s="32">
        <f>tblHours[[#This Row],[hrs per day, max]]</f>
        <v>3</v>
      </c>
    </row>
    <row r="480" spans="2:15" ht="15" hidden="1" customHeight="1">
      <c r="B480" t="s">
        <v>2483</v>
      </c>
      <c r="C480" s="1">
        <v>41055.14439814815</v>
      </c>
      <c r="D480" s="4" t="s">
        <v>584</v>
      </c>
      <c r="E480">
        <v>1080000</v>
      </c>
      <c r="F480" t="s">
        <v>585</v>
      </c>
      <c r="G480">
        <f>tblSalaries[[#This Row],[clean Salary (in local currency)]]*VLOOKUP(tblSalaries[[#This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VLOOKUP(tblSalaries[[#This Row],[Where do you work]],tblCountries[[Actual]:[Mapping]],2,FALSE)</f>
        <v>South Africa</v>
      </c>
      <c r="L480" t="s">
        <v>18</v>
      </c>
      <c r="M480" s="32">
        <f>tblHours[[#This Row],[hrs per day, ave]]</f>
        <v>2.5</v>
      </c>
      <c r="N480" s="32">
        <f>tblHours[[#This Row],[hrs per day, min]]</f>
        <v>2</v>
      </c>
      <c r="O480" s="32">
        <f>tblHours[[#This Row],[hrs per day, max]]</f>
        <v>3</v>
      </c>
    </row>
    <row r="481" spans="2:15" ht="15" hidden="1" customHeight="1">
      <c r="B481" t="s">
        <v>2484</v>
      </c>
      <c r="C481" s="1">
        <v>41055.146319444444</v>
      </c>
      <c r="D481" s="4" t="s">
        <v>588</v>
      </c>
      <c r="E481">
        <v>59000</v>
      </c>
      <c r="F481" t="s">
        <v>69</v>
      </c>
      <c r="G481">
        <f>tblSalaries[[#This Row],[clean Salary (in local currency)]]*VLOOKUP(tblSalaries[[#This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VLOOKUP(tblSalaries[[#This Row],[Where do you work]],tblCountries[[Actual]:[Mapping]],2,FALSE)</f>
        <v>UK</v>
      </c>
      <c r="L481" t="s">
        <v>18</v>
      </c>
      <c r="M481" s="32">
        <f>tblHours[[#This Row],[hrs per day, ave]]</f>
        <v>2.5</v>
      </c>
      <c r="N481" s="32">
        <f>tblHours[[#This Row],[hrs per day, min]]</f>
        <v>2</v>
      </c>
      <c r="O481" s="32">
        <f>tblHours[[#This Row],[hrs per day, max]]</f>
        <v>3</v>
      </c>
    </row>
    <row r="482" spans="2:15" ht="15" hidden="1" customHeight="1">
      <c r="B482" t="s">
        <v>2485</v>
      </c>
      <c r="C482" s="1">
        <v>41055.146921296298</v>
      </c>
      <c r="D482" s="4">
        <v>50000</v>
      </c>
      <c r="E482">
        <v>50000</v>
      </c>
      <c r="F482" t="s">
        <v>6</v>
      </c>
      <c r="G482">
        <f>tblSalaries[[#This Row],[clean Salary (in local currency)]]*VLOOKUP(tblSalaries[[#This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VLOOKUP(tblSalaries[[#This Row],[Where do you work]],tblCountries[[Actual]:[Mapping]],2,FALSE)</f>
        <v>USA</v>
      </c>
      <c r="L482" t="s">
        <v>9</v>
      </c>
      <c r="M482" s="32">
        <f>tblHours[[#This Row],[hrs per day, ave]]</f>
        <v>5</v>
      </c>
      <c r="N482" s="32">
        <f>tblHours[[#This Row],[hrs per day, min]]</f>
        <v>4</v>
      </c>
      <c r="O482" s="32">
        <f>tblHours[[#This Row],[hrs per day, max]]</f>
        <v>6</v>
      </c>
    </row>
    <row r="483" spans="2:15" ht="15" hidden="1" customHeight="1">
      <c r="B483" t="s">
        <v>2486</v>
      </c>
      <c r="C483" s="1">
        <v>41055.147372685184</v>
      </c>
      <c r="D483" s="4">
        <v>65000</v>
      </c>
      <c r="E483">
        <v>65000</v>
      </c>
      <c r="F483" t="s">
        <v>6</v>
      </c>
      <c r="G483">
        <f>tblSalaries[[#This Row],[clean Salary (in local currency)]]*VLOOKUP(tblSalaries[[#This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VLOOKUP(tblSalaries[[#This Row],[Where do you work]],tblCountries[[Actual]:[Mapping]],2,FALSE)</f>
        <v>USA</v>
      </c>
      <c r="L483" t="s">
        <v>18</v>
      </c>
      <c r="M483" s="32">
        <f>tblHours[[#This Row],[hrs per day, ave]]</f>
        <v>2.5</v>
      </c>
      <c r="N483" s="32">
        <f>tblHours[[#This Row],[hrs per day, min]]</f>
        <v>2</v>
      </c>
      <c r="O483" s="32">
        <f>tblHours[[#This Row],[hrs per day, max]]</f>
        <v>3</v>
      </c>
    </row>
    <row r="484" spans="2:15" ht="15" hidden="1" customHeight="1">
      <c r="B484" t="s">
        <v>2487</v>
      </c>
      <c r="C484" s="1">
        <v>41055.147835648146</v>
      </c>
      <c r="D484" s="4">
        <v>46000</v>
      </c>
      <c r="E484">
        <v>46000</v>
      </c>
      <c r="F484" t="s">
        <v>86</v>
      </c>
      <c r="G484">
        <f>tblSalaries[[#This Row],[clean Salary (in local currency)]]*VLOOKUP(tblSalaries[[#This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VLOOKUP(tblSalaries[[#This Row],[Where do you work]],tblCountries[[Actual]:[Mapping]],2,FALSE)</f>
        <v>Canada</v>
      </c>
      <c r="L484" t="s">
        <v>13</v>
      </c>
      <c r="M484" s="32">
        <f>tblHours[[#This Row],[hrs per day, ave]]</f>
        <v>8</v>
      </c>
      <c r="N484" s="32">
        <f>tblHours[[#This Row],[hrs per day, min]]</f>
        <v>8</v>
      </c>
      <c r="O484" s="32">
        <f>tblHours[[#This Row],[hrs per day, max]]</f>
        <v>8</v>
      </c>
    </row>
    <row r="485" spans="2:15" ht="15" hidden="1" customHeight="1">
      <c r="B485" t="s">
        <v>2488</v>
      </c>
      <c r="C485" s="1">
        <v>41055.148287037038</v>
      </c>
      <c r="D485" s="4">
        <v>55000</v>
      </c>
      <c r="E485">
        <v>55000</v>
      </c>
      <c r="F485" t="s">
        <v>6</v>
      </c>
      <c r="G485">
        <f>tblSalaries[[#This Row],[clean Salary (in local currency)]]*VLOOKUP(tblSalaries[[#This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VLOOKUP(tblSalaries[[#This Row],[Where do you work]],tblCountries[[Actual]:[Mapping]],2,FALSE)</f>
        <v>USA</v>
      </c>
      <c r="L485" t="s">
        <v>18</v>
      </c>
      <c r="M485" s="32">
        <f>tblHours[[#This Row],[hrs per day, ave]]</f>
        <v>2.5</v>
      </c>
      <c r="N485" s="32">
        <f>tblHours[[#This Row],[hrs per day, min]]</f>
        <v>2</v>
      </c>
      <c r="O485" s="32">
        <f>tblHours[[#This Row],[hrs per day, max]]</f>
        <v>3</v>
      </c>
    </row>
    <row r="486" spans="2:15" ht="15" hidden="1" customHeight="1">
      <c r="B486" t="s">
        <v>2489</v>
      </c>
      <c r="C486" s="1">
        <v>41055.148657407408</v>
      </c>
      <c r="D486" s="4" t="s">
        <v>592</v>
      </c>
      <c r="E486">
        <v>20000</v>
      </c>
      <c r="F486" t="s">
        <v>6</v>
      </c>
      <c r="G486">
        <f>tblSalaries[[#This Row],[clean Salary (in local currency)]]*VLOOKUP(tblSalaries[[#This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VLOOKUP(tblSalaries[[#This Row],[Where do you work]],tblCountries[[Actual]:[Mapping]],2,FALSE)</f>
        <v>India</v>
      </c>
      <c r="L486" t="s">
        <v>18</v>
      </c>
      <c r="M486" s="32">
        <f>tblHours[[#This Row],[hrs per day, ave]]</f>
        <v>2.5</v>
      </c>
      <c r="N486" s="32">
        <f>tblHours[[#This Row],[hrs per day, min]]</f>
        <v>2</v>
      </c>
      <c r="O486" s="32">
        <f>tblHours[[#This Row],[hrs per day, max]]</f>
        <v>3</v>
      </c>
    </row>
    <row r="487" spans="2:15" ht="15" hidden="1" customHeight="1">
      <c r="B487" t="s">
        <v>2490</v>
      </c>
      <c r="C487" s="1">
        <v>41055.148784722223</v>
      </c>
      <c r="D487" s="4">
        <v>6000</v>
      </c>
      <c r="E487">
        <v>6000</v>
      </c>
      <c r="F487" t="s">
        <v>6</v>
      </c>
      <c r="G487">
        <f>tblSalaries[[#This Row],[clean Salary (in local currency)]]*VLOOKUP(tblSalaries[[#This Row],[Currency]],tblXrate[],2,FALSE)</f>
        <v>6000</v>
      </c>
      <c r="H487" t="s">
        <v>360</v>
      </c>
      <c r="I487" t="s">
        <v>3999</v>
      </c>
      <c r="J487" t="s">
        <v>8</v>
      </c>
      <c r="K487" t="str">
        <f>VLOOKUP(tblSalaries[[#This Row],[Where do you work]],tblCountries[[Actual]:[Mapping]],2,FALSE)</f>
        <v>India</v>
      </c>
      <c r="L487" t="s">
        <v>13</v>
      </c>
      <c r="M487" s="32">
        <f>tblHours[[#This Row],[hrs per day, ave]]</f>
        <v>8</v>
      </c>
      <c r="N487" s="32">
        <f>tblHours[[#This Row],[hrs per day, min]]</f>
        <v>8</v>
      </c>
      <c r="O487" s="32">
        <f>tblHours[[#This Row],[hrs per day, max]]</f>
        <v>8</v>
      </c>
    </row>
    <row r="488" spans="2:15" ht="15" hidden="1" customHeight="1">
      <c r="B488" t="s">
        <v>2491</v>
      </c>
      <c r="C488" s="1">
        <v>41055.151076388887</v>
      </c>
      <c r="D488" s="4">
        <v>190000</v>
      </c>
      <c r="E488">
        <v>190000</v>
      </c>
      <c r="F488" t="s">
        <v>69</v>
      </c>
      <c r="G488">
        <f>tblSalaries[[#This Row],[clean Salary (in local currency)]]*VLOOKUP(tblSalaries[[#This Row],[Currency]],tblXrate[],2,FALSE)</f>
        <v>299473.87169278396</v>
      </c>
      <c r="H488" t="s">
        <v>593</v>
      </c>
      <c r="I488" t="s">
        <v>4001</v>
      </c>
      <c r="J488" t="s">
        <v>71</v>
      </c>
      <c r="K488" t="str">
        <f>VLOOKUP(tblSalaries[[#This Row],[Where do you work]],tblCountries[[Actual]:[Mapping]],2,FALSE)</f>
        <v>UK</v>
      </c>
      <c r="L488" t="s">
        <v>9</v>
      </c>
      <c r="M488" s="32">
        <f>tblHours[[#This Row],[hrs per day, ave]]</f>
        <v>5</v>
      </c>
      <c r="N488" s="32">
        <f>tblHours[[#This Row],[hrs per day, min]]</f>
        <v>4</v>
      </c>
      <c r="O488" s="32">
        <f>tblHours[[#This Row],[hrs per day, max]]</f>
        <v>6</v>
      </c>
    </row>
    <row r="489" spans="2:15" ht="15" hidden="1" customHeight="1">
      <c r="B489" t="s">
        <v>2492</v>
      </c>
      <c r="C489" s="1">
        <v>41055.151226851849</v>
      </c>
      <c r="D489" s="4">
        <v>28164</v>
      </c>
      <c r="E489">
        <v>28164</v>
      </c>
      <c r="F489" t="s">
        <v>69</v>
      </c>
      <c r="G489">
        <f>tblSalaries[[#This Row],[clean Salary (in local currency)]]*VLOOKUP(tblSalaries[[#This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VLOOKUP(tblSalaries[[#This Row],[Where do you work]],tblCountries[[Actual]:[Mapping]],2,FALSE)</f>
        <v>UK</v>
      </c>
      <c r="L489" t="s">
        <v>9</v>
      </c>
      <c r="M489" s="32">
        <f>tblHours[[#This Row],[hrs per day, ave]]</f>
        <v>5</v>
      </c>
      <c r="N489" s="32">
        <f>tblHours[[#This Row],[hrs per day, min]]</f>
        <v>4</v>
      </c>
      <c r="O489" s="32">
        <f>tblHours[[#This Row],[hrs per day, max]]</f>
        <v>6</v>
      </c>
    </row>
    <row r="490" spans="2:15" ht="15" hidden="1" customHeight="1">
      <c r="B490" t="s">
        <v>2493</v>
      </c>
      <c r="C490" s="1">
        <v>41055.153078703705</v>
      </c>
      <c r="D490" s="4">
        <v>40000</v>
      </c>
      <c r="E490">
        <v>40000</v>
      </c>
      <c r="F490" t="s">
        <v>6</v>
      </c>
      <c r="G490">
        <f>tblSalaries[[#This Row],[clean Salary (in local currency)]]*VLOOKUP(tblSalaries[[#This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VLOOKUP(tblSalaries[[#This Row],[Where do you work]],tblCountries[[Actual]:[Mapping]],2,FALSE)</f>
        <v>USA</v>
      </c>
      <c r="L490" t="s">
        <v>18</v>
      </c>
      <c r="M490" s="32">
        <f>tblHours[[#This Row],[hrs per day, ave]]</f>
        <v>2.5</v>
      </c>
      <c r="N490" s="32">
        <f>tblHours[[#This Row],[hrs per day, min]]</f>
        <v>2</v>
      </c>
      <c r="O490" s="32">
        <f>tblHours[[#This Row],[hrs per day, max]]</f>
        <v>3</v>
      </c>
    </row>
    <row r="491" spans="2:15" ht="15" hidden="1" customHeight="1">
      <c r="B491" t="s">
        <v>2494</v>
      </c>
      <c r="C491" s="1">
        <v>41055.158819444441</v>
      </c>
      <c r="D491" s="4" t="s">
        <v>596</v>
      </c>
      <c r="E491">
        <v>108000</v>
      </c>
      <c r="F491" t="s">
        <v>6</v>
      </c>
      <c r="G491">
        <f>tblSalaries[[#This Row],[clean Salary (in local currency)]]*VLOOKUP(tblSalaries[[#This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VLOOKUP(tblSalaries[[#This Row],[Where do you work]],tblCountries[[Actual]:[Mapping]],2,FALSE)</f>
        <v>Norway</v>
      </c>
      <c r="L491" t="s">
        <v>9</v>
      </c>
      <c r="M491" s="32">
        <f>tblHours[[#This Row],[hrs per day, ave]]</f>
        <v>5</v>
      </c>
      <c r="N491" s="32">
        <f>tblHours[[#This Row],[hrs per day, min]]</f>
        <v>4</v>
      </c>
      <c r="O491" s="32">
        <f>tblHours[[#This Row],[hrs per day, max]]</f>
        <v>6</v>
      </c>
    </row>
    <row r="492" spans="2:15" ht="15" hidden="1" customHeight="1">
      <c r="B492" t="s">
        <v>2495</v>
      </c>
      <c r="C492" s="1">
        <v>41055.159270833334</v>
      </c>
      <c r="D492" s="4" t="s">
        <v>597</v>
      </c>
      <c r="E492">
        <v>200000</v>
      </c>
      <c r="F492" t="s">
        <v>40</v>
      </c>
      <c r="G492">
        <f>tblSalaries[[#This Row],[clean Salary (in local currency)]]*VLOOKUP(tblSalaries[[#This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VLOOKUP(tblSalaries[[#This Row],[Where do you work]],tblCountries[[Actual]:[Mapping]],2,FALSE)</f>
        <v>India</v>
      </c>
      <c r="L492" t="s">
        <v>18</v>
      </c>
      <c r="M492" s="32">
        <f>tblHours[[#This Row],[hrs per day, ave]]</f>
        <v>2.5</v>
      </c>
      <c r="N492" s="32">
        <f>tblHours[[#This Row],[hrs per day, min]]</f>
        <v>2</v>
      </c>
      <c r="O492" s="32">
        <f>tblHours[[#This Row],[hrs per day, max]]</f>
        <v>3</v>
      </c>
    </row>
    <row r="493" spans="2:15" ht="15" hidden="1" customHeight="1">
      <c r="B493" t="s">
        <v>2496</v>
      </c>
      <c r="C493" s="1">
        <v>41055.160000000003</v>
      </c>
      <c r="D493" s="4">
        <v>84000</v>
      </c>
      <c r="E493">
        <v>84000</v>
      </c>
      <c r="F493" t="s">
        <v>6</v>
      </c>
      <c r="G493">
        <f>tblSalaries[[#This Row],[clean Salary (in local currency)]]*VLOOKUP(tblSalaries[[#This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VLOOKUP(tblSalaries[[#This Row],[Where do you work]],tblCountries[[Actual]:[Mapping]],2,FALSE)</f>
        <v>USA</v>
      </c>
      <c r="L493" t="s">
        <v>13</v>
      </c>
      <c r="M493" s="32">
        <f>tblHours[[#This Row],[hrs per day, ave]]</f>
        <v>8</v>
      </c>
      <c r="N493" s="32">
        <f>tblHours[[#This Row],[hrs per day, min]]</f>
        <v>8</v>
      </c>
      <c r="O493" s="32">
        <f>tblHours[[#This Row],[hrs per day, max]]</f>
        <v>8</v>
      </c>
    </row>
    <row r="494" spans="2:15" ht="15" hidden="1" customHeight="1">
      <c r="B494" t="s">
        <v>2497</v>
      </c>
      <c r="C494" s="1">
        <v>41055.16138888889</v>
      </c>
      <c r="D494" s="4">
        <v>33000</v>
      </c>
      <c r="E494">
        <v>33000</v>
      </c>
      <c r="F494" t="s">
        <v>69</v>
      </c>
      <c r="G494">
        <f>tblSalaries[[#This Row],[clean Salary (in local currency)]]*VLOOKUP(tblSalaries[[#This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9</v>
      </c>
      <c r="M494" s="32">
        <f>tblHours[[#This Row],[hrs per day, ave]]</f>
        <v>5</v>
      </c>
      <c r="N494" s="32">
        <f>tblHours[[#This Row],[hrs per day, min]]</f>
        <v>4</v>
      </c>
      <c r="O494" s="32">
        <f>tblHours[[#This Row],[hrs per day, max]]</f>
        <v>6</v>
      </c>
    </row>
    <row r="495" spans="2:15" ht="15" hidden="1" customHeight="1">
      <c r="B495" t="s">
        <v>2498</v>
      </c>
      <c r="C495" s="1">
        <v>41055.162141203706</v>
      </c>
      <c r="D495" s="4" t="s">
        <v>600</v>
      </c>
      <c r="E495">
        <v>720000</v>
      </c>
      <c r="F495" t="s">
        <v>40</v>
      </c>
      <c r="G495">
        <f>tblSalaries[[#This Row],[clean Salary (in local currency)]]*VLOOKUP(tblSalaries[[#This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VLOOKUP(tblSalaries[[#This Row],[Where do you work]],tblCountries[[Actual]:[Mapping]],2,FALSE)</f>
        <v>India</v>
      </c>
      <c r="L495" t="s">
        <v>18</v>
      </c>
      <c r="M495" s="32">
        <f>tblHours[[#This Row],[hrs per day, ave]]</f>
        <v>2.5</v>
      </c>
      <c r="N495" s="32">
        <f>tblHours[[#This Row],[hrs per day, min]]</f>
        <v>2</v>
      </c>
      <c r="O495" s="32">
        <f>tblHours[[#This Row],[hrs per day, max]]</f>
        <v>3</v>
      </c>
    </row>
    <row r="496" spans="2:15" ht="15" hidden="1" customHeight="1">
      <c r="B496" t="s">
        <v>2499</v>
      </c>
      <c r="C496" s="1">
        <v>41055.166909722226</v>
      </c>
      <c r="D496" s="4">
        <v>68500</v>
      </c>
      <c r="E496">
        <v>68500</v>
      </c>
      <c r="F496" t="s">
        <v>86</v>
      </c>
      <c r="G496">
        <f>tblSalaries[[#This Row],[clean Salary (in local currency)]]*VLOOKUP(tblSalaries[[#This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VLOOKUP(tblSalaries[[#This Row],[Where do you work]],tblCountries[[Actual]:[Mapping]],2,FALSE)</f>
        <v>Canada</v>
      </c>
      <c r="L496" t="s">
        <v>9</v>
      </c>
      <c r="M496" s="32">
        <f>tblHours[[#This Row],[hrs per day, ave]]</f>
        <v>5</v>
      </c>
      <c r="N496" s="32">
        <f>tblHours[[#This Row],[hrs per day, min]]</f>
        <v>4</v>
      </c>
      <c r="O496" s="32">
        <f>tblHours[[#This Row],[hrs per day, max]]</f>
        <v>6</v>
      </c>
    </row>
    <row r="497" spans="2:15" ht="15" hidden="1" customHeight="1">
      <c r="B497" t="s">
        <v>2500</v>
      </c>
      <c r="C497" s="1">
        <v>41055.167881944442</v>
      </c>
      <c r="D497" s="4" t="s">
        <v>602</v>
      </c>
      <c r="E497">
        <v>23000</v>
      </c>
      <c r="F497" t="s">
        <v>6</v>
      </c>
      <c r="G497">
        <f>tblSalaries[[#This Row],[clean Salary (in local currency)]]*VLOOKUP(tblSalaries[[#This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VLOOKUP(tblSalaries[[#This Row],[Where do you work]],tblCountries[[Actual]:[Mapping]],2,FALSE)</f>
        <v>Hungary</v>
      </c>
      <c r="L497" t="s">
        <v>9</v>
      </c>
      <c r="M497" s="32">
        <f>tblHours[[#This Row],[hrs per day, ave]]</f>
        <v>5</v>
      </c>
      <c r="N497" s="32">
        <f>tblHours[[#This Row],[hrs per day, min]]</f>
        <v>4</v>
      </c>
      <c r="O497" s="32">
        <f>tblHours[[#This Row],[hrs per day, max]]</f>
        <v>6</v>
      </c>
    </row>
    <row r="498" spans="2:15" ht="15" hidden="1" customHeight="1">
      <c r="B498" t="s">
        <v>2501</v>
      </c>
      <c r="C498" s="1">
        <v>41055.168043981481</v>
      </c>
      <c r="D498" s="4">
        <v>58000</v>
      </c>
      <c r="E498">
        <v>58000</v>
      </c>
      <c r="F498" t="s">
        <v>69</v>
      </c>
      <c r="G498">
        <f>tblSalaries[[#This Row],[clean Salary (in local currency)]]*VLOOKUP(tblSalaries[[#This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VLOOKUP(tblSalaries[[#This Row],[Where do you work]],tblCountries[[Actual]:[Mapping]],2,FALSE)</f>
        <v>UK</v>
      </c>
      <c r="L498" t="s">
        <v>13</v>
      </c>
      <c r="M498" s="32">
        <f>tblHours[[#This Row],[hrs per day, ave]]</f>
        <v>8</v>
      </c>
      <c r="N498" s="32">
        <f>tblHours[[#This Row],[hrs per day, min]]</f>
        <v>8</v>
      </c>
      <c r="O498" s="32">
        <f>tblHours[[#This Row],[hrs per day, max]]</f>
        <v>8</v>
      </c>
    </row>
    <row r="499" spans="2:15" ht="15" hidden="1" customHeight="1">
      <c r="B499" t="s">
        <v>2502</v>
      </c>
      <c r="C499" s="1">
        <v>41055.169131944444</v>
      </c>
      <c r="D499" s="4">
        <v>77000</v>
      </c>
      <c r="E499">
        <v>77000</v>
      </c>
      <c r="F499" t="s">
        <v>6</v>
      </c>
      <c r="G499">
        <f>tblSalaries[[#This Row],[clean Salary (in local currency)]]*VLOOKUP(tblSalaries[[#This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VLOOKUP(tblSalaries[[#This Row],[Where do you work]],tblCountries[[Actual]:[Mapping]],2,FALSE)</f>
        <v>USA</v>
      </c>
      <c r="L499" t="s">
        <v>13</v>
      </c>
      <c r="M499" s="32">
        <f>tblHours[[#This Row],[hrs per day, ave]]</f>
        <v>8</v>
      </c>
      <c r="N499" s="32">
        <f>tblHours[[#This Row],[hrs per day, min]]</f>
        <v>8</v>
      </c>
      <c r="O499" s="32">
        <f>tblHours[[#This Row],[hrs per day, max]]</f>
        <v>8</v>
      </c>
    </row>
    <row r="500" spans="2:15" ht="15" hidden="1" customHeight="1">
      <c r="B500" t="s">
        <v>2503</v>
      </c>
      <c r="C500" s="1">
        <v>41055.170231481483</v>
      </c>
      <c r="D500" s="4">
        <v>100000</v>
      </c>
      <c r="E500">
        <v>100000</v>
      </c>
      <c r="F500" t="s">
        <v>6</v>
      </c>
      <c r="G500">
        <f>tblSalaries[[#This Row],[clean Salary (in local currency)]]*VLOOKUP(tblSalaries[[#This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VLOOKUP(tblSalaries[[#This Row],[Where do you work]],tblCountries[[Actual]:[Mapping]],2,FALSE)</f>
        <v>USA</v>
      </c>
      <c r="L500" t="s">
        <v>9</v>
      </c>
      <c r="M500" s="32">
        <f>tblHours[[#This Row],[hrs per day, ave]]</f>
        <v>5</v>
      </c>
      <c r="N500" s="32">
        <f>tblHours[[#This Row],[hrs per day, min]]</f>
        <v>4</v>
      </c>
      <c r="O500" s="32">
        <f>tblHours[[#This Row],[hrs per day, max]]</f>
        <v>6</v>
      </c>
    </row>
    <row r="501" spans="2:15" ht="15" hidden="1" customHeight="1">
      <c r="B501" t="s">
        <v>2504</v>
      </c>
      <c r="C501" s="1">
        <v>41055.174224537041</v>
      </c>
      <c r="D501" s="4">
        <v>55500</v>
      </c>
      <c r="E501">
        <v>55500</v>
      </c>
      <c r="F501" t="s">
        <v>6</v>
      </c>
      <c r="G501">
        <f>tblSalaries[[#This Row],[clean Salary (in local currency)]]*VLOOKUP(tblSalaries[[#This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VLOOKUP(tblSalaries[[#This Row],[Where do you work]],tblCountries[[Actual]:[Mapping]],2,FALSE)</f>
        <v>UAE</v>
      </c>
      <c r="L501" t="s">
        <v>9</v>
      </c>
      <c r="M501" s="32">
        <f>tblHours[[#This Row],[hrs per day, ave]]</f>
        <v>5</v>
      </c>
      <c r="N501" s="32">
        <f>tblHours[[#This Row],[hrs per day, min]]</f>
        <v>4</v>
      </c>
      <c r="O501" s="32">
        <f>tblHours[[#This Row],[hrs per day, max]]</f>
        <v>6</v>
      </c>
    </row>
    <row r="502" spans="2:15" ht="15" hidden="1" customHeight="1">
      <c r="B502" t="s">
        <v>2505</v>
      </c>
      <c r="C502" s="1">
        <v>41055.175185185188</v>
      </c>
      <c r="D502" s="4" t="s">
        <v>606</v>
      </c>
      <c r="E502">
        <v>15000</v>
      </c>
      <c r="F502" t="s">
        <v>22</v>
      </c>
      <c r="G502">
        <f>tblSalaries[[#This Row],[clean Salary (in local currency)]]*VLOOKUP(tblSalaries[[#This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VLOOKUP(tblSalaries[[#This Row],[Where do you work]],tblCountries[[Actual]:[Mapping]],2,FALSE)</f>
        <v>Spain</v>
      </c>
      <c r="L502" t="s">
        <v>13</v>
      </c>
      <c r="M502" s="32">
        <f>tblHours[[#This Row],[hrs per day, ave]]</f>
        <v>8</v>
      </c>
      <c r="N502" s="32">
        <f>tblHours[[#This Row],[hrs per day, min]]</f>
        <v>8</v>
      </c>
      <c r="O502" s="32">
        <f>tblHours[[#This Row],[hrs per day, max]]</f>
        <v>8</v>
      </c>
    </row>
    <row r="503" spans="2:15" ht="15" hidden="1" customHeight="1">
      <c r="B503" t="s">
        <v>2506</v>
      </c>
      <c r="C503" s="1">
        <v>41055.176319444443</v>
      </c>
      <c r="D503" s="4" t="s">
        <v>609</v>
      </c>
      <c r="E503">
        <v>600000</v>
      </c>
      <c r="F503" t="s">
        <v>40</v>
      </c>
      <c r="G503">
        <f>tblSalaries[[#This Row],[clean Salary (in local currency)]]*VLOOKUP(tblSalaries[[#This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VLOOKUP(tblSalaries[[#This Row],[Where do you work]],tblCountries[[Actual]:[Mapping]],2,FALSE)</f>
        <v>India</v>
      </c>
      <c r="L503" t="s">
        <v>9</v>
      </c>
      <c r="M503" s="32">
        <f>tblHours[[#This Row],[hrs per day, ave]]</f>
        <v>5</v>
      </c>
      <c r="N503" s="32">
        <f>tblHours[[#This Row],[hrs per day, min]]</f>
        <v>4</v>
      </c>
      <c r="O503" s="32">
        <f>tblHours[[#This Row],[hrs per day, max]]</f>
        <v>6</v>
      </c>
    </row>
    <row r="504" spans="2:15" ht="15" hidden="1" customHeight="1">
      <c r="B504" t="s">
        <v>2507</v>
      </c>
      <c r="C504" s="1">
        <v>41055.176701388889</v>
      </c>
      <c r="D504" s="4">
        <v>8400</v>
      </c>
      <c r="E504">
        <v>8400</v>
      </c>
      <c r="F504" t="s">
        <v>6</v>
      </c>
      <c r="G504">
        <f>tblSalaries[[#This Row],[clean Salary (in local currency)]]*VLOOKUP(tblSalaries[[#This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VLOOKUP(tblSalaries[[#This Row],[Where do you work]],tblCountries[[Actual]:[Mapping]],2,FALSE)</f>
        <v>India</v>
      </c>
      <c r="L504" t="s">
        <v>9</v>
      </c>
      <c r="M504" s="32">
        <f>tblHours[[#This Row],[hrs per day, ave]]</f>
        <v>5</v>
      </c>
      <c r="N504" s="32">
        <f>tblHours[[#This Row],[hrs per day, min]]</f>
        <v>4</v>
      </c>
      <c r="O504" s="32">
        <f>tblHours[[#This Row],[hrs per day, max]]</f>
        <v>6</v>
      </c>
    </row>
    <row r="505" spans="2:15" ht="15" hidden="1" customHeight="1">
      <c r="B505" t="s">
        <v>2508</v>
      </c>
      <c r="C505" s="1">
        <v>41055.17796296296</v>
      </c>
      <c r="D505" s="4" t="s">
        <v>611</v>
      </c>
      <c r="E505">
        <v>500000</v>
      </c>
      <c r="F505" t="s">
        <v>40</v>
      </c>
      <c r="G505">
        <f>tblSalaries[[#This Row],[clean Salary (in local currency)]]*VLOOKUP(tblSalaries[[#This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VLOOKUP(tblSalaries[[#This Row],[Where do you work]],tblCountries[[Actual]:[Mapping]],2,FALSE)</f>
        <v>India</v>
      </c>
      <c r="L505" t="s">
        <v>18</v>
      </c>
      <c r="M505" s="32">
        <f>tblHours[[#This Row],[hrs per day, ave]]</f>
        <v>2.5</v>
      </c>
      <c r="N505" s="32">
        <f>tblHours[[#This Row],[hrs per day, min]]</f>
        <v>2</v>
      </c>
      <c r="O505" s="32">
        <f>tblHours[[#This Row],[hrs per day, max]]</f>
        <v>3</v>
      </c>
    </row>
    <row r="506" spans="2:15" ht="15" hidden="1" customHeight="1">
      <c r="B506" t="s">
        <v>2509</v>
      </c>
      <c r="C506" s="1">
        <v>41055.178703703707</v>
      </c>
      <c r="D506" s="4">
        <v>12000</v>
      </c>
      <c r="E506">
        <v>12000</v>
      </c>
      <c r="F506" t="s">
        <v>6</v>
      </c>
      <c r="G506">
        <f>tblSalaries[[#This Row],[clean Salary (in local currency)]]*VLOOKUP(tblSalaries[[#This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VLOOKUP(tblSalaries[[#This Row],[Where do you work]],tblCountries[[Actual]:[Mapping]],2,FALSE)</f>
        <v>Brazil</v>
      </c>
      <c r="L506" t="s">
        <v>13</v>
      </c>
      <c r="M506" s="32">
        <f>tblHours[[#This Row],[hrs per day, ave]]</f>
        <v>8</v>
      </c>
      <c r="N506" s="32">
        <f>tblHours[[#This Row],[hrs per day, min]]</f>
        <v>8</v>
      </c>
      <c r="O506" s="32">
        <f>tblHours[[#This Row],[hrs per day, max]]</f>
        <v>8</v>
      </c>
    </row>
    <row r="507" spans="2:15" ht="15" hidden="1" customHeight="1">
      <c r="B507" t="s">
        <v>2510</v>
      </c>
      <c r="C507" s="1">
        <v>41055.179340277777</v>
      </c>
      <c r="D507" s="4">
        <v>65000</v>
      </c>
      <c r="E507">
        <v>65000</v>
      </c>
      <c r="F507" t="s">
        <v>6</v>
      </c>
      <c r="G507">
        <f>tblSalaries[[#This Row],[clean Salary (in local currency)]]*VLOOKUP(tblSalaries[[#This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  <c r="M507" s="32">
        <f>tblHours[[#This Row],[hrs per day, ave]]</f>
        <v>8</v>
      </c>
      <c r="N507" s="32">
        <f>tblHours[[#This Row],[hrs per day, min]]</f>
        <v>8</v>
      </c>
      <c r="O507" s="32">
        <f>tblHours[[#This Row],[hrs per day, max]]</f>
        <v>8</v>
      </c>
    </row>
    <row r="508" spans="2:15" ht="15" hidden="1" customHeight="1">
      <c r="B508" t="s">
        <v>2511</v>
      </c>
      <c r="C508" s="1">
        <v>41055.179918981485</v>
      </c>
      <c r="D508" s="4" t="s">
        <v>614</v>
      </c>
      <c r="E508">
        <v>16400</v>
      </c>
      <c r="F508" t="s">
        <v>69</v>
      </c>
      <c r="G508">
        <f>tblSalaries[[#This Row],[clean Salary (in local currency)]]*VLOOKUP(tblSalaries[[#This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VLOOKUP(tblSalaries[[#This Row],[Where do you work]],tblCountries[[Actual]:[Mapping]],2,FALSE)</f>
        <v>UK</v>
      </c>
      <c r="L508" t="s">
        <v>9</v>
      </c>
      <c r="M508" s="32">
        <f>tblHours[[#This Row],[hrs per day, ave]]</f>
        <v>5</v>
      </c>
      <c r="N508" s="32">
        <f>tblHours[[#This Row],[hrs per day, min]]</f>
        <v>4</v>
      </c>
      <c r="O508" s="32">
        <f>tblHours[[#This Row],[hrs per day, max]]</f>
        <v>6</v>
      </c>
    </row>
    <row r="509" spans="2:15" ht="15" hidden="1" customHeight="1">
      <c r="B509" t="s">
        <v>2512</v>
      </c>
      <c r="C509" s="1">
        <v>41055.180752314816</v>
      </c>
      <c r="D509" s="4">
        <v>78000</v>
      </c>
      <c r="E509">
        <v>78000</v>
      </c>
      <c r="F509" t="s">
        <v>69</v>
      </c>
      <c r="G509">
        <f>tblSalaries[[#This Row],[clean Salary (in local currency)]]*VLOOKUP(tblSalaries[[#This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VLOOKUP(tblSalaries[[#This Row],[Where do you work]],tblCountries[[Actual]:[Mapping]],2,FALSE)</f>
        <v>UK</v>
      </c>
      <c r="L509" t="s">
        <v>25</v>
      </c>
      <c r="M509" s="32">
        <f>tblHours[[#This Row],[hrs per day, ave]]</f>
        <v>1.5</v>
      </c>
      <c r="N509" s="32">
        <f>tblHours[[#This Row],[hrs per day, min]]</f>
        <v>1</v>
      </c>
      <c r="O509" s="32">
        <f>tblHours[[#This Row],[hrs per day, max]]</f>
        <v>2</v>
      </c>
    </row>
    <row r="510" spans="2:15" ht="15" hidden="1" customHeight="1">
      <c r="B510" t="s">
        <v>2513</v>
      </c>
      <c r="C510" s="1">
        <v>41055.184305555558</v>
      </c>
      <c r="D510" s="4">
        <v>76000</v>
      </c>
      <c r="E510">
        <v>76000</v>
      </c>
      <c r="F510" t="s">
        <v>6</v>
      </c>
      <c r="G510">
        <f>tblSalaries[[#This Row],[clean Salary (in local currency)]]*VLOOKUP(tblSalaries[[#This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VLOOKUP(tblSalaries[[#This Row],[Where do you work]],tblCountries[[Actual]:[Mapping]],2,FALSE)</f>
        <v>USA</v>
      </c>
      <c r="L510" t="s">
        <v>18</v>
      </c>
      <c r="M510" s="32">
        <f>tblHours[[#This Row],[hrs per day, ave]]</f>
        <v>2.5</v>
      </c>
      <c r="N510" s="32">
        <f>tblHours[[#This Row],[hrs per day, min]]</f>
        <v>2</v>
      </c>
      <c r="O510" s="32">
        <f>tblHours[[#This Row],[hrs per day, max]]</f>
        <v>3</v>
      </c>
    </row>
    <row r="511" spans="2:15" ht="15" hidden="1" customHeight="1">
      <c r="B511" t="s">
        <v>2514</v>
      </c>
      <c r="C511" s="1">
        <v>41055.184837962966</v>
      </c>
      <c r="D511" s="4" t="s">
        <v>617</v>
      </c>
      <c r="E511">
        <v>150000</v>
      </c>
      <c r="F511" t="s">
        <v>6</v>
      </c>
      <c r="G511">
        <f>tblSalaries[[#This Row],[clean Salary (in local currency)]]*VLOOKUP(tblSalaries[[#This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  <c r="M511" s="32">
        <f>tblHours[[#This Row],[hrs per day, ave]]</f>
        <v>8</v>
      </c>
      <c r="N511" s="32">
        <f>tblHours[[#This Row],[hrs per day, min]]</f>
        <v>8</v>
      </c>
      <c r="O511" s="32">
        <f>tblHours[[#This Row],[hrs per day, max]]</f>
        <v>8</v>
      </c>
    </row>
    <row r="512" spans="2:15" ht="15" hidden="1" customHeight="1">
      <c r="B512" t="s">
        <v>2515</v>
      </c>
      <c r="C512" s="1">
        <v>41055.185555555552</v>
      </c>
      <c r="D512" s="4">
        <v>54000</v>
      </c>
      <c r="E512">
        <v>54000</v>
      </c>
      <c r="F512" t="s">
        <v>6</v>
      </c>
      <c r="G512">
        <f>tblSalaries[[#This Row],[clean Salary (in local currency)]]*VLOOKUP(tblSalaries[[#This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VLOOKUP(tblSalaries[[#This Row],[Where do you work]],tblCountries[[Actual]:[Mapping]],2,FALSE)</f>
        <v>USA</v>
      </c>
      <c r="L512" t="s">
        <v>9</v>
      </c>
      <c r="M512" s="32">
        <f>tblHours[[#This Row],[hrs per day, ave]]</f>
        <v>5</v>
      </c>
      <c r="N512" s="32">
        <f>tblHours[[#This Row],[hrs per day, min]]</f>
        <v>4</v>
      </c>
      <c r="O512" s="32">
        <f>tblHours[[#This Row],[hrs per day, max]]</f>
        <v>6</v>
      </c>
    </row>
    <row r="513" spans="2:15" ht="15" hidden="1" customHeight="1">
      <c r="B513" t="s">
        <v>2516</v>
      </c>
      <c r="C513" s="1">
        <v>41055.189618055556</v>
      </c>
      <c r="D513" s="4" t="s">
        <v>618</v>
      </c>
      <c r="E513">
        <v>57000</v>
      </c>
      <c r="F513" t="s">
        <v>6</v>
      </c>
      <c r="G513">
        <f>tblSalaries[[#This Row],[clean Salary (in local currency)]]*VLOOKUP(tblSalaries[[#This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VLOOKUP(tblSalaries[[#This Row],[Where do you work]],tblCountries[[Actual]:[Mapping]],2,FALSE)</f>
        <v>Israel</v>
      </c>
      <c r="L513" t="s">
        <v>9</v>
      </c>
      <c r="M513" s="32">
        <f>tblHours[[#This Row],[hrs per day, ave]]</f>
        <v>5</v>
      </c>
      <c r="N513" s="32">
        <f>tblHours[[#This Row],[hrs per day, min]]</f>
        <v>4</v>
      </c>
      <c r="O513" s="32">
        <f>tblHours[[#This Row],[hrs per day, max]]</f>
        <v>6</v>
      </c>
    </row>
    <row r="514" spans="2:15" ht="15" hidden="1" customHeight="1">
      <c r="B514" t="s">
        <v>2517</v>
      </c>
      <c r="C514" s="1">
        <v>41055.189895833333</v>
      </c>
      <c r="D514" s="4">
        <v>61000</v>
      </c>
      <c r="E514">
        <v>61000</v>
      </c>
      <c r="F514" t="s">
        <v>6</v>
      </c>
      <c r="G514">
        <f>tblSalaries[[#This Row],[clean Salary (in local currency)]]*VLOOKUP(tblSalaries[[#This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VLOOKUP(tblSalaries[[#This Row],[Where do you work]],tblCountries[[Actual]:[Mapping]],2,FALSE)</f>
        <v>USA</v>
      </c>
      <c r="L514" t="s">
        <v>9</v>
      </c>
      <c r="M514" s="32">
        <f>tblHours[[#This Row],[hrs per day, ave]]</f>
        <v>5</v>
      </c>
      <c r="N514" s="32">
        <f>tblHours[[#This Row],[hrs per day, min]]</f>
        <v>4</v>
      </c>
      <c r="O514" s="32">
        <f>tblHours[[#This Row],[hrs per day, max]]</f>
        <v>6</v>
      </c>
    </row>
    <row r="515" spans="2:15" ht="15" hidden="1" customHeight="1">
      <c r="B515" t="s">
        <v>2518</v>
      </c>
      <c r="C515" s="1">
        <v>41055.190752314818</v>
      </c>
      <c r="D515" s="4">
        <v>70000</v>
      </c>
      <c r="E515">
        <v>70000</v>
      </c>
      <c r="F515" t="s">
        <v>6</v>
      </c>
      <c r="G515">
        <f>tblSalaries[[#This Row],[clean Salary (in local currency)]]*VLOOKUP(tblSalaries[[#This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VLOOKUP(tblSalaries[[#This Row],[Where do you work]],tblCountries[[Actual]:[Mapping]],2,FALSE)</f>
        <v>USA</v>
      </c>
      <c r="L515" t="s">
        <v>13</v>
      </c>
      <c r="M515" s="32">
        <f>tblHours[[#This Row],[hrs per day, ave]]</f>
        <v>8</v>
      </c>
      <c r="N515" s="32">
        <f>tblHours[[#This Row],[hrs per day, min]]</f>
        <v>8</v>
      </c>
      <c r="O515" s="32">
        <f>tblHours[[#This Row],[hrs per day, max]]</f>
        <v>8</v>
      </c>
    </row>
    <row r="516" spans="2:15" ht="15" hidden="1" customHeight="1">
      <c r="B516" t="s">
        <v>2519</v>
      </c>
      <c r="C516" s="1">
        <v>41055.192164351851</v>
      </c>
      <c r="D516" s="4">
        <v>15000</v>
      </c>
      <c r="E516">
        <v>15000</v>
      </c>
      <c r="F516" t="s">
        <v>6</v>
      </c>
      <c r="G516">
        <f>tblSalaries[[#This Row],[clean Salary (in local currency)]]*VLOOKUP(tblSalaries[[#This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VLOOKUP(tblSalaries[[#This Row],[Where do you work]],tblCountries[[Actual]:[Mapping]],2,FALSE)</f>
        <v>India</v>
      </c>
      <c r="L516" t="s">
        <v>9</v>
      </c>
      <c r="M516" s="32">
        <f>tblHours[[#This Row],[hrs per day, ave]]</f>
        <v>5</v>
      </c>
      <c r="N516" s="32">
        <f>tblHours[[#This Row],[hrs per day, min]]</f>
        <v>4</v>
      </c>
      <c r="O516" s="32">
        <f>tblHours[[#This Row],[hrs per day, max]]</f>
        <v>6</v>
      </c>
    </row>
    <row r="517" spans="2:15" ht="15" hidden="1" customHeight="1">
      <c r="B517" t="s">
        <v>2520</v>
      </c>
      <c r="C517" s="1">
        <v>41055.193877314814</v>
      </c>
      <c r="D517" s="4">
        <v>87550</v>
      </c>
      <c r="E517">
        <v>87550</v>
      </c>
      <c r="F517" t="s">
        <v>86</v>
      </c>
      <c r="G517">
        <f>tblSalaries[[#This Row],[clean Salary (in local currency)]]*VLOOKUP(tblSalaries[[#This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VLOOKUP(tblSalaries[[#This Row],[Where do you work]],tblCountries[[Actual]:[Mapping]],2,FALSE)</f>
        <v>Canada</v>
      </c>
      <c r="L517" t="s">
        <v>9</v>
      </c>
      <c r="M517" s="32">
        <f>tblHours[[#This Row],[hrs per day, ave]]</f>
        <v>5</v>
      </c>
      <c r="N517" s="32">
        <f>tblHours[[#This Row],[hrs per day, min]]</f>
        <v>4</v>
      </c>
      <c r="O517" s="32">
        <f>tblHours[[#This Row],[hrs per day, max]]</f>
        <v>6</v>
      </c>
    </row>
    <row r="518" spans="2:15" ht="15" hidden="1" customHeight="1">
      <c r="B518" t="s">
        <v>2521</v>
      </c>
      <c r="C518" s="1">
        <v>41055.194861111115</v>
      </c>
      <c r="D518" s="4">
        <v>72600</v>
      </c>
      <c r="E518">
        <v>72600</v>
      </c>
      <c r="F518" t="s">
        <v>6</v>
      </c>
      <c r="G518">
        <f>tblSalaries[[#This Row],[clean Salary (in local currency)]]*VLOOKUP(tblSalaries[[#This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  <c r="M518" s="32">
        <f>tblHours[[#This Row],[hrs per day, ave]]</f>
        <v>2.5</v>
      </c>
      <c r="N518" s="32">
        <f>tblHours[[#This Row],[hrs per day, min]]</f>
        <v>2</v>
      </c>
      <c r="O518" s="32">
        <f>tblHours[[#This Row],[hrs per day, max]]</f>
        <v>3</v>
      </c>
    </row>
    <row r="519" spans="2:15" ht="15" customHeight="1">
      <c r="B519" t="s">
        <v>2522</v>
      </c>
      <c r="C519" s="1">
        <v>41055.195370370369</v>
      </c>
      <c r="D519" s="4">
        <v>100000</v>
      </c>
      <c r="E519">
        <v>100000</v>
      </c>
      <c r="F519" t="s">
        <v>6</v>
      </c>
      <c r="G519">
        <f>tblSalaries[[#This Row],[clean Salary (in local currency)]]*VLOOKUP(tblSalaries[[#This Row],[Currency]],tblXrate[],2,FALSE)</f>
        <v>100000</v>
      </c>
      <c r="H519" t="s">
        <v>139</v>
      </c>
      <c r="I519" t="s">
        <v>4001</v>
      </c>
      <c r="J519" t="s">
        <v>15</v>
      </c>
      <c r="K519" t="str">
        <f>VLOOKUP(tblSalaries[[#This Row],[Where do you work]],tblCountries[[Actual]:[Mapping]],2,FALSE)</f>
        <v>USA</v>
      </c>
      <c r="L519" t="s">
        <v>18</v>
      </c>
      <c r="M519" s="32">
        <f>tblHours[[#This Row],[hrs per day, ave]]</f>
        <v>2.5</v>
      </c>
      <c r="N519" s="32">
        <f>tblHours[[#This Row],[hrs per day, min]]</f>
        <v>2</v>
      </c>
      <c r="O519" s="32">
        <f>tblHours[[#This Row],[hrs per day, max]]</f>
        <v>3</v>
      </c>
    </row>
    <row r="520" spans="2:15" ht="15" hidden="1" customHeight="1">
      <c r="B520" t="s">
        <v>2523</v>
      </c>
      <c r="C520" s="1">
        <v>41055.197523148148</v>
      </c>
      <c r="D520" s="4">
        <v>104000</v>
      </c>
      <c r="E520">
        <v>104000</v>
      </c>
      <c r="F520" t="s">
        <v>6</v>
      </c>
      <c r="G520">
        <f>tblSalaries[[#This Row],[clean Salary (in local currency)]]*VLOOKUP(tblSalaries[[#This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VLOOKUP(tblSalaries[[#This Row],[Where do you work]],tblCountries[[Actual]:[Mapping]],2,FALSE)</f>
        <v>USA</v>
      </c>
      <c r="L520" t="s">
        <v>9</v>
      </c>
      <c r="M520" s="32">
        <f>tblHours[[#This Row],[hrs per day, ave]]</f>
        <v>5</v>
      </c>
      <c r="N520" s="32">
        <f>tblHours[[#This Row],[hrs per day, min]]</f>
        <v>4</v>
      </c>
      <c r="O520" s="32">
        <f>tblHours[[#This Row],[hrs per day, max]]</f>
        <v>6</v>
      </c>
    </row>
    <row r="521" spans="2:15" ht="15" hidden="1" customHeight="1">
      <c r="B521" t="s">
        <v>2524</v>
      </c>
      <c r="C521" s="1">
        <v>41055.20040509259</v>
      </c>
      <c r="D521" s="4">
        <v>600000</v>
      </c>
      <c r="E521">
        <v>600000</v>
      </c>
      <c r="F521" t="s">
        <v>40</v>
      </c>
      <c r="G521">
        <f>tblSalaries[[#This Row],[clean Salary (in local currency)]]*VLOOKUP(tblSalaries[[#This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VLOOKUP(tblSalaries[[#This Row],[Where do you work]],tblCountries[[Actual]:[Mapping]],2,FALSE)</f>
        <v>India</v>
      </c>
      <c r="L521" t="s">
        <v>9</v>
      </c>
      <c r="M521" s="32">
        <f>tblHours[[#This Row],[hrs per day, ave]]</f>
        <v>5</v>
      </c>
      <c r="N521" s="32">
        <f>tblHours[[#This Row],[hrs per day, min]]</f>
        <v>4</v>
      </c>
      <c r="O521" s="32">
        <f>tblHours[[#This Row],[hrs per day, max]]</f>
        <v>6</v>
      </c>
    </row>
    <row r="522" spans="2:15" ht="15" customHeight="1">
      <c r="B522" t="s">
        <v>2525</v>
      </c>
      <c r="C522" s="1">
        <v>41055.200624999998</v>
      </c>
      <c r="D522" s="4">
        <v>200000</v>
      </c>
      <c r="E522">
        <v>200000</v>
      </c>
      <c r="F522" t="s">
        <v>6</v>
      </c>
      <c r="G522">
        <f>tblSalaries[[#This Row],[clean Salary (in local currency)]]*VLOOKUP(tblSalaries[[#This Row],[Currency]],tblXrate[],2,FALSE)</f>
        <v>200000</v>
      </c>
      <c r="H522" t="s">
        <v>625</v>
      </c>
      <c r="I522" t="s">
        <v>4001</v>
      </c>
      <c r="J522" t="s">
        <v>15</v>
      </c>
      <c r="K522" t="str">
        <f>VLOOKUP(tblSalaries[[#This Row],[Where do you work]],tblCountries[[Actual]:[Mapping]],2,FALSE)</f>
        <v>USA</v>
      </c>
      <c r="L522" t="s">
        <v>18</v>
      </c>
      <c r="M522" s="32">
        <f>tblHours[[#This Row],[hrs per day, ave]]</f>
        <v>2.5</v>
      </c>
      <c r="N522" s="32">
        <f>tblHours[[#This Row],[hrs per day, min]]</f>
        <v>2</v>
      </c>
      <c r="O522" s="32">
        <f>tblHours[[#This Row],[hrs per day, max]]</f>
        <v>3</v>
      </c>
    </row>
    <row r="523" spans="2:15" ht="15" hidden="1" customHeight="1">
      <c r="B523" t="s">
        <v>2526</v>
      </c>
      <c r="C523" s="1">
        <v>41055.201631944445</v>
      </c>
      <c r="D523" s="4" t="s">
        <v>626</v>
      </c>
      <c r="E523">
        <v>49248</v>
      </c>
      <c r="F523" t="s">
        <v>22</v>
      </c>
      <c r="G523">
        <f>tblSalaries[[#This Row],[clean Salary (in local currency)]]*VLOOKUP(tblSalaries[[#This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VLOOKUP(tblSalaries[[#This Row],[Where do you work]],tblCountries[[Actual]:[Mapping]],2,FALSE)</f>
        <v>Netherlands</v>
      </c>
      <c r="L523" t="s">
        <v>13</v>
      </c>
      <c r="M523" s="32">
        <f>tblHours[[#This Row],[hrs per day, ave]]</f>
        <v>8</v>
      </c>
      <c r="N523" s="32">
        <f>tblHours[[#This Row],[hrs per day, min]]</f>
        <v>8</v>
      </c>
      <c r="O523" s="32">
        <f>tblHours[[#This Row],[hrs per day, max]]</f>
        <v>8</v>
      </c>
    </row>
    <row r="524" spans="2:15" ht="15" hidden="1" customHeight="1">
      <c r="B524" t="s">
        <v>2527</v>
      </c>
      <c r="C524" s="1">
        <v>41055.201932870368</v>
      </c>
      <c r="D524" s="4">
        <v>36500</v>
      </c>
      <c r="E524">
        <v>36500</v>
      </c>
      <c r="F524" t="s">
        <v>69</v>
      </c>
      <c r="G524">
        <f>tblSalaries[[#This Row],[clean Salary (in local currency)]]*VLOOKUP(tblSalaries[[#This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VLOOKUP(tblSalaries[[#This Row],[Where do you work]],tblCountries[[Actual]:[Mapping]],2,FALSE)</f>
        <v>UK</v>
      </c>
      <c r="L524" t="s">
        <v>18</v>
      </c>
      <c r="M524" s="32">
        <f>tblHours[[#This Row],[hrs per day, ave]]</f>
        <v>2.5</v>
      </c>
      <c r="N524" s="32">
        <f>tblHours[[#This Row],[hrs per day, min]]</f>
        <v>2</v>
      </c>
      <c r="O524" s="32">
        <f>tblHours[[#This Row],[hrs per day, max]]</f>
        <v>3</v>
      </c>
    </row>
    <row r="525" spans="2:15" ht="15" hidden="1" customHeight="1">
      <c r="B525" t="s">
        <v>2528</v>
      </c>
      <c r="C525" s="1">
        <v>41055.20857638889</v>
      </c>
      <c r="D525" s="4">
        <v>82300</v>
      </c>
      <c r="E525">
        <v>82300</v>
      </c>
      <c r="F525" t="s">
        <v>6</v>
      </c>
      <c r="G525">
        <f>tblSalaries[[#This Row],[clean Salary (in local currency)]]*VLOOKUP(tblSalaries[[#This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VLOOKUP(tblSalaries[[#This Row],[Where do you work]],tblCountries[[Actual]:[Mapping]],2,FALSE)</f>
        <v>USA</v>
      </c>
      <c r="L525" t="s">
        <v>18</v>
      </c>
      <c r="M525" s="32">
        <f>tblHours[[#This Row],[hrs per day, ave]]</f>
        <v>2.5</v>
      </c>
      <c r="N525" s="32">
        <f>tblHours[[#This Row],[hrs per day, min]]</f>
        <v>2</v>
      </c>
      <c r="O525" s="32">
        <f>tblHours[[#This Row],[hrs per day, max]]</f>
        <v>3</v>
      </c>
    </row>
    <row r="526" spans="2:15" ht="15" hidden="1" customHeight="1">
      <c r="B526" t="s">
        <v>2529</v>
      </c>
      <c r="C526" s="1">
        <v>41055.211678240739</v>
      </c>
      <c r="D526" s="4">
        <v>95000</v>
      </c>
      <c r="E526">
        <v>95000</v>
      </c>
      <c r="F526" t="s">
        <v>6</v>
      </c>
      <c r="G526">
        <f>tblSalaries[[#This Row],[clean Salary (in local currency)]]*VLOOKUP(tblSalaries[[#This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VLOOKUP(tblSalaries[[#This Row],[Where do you work]],tblCountries[[Actual]:[Mapping]],2,FALSE)</f>
        <v>USA</v>
      </c>
      <c r="L526" t="s">
        <v>9</v>
      </c>
      <c r="M526" s="32">
        <f>tblHours[[#This Row],[hrs per day, ave]]</f>
        <v>5</v>
      </c>
      <c r="N526" s="32">
        <f>tblHours[[#This Row],[hrs per day, min]]</f>
        <v>4</v>
      </c>
      <c r="O526" s="32">
        <f>tblHours[[#This Row],[hrs per day, max]]</f>
        <v>6</v>
      </c>
    </row>
    <row r="527" spans="2:15" ht="15" hidden="1" customHeight="1">
      <c r="B527" t="s">
        <v>2530</v>
      </c>
      <c r="C527" s="1">
        <v>41055.213541666664</v>
      </c>
      <c r="D527" s="4">
        <v>140000</v>
      </c>
      <c r="E527">
        <v>140000</v>
      </c>
      <c r="F527" t="s">
        <v>69</v>
      </c>
      <c r="G527">
        <f>tblSalaries[[#This Row],[clean Salary (in local currency)]]*VLOOKUP(tblSalaries[[#This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VLOOKUP(tblSalaries[[#This Row],[Where do you work]],tblCountries[[Actual]:[Mapping]],2,FALSE)</f>
        <v>UK</v>
      </c>
      <c r="L527" t="s">
        <v>13</v>
      </c>
      <c r="M527" s="32">
        <f>tblHours[[#This Row],[hrs per day, ave]]</f>
        <v>8</v>
      </c>
      <c r="N527" s="32">
        <f>tblHours[[#This Row],[hrs per day, min]]</f>
        <v>8</v>
      </c>
      <c r="O527" s="32">
        <f>tblHours[[#This Row],[hrs per day, max]]</f>
        <v>8</v>
      </c>
    </row>
    <row r="528" spans="2:15" ht="15" hidden="1" customHeight="1">
      <c r="B528" t="s">
        <v>2531</v>
      </c>
      <c r="C528" s="1">
        <v>41055.217395833337</v>
      </c>
      <c r="D528" s="4">
        <v>72000</v>
      </c>
      <c r="E528">
        <v>72000</v>
      </c>
      <c r="F528" t="s">
        <v>6</v>
      </c>
      <c r="G528">
        <f>tblSalaries[[#This Row],[clean Salary (in local currency)]]*VLOOKUP(tblSalaries[[#This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VLOOKUP(tblSalaries[[#This Row],[Where do you work]],tblCountries[[Actual]:[Mapping]],2,FALSE)</f>
        <v>Russia</v>
      </c>
      <c r="L528" t="s">
        <v>18</v>
      </c>
      <c r="M528" s="32">
        <f>tblHours[[#This Row],[hrs per day, ave]]</f>
        <v>2.5</v>
      </c>
      <c r="N528" s="32">
        <f>tblHours[[#This Row],[hrs per day, min]]</f>
        <v>2</v>
      </c>
      <c r="O528" s="32">
        <f>tblHours[[#This Row],[hrs per day, max]]</f>
        <v>3</v>
      </c>
    </row>
    <row r="529" spans="2:15" ht="15" hidden="1" customHeight="1">
      <c r="B529" t="s">
        <v>2532</v>
      </c>
      <c r="C529" s="1">
        <v>41055.219375000001</v>
      </c>
      <c r="D529" s="4">
        <v>60000</v>
      </c>
      <c r="E529">
        <v>60000</v>
      </c>
      <c r="F529" t="s">
        <v>82</v>
      </c>
      <c r="G529">
        <f>tblSalaries[[#This Row],[clean Salary (in local currency)]]*VLOOKUP(tblSalaries[[#This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VLOOKUP(tblSalaries[[#This Row],[Where do you work]],tblCountries[[Actual]:[Mapping]],2,FALSE)</f>
        <v>Australia</v>
      </c>
      <c r="L529" t="s">
        <v>18</v>
      </c>
      <c r="M529" s="32">
        <f>tblHours[[#This Row],[hrs per day, ave]]</f>
        <v>2.5</v>
      </c>
      <c r="N529" s="32">
        <f>tblHours[[#This Row],[hrs per day, min]]</f>
        <v>2</v>
      </c>
      <c r="O529" s="32">
        <f>tblHours[[#This Row],[hrs per day, max]]</f>
        <v>3</v>
      </c>
    </row>
    <row r="530" spans="2:15" ht="15" hidden="1" customHeight="1">
      <c r="B530" t="s">
        <v>2533</v>
      </c>
      <c r="C530" s="1">
        <v>41055.220972222225</v>
      </c>
      <c r="D530" s="4" t="s">
        <v>634</v>
      </c>
      <c r="E530">
        <v>120000</v>
      </c>
      <c r="F530" t="s">
        <v>6</v>
      </c>
      <c r="G530">
        <f>tblSalaries[[#This Row],[clean Salary (in local currency)]]*VLOOKUP(tblSalaries[[#This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VLOOKUP(tblSalaries[[#This Row],[Where do you work]],tblCountries[[Actual]:[Mapping]],2,FALSE)</f>
        <v>New Zealand</v>
      </c>
      <c r="L530" t="s">
        <v>18</v>
      </c>
      <c r="M530" s="32">
        <f>tblHours[[#This Row],[hrs per day, ave]]</f>
        <v>2.5</v>
      </c>
      <c r="N530" s="32">
        <f>tblHours[[#This Row],[hrs per day, min]]</f>
        <v>2</v>
      </c>
      <c r="O530" s="32">
        <f>tblHours[[#This Row],[hrs per day, max]]</f>
        <v>3</v>
      </c>
    </row>
    <row r="531" spans="2:15" ht="15" hidden="1" customHeight="1">
      <c r="B531" t="s">
        <v>2534</v>
      </c>
      <c r="C531" s="1">
        <v>41055.221145833333</v>
      </c>
      <c r="D531" s="4" t="s">
        <v>637</v>
      </c>
      <c r="E531">
        <v>95000</v>
      </c>
      <c r="F531" t="s">
        <v>6</v>
      </c>
      <c r="G531">
        <f>tblSalaries[[#This Row],[clean Salary (in local currency)]]*VLOOKUP(tblSalaries[[#This Row],[Currency]],tblXrate[],2,FALSE)</f>
        <v>95000</v>
      </c>
      <c r="H531" t="s">
        <v>638</v>
      </c>
      <c r="I531" t="s">
        <v>4001</v>
      </c>
      <c r="J531" t="s">
        <v>639</v>
      </c>
      <c r="K531" t="str">
        <f>VLOOKUP(tblSalaries[[#This Row],[Where do you work]],tblCountries[[Actual]:[Mapping]],2,FALSE)</f>
        <v>Central America</v>
      </c>
      <c r="L531" t="s">
        <v>18</v>
      </c>
      <c r="M531" s="32">
        <f>tblHours[[#This Row],[hrs per day, ave]]</f>
        <v>2.5</v>
      </c>
      <c r="N531" s="32">
        <f>tblHours[[#This Row],[hrs per day, min]]</f>
        <v>2</v>
      </c>
      <c r="O531" s="32">
        <f>tblHours[[#This Row],[hrs per day, max]]</f>
        <v>3</v>
      </c>
    </row>
    <row r="532" spans="2:15" ht="15" hidden="1" customHeight="1">
      <c r="B532" t="s">
        <v>2535</v>
      </c>
      <c r="C532" s="1">
        <v>41055.222719907404</v>
      </c>
      <c r="D532" s="4">
        <v>50000</v>
      </c>
      <c r="E532">
        <v>50000</v>
      </c>
      <c r="F532" t="s">
        <v>6</v>
      </c>
      <c r="G532">
        <f>tblSalaries[[#This Row],[clean Salary (in local currency)]]*VLOOKUP(tblSalaries[[#This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VLOOKUP(tblSalaries[[#This Row],[Where do you work]],tblCountries[[Actual]:[Mapping]],2,FALSE)</f>
        <v>USA</v>
      </c>
      <c r="L532" t="s">
        <v>18</v>
      </c>
      <c r="M532" s="32">
        <f>tblHours[[#This Row],[hrs per day, ave]]</f>
        <v>2.5</v>
      </c>
      <c r="N532" s="32">
        <f>tblHours[[#This Row],[hrs per day, min]]</f>
        <v>2</v>
      </c>
      <c r="O532" s="32">
        <f>tblHours[[#This Row],[hrs per day, max]]</f>
        <v>3</v>
      </c>
    </row>
    <row r="533" spans="2:15" ht="15" hidden="1" customHeight="1">
      <c r="B533" t="s">
        <v>2536</v>
      </c>
      <c r="C533" s="1">
        <v>41055.224537037036</v>
      </c>
      <c r="D533" s="4" t="s">
        <v>641</v>
      </c>
      <c r="E533">
        <v>73000</v>
      </c>
      <c r="F533" t="s">
        <v>69</v>
      </c>
      <c r="G533">
        <f>tblSalaries[[#This Row],[clean Salary (in local currency)]]*VLOOKUP(tblSalaries[[#This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VLOOKUP(tblSalaries[[#This Row],[Where do you work]],tblCountries[[Actual]:[Mapping]],2,FALSE)</f>
        <v>UK</v>
      </c>
      <c r="L533" t="s">
        <v>9</v>
      </c>
      <c r="M533" s="32">
        <f>tblHours[[#This Row],[hrs per day, ave]]</f>
        <v>5</v>
      </c>
      <c r="N533" s="32">
        <f>tblHours[[#This Row],[hrs per day, min]]</f>
        <v>4</v>
      </c>
      <c r="O533" s="32">
        <f>tblHours[[#This Row],[hrs per day, max]]</f>
        <v>6</v>
      </c>
    </row>
    <row r="534" spans="2:15" ht="15" hidden="1" customHeight="1">
      <c r="B534" t="s">
        <v>2537</v>
      </c>
      <c r="C534" s="1">
        <v>41055.225185185183</v>
      </c>
      <c r="D534" s="4">
        <v>50000</v>
      </c>
      <c r="E534">
        <v>50000</v>
      </c>
      <c r="F534" t="s">
        <v>6</v>
      </c>
      <c r="G534">
        <f>tblSalaries[[#This Row],[clean Salary (in local currency)]]*VLOOKUP(tblSalaries[[#This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VLOOKUP(tblSalaries[[#This Row],[Where do you work]],tblCountries[[Actual]:[Mapping]],2,FALSE)</f>
        <v>self-employed</v>
      </c>
      <c r="L534" t="s">
        <v>9</v>
      </c>
      <c r="M534" s="32">
        <f>tblHours[[#This Row],[hrs per day, ave]]</f>
        <v>5</v>
      </c>
      <c r="N534" s="32">
        <f>tblHours[[#This Row],[hrs per day, min]]</f>
        <v>4</v>
      </c>
      <c r="O534" s="32">
        <f>tblHours[[#This Row],[hrs per day, max]]</f>
        <v>6</v>
      </c>
    </row>
    <row r="535" spans="2:15" ht="15" hidden="1" customHeight="1">
      <c r="B535" t="s">
        <v>2538</v>
      </c>
      <c r="C535" s="1">
        <v>41055.22724537037</v>
      </c>
      <c r="D535" s="4">
        <v>46000</v>
      </c>
      <c r="E535">
        <v>46000</v>
      </c>
      <c r="F535" t="s">
        <v>6</v>
      </c>
      <c r="G535">
        <f>tblSalaries[[#This Row],[clean Salary (in local currency)]]*VLOOKUP(tblSalaries[[#This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VLOOKUP(tblSalaries[[#This Row],[Where do you work]],tblCountries[[Actual]:[Mapping]],2,FALSE)</f>
        <v>USA</v>
      </c>
      <c r="L535" t="s">
        <v>18</v>
      </c>
      <c r="M535" s="32">
        <f>tblHours[[#This Row],[hrs per day, ave]]</f>
        <v>2.5</v>
      </c>
      <c r="N535" s="32">
        <f>tblHours[[#This Row],[hrs per day, min]]</f>
        <v>2</v>
      </c>
      <c r="O535" s="32">
        <f>tblHours[[#This Row],[hrs per day, max]]</f>
        <v>3</v>
      </c>
    </row>
    <row r="536" spans="2:15" ht="15" hidden="1" customHeight="1">
      <c r="B536" t="s">
        <v>2539</v>
      </c>
      <c r="C536" s="1">
        <v>41055.227511574078</v>
      </c>
      <c r="D536" s="4" t="s">
        <v>645</v>
      </c>
      <c r="E536">
        <v>600000</v>
      </c>
      <c r="F536" t="s">
        <v>32</v>
      </c>
      <c r="G536">
        <f>tblSalaries[[#This Row],[clean Salary (in local currency)]]*VLOOKUP(tblSalaries[[#This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VLOOKUP(tblSalaries[[#This Row],[Where do you work]],tblCountries[[Actual]:[Mapping]],2,FALSE)</f>
        <v>Pakistan</v>
      </c>
      <c r="L536" t="s">
        <v>9</v>
      </c>
      <c r="M536" s="32">
        <f>tblHours[[#This Row],[hrs per day, ave]]</f>
        <v>5</v>
      </c>
      <c r="N536" s="32">
        <f>tblHours[[#This Row],[hrs per day, min]]</f>
        <v>4</v>
      </c>
      <c r="O536" s="32">
        <f>tblHours[[#This Row],[hrs per day, max]]</f>
        <v>6</v>
      </c>
    </row>
    <row r="537" spans="2:15" ht="15" hidden="1" customHeight="1">
      <c r="B537" t="s">
        <v>2540</v>
      </c>
      <c r="C537" s="1">
        <v>41055.228310185186</v>
      </c>
      <c r="D537" s="4">
        <v>85000</v>
      </c>
      <c r="E537">
        <v>85000</v>
      </c>
      <c r="F537" t="s">
        <v>82</v>
      </c>
      <c r="G537">
        <f>tblSalaries[[#This Row],[clean Salary (in local currency)]]*VLOOKUP(tblSalaries[[#This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VLOOKUP(tblSalaries[[#This Row],[Where do you work]],tblCountries[[Actual]:[Mapping]],2,FALSE)</f>
        <v>Australia</v>
      </c>
      <c r="L537" t="s">
        <v>9</v>
      </c>
      <c r="M537" s="32">
        <f>tblHours[[#This Row],[hrs per day, ave]]</f>
        <v>5</v>
      </c>
      <c r="N537" s="32">
        <f>tblHours[[#This Row],[hrs per day, min]]</f>
        <v>4</v>
      </c>
      <c r="O537" s="32">
        <f>tblHours[[#This Row],[hrs per day, max]]</f>
        <v>6</v>
      </c>
    </row>
    <row r="538" spans="2:15" ht="15" hidden="1" customHeight="1">
      <c r="B538" t="s">
        <v>2541</v>
      </c>
      <c r="C538" s="1">
        <v>41055.229108796295</v>
      </c>
      <c r="D538" s="4">
        <v>450000</v>
      </c>
      <c r="E538">
        <v>450000</v>
      </c>
      <c r="F538" t="s">
        <v>40</v>
      </c>
      <c r="G538">
        <f>tblSalaries[[#This Row],[clean Salary (in local currency)]]*VLOOKUP(tblSalaries[[#This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  <c r="M538" s="32">
        <f>tblHours[[#This Row],[hrs per day, ave]]</f>
        <v>8</v>
      </c>
      <c r="N538" s="32">
        <f>tblHours[[#This Row],[hrs per day, min]]</f>
        <v>8</v>
      </c>
      <c r="O538" s="32">
        <f>tblHours[[#This Row],[hrs per day, max]]</f>
        <v>8</v>
      </c>
    </row>
    <row r="539" spans="2:15" ht="15" hidden="1" customHeight="1">
      <c r="B539" t="s">
        <v>2542</v>
      </c>
      <c r="C539" s="1">
        <v>41055.229143518518</v>
      </c>
      <c r="D539" s="4">
        <v>43000</v>
      </c>
      <c r="E539">
        <v>43000</v>
      </c>
      <c r="F539" t="s">
        <v>6</v>
      </c>
      <c r="G539">
        <f>tblSalaries[[#This Row],[clean Salary (in local currency)]]*VLOOKUP(tblSalaries[[#This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  <c r="M539" s="32">
        <f>tblHours[[#This Row],[hrs per day, ave]]</f>
        <v>8</v>
      </c>
      <c r="N539" s="32">
        <f>tblHours[[#This Row],[hrs per day, min]]</f>
        <v>8</v>
      </c>
      <c r="O539" s="32">
        <f>tblHours[[#This Row],[hrs per day, max]]</f>
        <v>8</v>
      </c>
    </row>
    <row r="540" spans="2:15" ht="15" hidden="1" customHeight="1">
      <c r="B540" t="s">
        <v>2543</v>
      </c>
      <c r="C540" s="1">
        <v>41055.229305555556</v>
      </c>
      <c r="D540" s="4">
        <v>1500</v>
      </c>
      <c r="E540">
        <v>18000</v>
      </c>
      <c r="F540" t="s">
        <v>6</v>
      </c>
      <c r="G540">
        <f>tblSalaries[[#This Row],[clean Salary (in local currency)]]*VLOOKUP(tblSalaries[[#This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VLOOKUP(tblSalaries[[#This Row],[Where do you work]],tblCountries[[Actual]:[Mapping]],2,FALSE)</f>
        <v>Brazil</v>
      </c>
      <c r="L540" t="s">
        <v>9</v>
      </c>
      <c r="M540" s="32">
        <f>tblHours[[#This Row],[hrs per day, ave]]</f>
        <v>5</v>
      </c>
      <c r="N540" s="32">
        <f>tblHours[[#This Row],[hrs per day, min]]</f>
        <v>4</v>
      </c>
      <c r="O540" s="32">
        <f>tblHours[[#This Row],[hrs per day, max]]</f>
        <v>6</v>
      </c>
    </row>
    <row r="541" spans="2:15" ht="15" hidden="1" customHeight="1">
      <c r="B541" t="s">
        <v>2544</v>
      </c>
      <c r="C541" s="1">
        <v>41055.229930555557</v>
      </c>
      <c r="D541" s="4">
        <v>55000</v>
      </c>
      <c r="E541">
        <v>55000</v>
      </c>
      <c r="F541" t="s">
        <v>6</v>
      </c>
      <c r="G541">
        <f>tblSalaries[[#This Row],[clean Salary (in local currency)]]*VLOOKUP(tblSalaries[[#This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18</v>
      </c>
      <c r="M541" s="32">
        <f>tblHours[[#This Row],[hrs per day, ave]]</f>
        <v>2.5</v>
      </c>
      <c r="N541" s="32">
        <f>tblHours[[#This Row],[hrs per day, min]]</f>
        <v>2</v>
      </c>
      <c r="O541" s="32">
        <f>tblHours[[#This Row],[hrs per day, max]]</f>
        <v>3</v>
      </c>
    </row>
    <row r="542" spans="2:15" ht="15" hidden="1" customHeight="1">
      <c r="B542" t="s">
        <v>2545</v>
      </c>
      <c r="C542" s="1">
        <v>41055.230150462965</v>
      </c>
      <c r="D542" s="4" t="s">
        <v>457</v>
      </c>
      <c r="E542">
        <v>500000</v>
      </c>
      <c r="F542" t="s">
        <v>40</v>
      </c>
      <c r="G542">
        <f>tblSalaries[[#This Row],[clean Salary (in local currency)]]*VLOOKUP(tblSalaries[[#This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VLOOKUP(tblSalaries[[#This Row],[Where do you work]],tblCountries[[Actual]:[Mapping]],2,FALSE)</f>
        <v>India</v>
      </c>
      <c r="L542" t="s">
        <v>13</v>
      </c>
      <c r="M542" s="32">
        <f>tblHours[[#This Row],[hrs per day, ave]]</f>
        <v>8</v>
      </c>
      <c r="N542" s="32">
        <f>tblHours[[#This Row],[hrs per day, min]]</f>
        <v>8</v>
      </c>
      <c r="O542" s="32">
        <f>tblHours[[#This Row],[hrs per day, max]]</f>
        <v>8</v>
      </c>
    </row>
    <row r="543" spans="2:15" ht="15" hidden="1" customHeight="1">
      <c r="B543" t="s">
        <v>2546</v>
      </c>
      <c r="C543" s="1">
        <v>41055.231747685182</v>
      </c>
      <c r="D543" s="4">
        <v>45000</v>
      </c>
      <c r="E543">
        <v>45000</v>
      </c>
      <c r="F543" t="s">
        <v>6</v>
      </c>
      <c r="G543">
        <f>tblSalaries[[#This Row],[clean Salary (in local currency)]]*VLOOKUP(tblSalaries[[#This Row],[Currency]],tblXrate[],2,FALSE)</f>
        <v>45000</v>
      </c>
      <c r="H543" t="s">
        <v>650</v>
      </c>
      <c r="I543" t="s">
        <v>3999</v>
      </c>
      <c r="J543" t="s">
        <v>15</v>
      </c>
      <c r="K543" t="str">
        <f>VLOOKUP(tblSalaries[[#This Row],[Where do you work]],tblCountries[[Actual]:[Mapping]],2,FALSE)</f>
        <v>USA</v>
      </c>
      <c r="L543" t="s">
        <v>13</v>
      </c>
      <c r="M543" s="32">
        <f>tblHours[[#This Row],[hrs per day, ave]]</f>
        <v>8</v>
      </c>
      <c r="N543" s="32">
        <f>tblHours[[#This Row],[hrs per day, min]]</f>
        <v>8</v>
      </c>
      <c r="O543" s="32">
        <f>tblHours[[#This Row],[hrs per day, max]]</f>
        <v>8</v>
      </c>
    </row>
    <row r="544" spans="2:15" ht="15" hidden="1" customHeight="1">
      <c r="B544" t="s">
        <v>2547</v>
      </c>
      <c r="C544" s="1">
        <v>41055.232638888891</v>
      </c>
      <c r="D544" s="4">
        <v>50000</v>
      </c>
      <c r="E544">
        <v>50000</v>
      </c>
      <c r="F544" t="s">
        <v>6</v>
      </c>
      <c r="G544">
        <f>tblSalaries[[#This Row],[clean Salary (in local currency)]]*VLOOKUP(tblSalaries[[#This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  <c r="M544" s="32">
        <f>tblHours[[#This Row],[hrs per day, ave]]</f>
        <v>5</v>
      </c>
      <c r="N544" s="32">
        <f>tblHours[[#This Row],[hrs per day, min]]</f>
        <v>4</v>
      </c>
      <c r="O544" s="32">
        <f>tblHours[[#This Row],[hrs per day, max]]</f>
        <v>6</v>
      </c>
    </row>
    <row r="545" spans="2:16" ht="15" hidden="1" customHeight="1">
      <c r="B545" t="s">
        <v>2548</v>
      </c>
      <c r="C545" s="1">
        <v>41055.239374999997</v>
      </c>
      <c r="D545" s="4" t="s">
        <v>652</v>
      </c>
      <c r="E545">
        <v>80000</v>
      </c>
      <c r="F545" t="s">
        <v>6</v>
      </c>
      <c r="G545">
        <f>tblSalaries[[#This Row],[clean Salary (in local currency)]]*VLOOKUP(tblSalaries[[#This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VLOOKUP(tblSalaries[[#This Row],[Where do you work]],tblCountries[[Actual]:[Mapping]],2,FALSE)</f>
        <v>USA</v>
      </c>
      <c r="L545" t="s">
        <v>13</v>
      </c>
      <c r="M545" s="32">
        <f>tblHours[[#This Row],[hrs per day, ave]]</f>
        <v>8</v>
      </c>
      <c r="N545" s="32">
        <f>tblHours[[#This Row],[hrs per day, min]]</f>
        <v>8</v>
      </c>
      <c r="O545" s="32">
        <f>tblHours[[#This Row],[hrs per day, max]]</f>
        <v>8</v>
      </c>
    </row>
    <row r="546" spans="2:16" ht="15" hidden="1" customHeight="1">
      <c r="B546" t="s">
        <v>2549</v>
      </c>
      <c r="C546" s="1">
        <v>41055.240300925929</v>
      </c>
      <c r="D546" s="4">
        <v>67000</v>
      </c>
      <c r="E546">
        <v>67000</v>
      </c>
      <c r="F546" t="s">
        <v>6</v>
      </c>
      <c r="G546">
        <f>tblSalaries[[#This Row],[clean Salary (in local currency)]]*VLOOKUP(tblSalaries[[#This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VLOOKUP(tblSalaries[[#This Row],[Where do you work]],tblCountries[[Actual]:[Mapping]],2,FALSE)</f>
        <v>USA</v>
      </c>
      <c r="L546" t="s">
        <v>9</v>
      </c>
      <c r="M546" s="32">
        <f>tblHours[[#This Row],[hrs per day, ave]]</f>
        <v>5</v>
      </c>
      <c r="N546" s="32">
        <f>tblHours[[#This Row],[hrs per day, min]]</f>
        <v>4</v>
      </c>
      <c r="O546" s="32">
        <f>tblHours[[#This Row],[hrs per day, max]]</f>
        <v>6</v>
      </c>
    </row>
    <row r="547" spans="2:16" ht="15" hidden="1" customHeight="1">
      <c r="B547" t="s">
        <v>2550</v>
      </c>
      <c r="C547" s="1">
        <v>41055.240763888891</v>
      </c>
      <c r="D547" s="4">
        <v>111000</v>
      </c>
      <c r="E547">
        <v>111000</v>
      </c>
      <c r="F547" t="s">
        <v>6</v>
      </c>
      <c r="G547">
        <f>tblSalaries[[#This Row],[clean Salary (in local currency)]]*VLOOKUP(tblSalaries[[#This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VLOOKUP(tblSalaries[[#This Row],[Where do you work]],tblCountries[[Actual]:[Mapping]],2,FALSE)</f>
        <v>Japan</v>
      </c>
      <c r="L547" t="s">
        <v>13</v>
      </c>
      <c r="M547" s="32">
        <f>tblHours[[#This Row],[hrs per day, ave]]</f>
        <v>8</v>
      </c>
      <c r="N547" s="32">
        <f>tblHours[[#This Row],[hrs per day, min]]</f>
        <v>8</v>
      </c>
      <c r="O547" s="32">
        <f>tblHours[[#This Row],[hrs per day, max]]</f>
        <v>8</v>
      </c>
    </row>
    <row r="548" spans="2:16" ht="15" customHeight="1">
      <c r="B548" t="s">
        <v>2551</v>
      </c>
      <c r="C548" s="1">
        <v>41055.241782407407</v>
      </c>
      <c r="D548" s="4">
        <v>120000</v>
      </c>
      <c r="E548">
        <v>120000</v>
      </c>
      <c r="F548" t="s">
        <v>6</v>
      </c>
      <c r="G548">
        <f>tblSalaries[[#This Row],[clean Salary (in local currency)]]*VLOOKUP(tblSalaries[[#This Row],[Currency]],tblXrate[],2,FALSE)</f>
        <v>120000</v>
      </c>
      <c r="H548" t="s">
        <v>139</v>
      </c>
      <c r="I548" t="s">
        <v>4001</v>
      </c>
      <c r="J548" t="s">
        <v>15</v>
      </c>
      <c r="K548" t="str">
        <f>VLOOKUP(tblSalaries[[#This Row],[Where do you work]],tblCountries[[Actual]:[Mapping]],2,FALSE)</f>
        <v>USA</v>
      </c>
      <c r="L548" t="s">
        <v>9</v>
      </c>
      <c r="M548" s="32">
        <f>tblHours[[#This Row],[hrs per day, ave]]</f>
        <v>5</v>
      </c>
      <c r="N548" s="32">
        <f>tblHours[[#This Row],[hrs per day, min]]</f>
        <v>4</v>
      </c>
      <c r="O548" s="32">
        <f>tblHours[[#This Row],[hrs per day, max]]</f>
        <v>6</v>
      </c>
    </row>
    <row r="549" spans="2:16" ht="15" hidden="1" customHeight="1">
      <c r="B549" t="s">
        <v>2552</v>
      </c>
      <c r="C549" s="1">
        <v>41055.241805555554</v>
      </c>
      <c r="D549" s="4" t="s">
        <v>655</v>
      </c>
      <c r="E549">
        <v>20000</v>
      </c>
      <c r="F549" t="s">
        <v>69</v>
      </c>
      <c r="G549">
        <f>tblSalaries[[#This Row],[clean Salary (in local currency)]]*VLOOKUP(tblSalaries[[#This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VLOOKUP(tblSalaries[[#This Row],[Where do you work]],tblCountries[[Actual]:[Mapping]],2,FALSE)</f>
        <v>UK</v>
      </c>
      <c r="L549" t="s">
        <v>9</v>
      </c>
      <c r="M549" s="32">
        <f>tblHours[[#This Row],[hrs per day, ave]]</f>
        <v>5</v>
      </c>
      <c r="N549" s="32">
        <f>tblHours[[#This Row],[hrs per day, min]]</f>
        <v>4</v>
      </c>
      <c r="O549" s="32">
        <f>tblHours[[#This Row],[hrs per day, max]]</f>
        <v>6</v>
      </c>
    </row>
    <row r="550" spans="2:16" ht="15" hidden="1" customHeight="1">
      <c r="B550" t="s">
        <v>2553</v>
      </c>
      <c r="C550" s="1">
        <v>41055.243298611109</v>
      </c>
      <c r="D550" s="4">
        <v>77000</v>
      </c>
      <c r="E550">
        <v>77000</v>
      </c>
      <c r="F550" t="s">
        <v>82</v>
      </c>
      <c r="G550">
        <f>tblSalaries[[#This Row],[clean Salary (in local currency)]]*VLOOKUP(tblSalaries[[#This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VLOOKUP(tblSalaries[[#This Row],[Where do you work]],tblCountries[[Actual]:[Mapping]],2,FALSE)</f>
        <v>Australia</v>
      </c>
      <c r="L550" t="s">
        <v>18</v>
      </c>
      <c r="M550" s="32">
        <f>tblHours[[#This Row],[hrs per day, ave]]</f>
        <v>2.5</v>
      </c>
      <c r="N550" s="32">
        <f>tblHours[[#This Row],[hrs per day, min]]</f>
        <v>2</v>
      </c>
      <c r="O550" s="32">
        <f>tblHours[[#This Row],[hrs per day, max]]</f>
        <v>3</v>
      </c>
    </row>
    <row r="551" spans="2:16" ht="15" hidden="1" customHeight="1">
      <c r="B551" t="s">
        <v>2554</v>
      </c>
      <c r="C551" s="1">
        <v>41055.243321759262</v>
      </c>
      <c r="D551" s="4">
        <v>60000</v>
      </c>
      <c r="E551">
        <v>60000</v>
      </c>
      <c r="F551" t="s">
        <v>6</v>
      </c>
      <c r="G551">
        <f>tblSalaries[[#This Row],[clean Salary (in local currency)]]*VLOOKUP(tblSalaries[[#This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VLOOKUP(tblSalaries[[#This Row],[Where do you work]],tblCountries[[Actual]:[Mapping]],2,FALSE)</f>
        <v>USA</v>
      </c>
      <c r="L551" t="s">
        <v>25</v>
      </c>
      <c r="M551" s="32">
        <f>tblHours[[#This Row],[hrs per day, ave]]</f>
        <v>1.5</v>
      </c>
      <c r="N551" s="32">
        <f>tblHours[[#This Row],[hrs per day, min]]</f>
        <v>1</v>
      </c>
      <c r="O551" s="32">
        <f>tblHours[[#This Row],[hrs per day, max]]</f>
        <v>2</v>
      </c>
    </row>
    <row r="552" spans="2:16" ht="15" hidden="1" customHeight="1">
      <c r="B552" t="s">
        <v>2555</v>
      </c>
      <c r="C552" s="1">
        <v>41055.243356481478</v>
      </c>
      <c r="D552" s="4">
        <v>35000</v>
      </c>
      <c r="E552">
        <v>35000</v>
      </c>
      <c r="F552" t="s">
        <v>6</v>
      </c>
      <c r="G552">
        <f>tblSalaries[[#This Row],[clean Salary (in local currency)]]*VLOOKUP(tblSalaries[[#This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18</v>
      </c>
      <c r="M552" s="32">
        <f>tblHours[[#This Row],[hrs per day, ave]]</f>
        <v>2.5</v>
      </c>
      <c r="N552" s="32">
        <f>tblHours[[#This Row],[hrs per day, min]]</f>
        <v>2</v>
      </c>
      <c r="O552" s="32">
        <f>tblHours[[#This Row],[hrs per day, max]]</f>
        <v>3</v>
      </c>
    </row>
    <row r="553" spans="2:16" ht="15" hidden="1" customHeight="1">
      <c r="B553" t="s">
        <v>2556</v>
      </c>
      <c r="C553" s="1">
        <v>41055.244988425926</v>
      </c>
      <c r="D553" s="4">
        <v>50000</v>
      </c>
      <c r="E553">
        <v>50000</v>
      </c>
      <c r="F553" t="s">
        <v>22</v>
      </c>
      <c r="G553">
        <f>tblSalaries[[#This Row],[clean Salary (in local currency)]]*VLOOKUP(tblSalaries[[#This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VLOOKUP(tblSalaries[[#This Row],[Where do you work]],tblCountries[[Actual]:[Mapping]],2,FALSE)</f>
        <v>Panama</v>
      </c>
      <c r="L553" t="s">
        <v>18</v>
      </c>
      <c r="M553" s="32">
        <f>tblHours[[#This Row],[hrs per day, ave]]</f>
        <v>2.5</v>
      </c>
      <c r="N553" s="32">
        <f>tblHours[[#This Row],[hrs per day, min]]</f>
        <v>2</v>
      </c>
      <c r="O553" s="32">
        <f>tblHours[[#This Row],[hrs per day, max]]</f>
        <v>3</v>
      </c>
    </row>
    <row r="554" spans="2:16" ht="15" hidden="1" customHeight="1">
      <c r="B554" t="s">
        <v>2557</v>
      </c>
      <c r="C554" s="1">
        <v>41055.246782407405</v>
      </c>
      <c r="D554" s="4">
        <v>54000</v>
      </c>
      <c r="E554">
        <v>54000</v>
      </c>
      <c r="F554" t="s">
        <v>6</v>
      </c>
      <c r="G554">
        <f>tblSalaries[[#This Row],[clean Salary (in local currency)]]*VLOOKUP(tblSalaries[[#This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 s="32">
        <f>tblHours[[#This Row],[hrs per day, ave]]</f>
        <v>8</v>
      </c>
      <c r="N554" s="32">
        <f>tblHours[[#This Row],[hrs per day, min]]</f>
        <v>8</v>
      </c>
      <c r="O554" s="32">
        <f>tblHours[[#This Row],[hrs per day, max]]</f>
        <v>8</v>
      </c>
      <c r="P554">
        <v>5</v>
      </c>
    </row>
    <row r="555" spans="2:16" ht="15" hidden="1" customHeight="1">
      <c r="B555" t="s">
        <v>2558</v>
      </c>
      <c r="C555" s="1">
        <v>41055.251354166663</v>
      </c>
      <c r="D555" s="4">
        <v>1300</v>
      </c>
      <c r="E555">
        <v>15600</v>
      </c>
      <c r="F555" t="s">
        <v>6</v>
      </c>
      <c r="G555">
        <f>tblSalaries[[#This Row],[clean Salary (in local currency)]]*VLOOKUP(tblSalaries[[#This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VLOOKUP(tblSalaries[[#This Row],[Where do you work]],tblCountries[[Actual]:[Mapping]],2,FALSE)</f>
        <v>Brazil</v>
      </c>
      <c r="L555" t="s">
        <v>9</v>
      </c>
      <c r="M555" s="32">
        <f>tblHours[[#This Row],[hrs per day, ave]]</f>
        <v>5</v>
      </c>
      <c r="N555" s="32">
        <f>tblHours[[#This Row],[hrs per day, min]]</f>
        <v>4</v>
      </c>
      <c r="O555" s="32">
        <f>tblHours[[#This Row],[hrs per day, max]]</f>
        <v>6</v>
      </c>
      <c r="P555">
        <v>20</v>
      </c>
    </row>
    <row r="556" spans="2:16" ht="15" hidden="1" customHeight="1">
      <c r="B556" t="s">
        <v>2559</v>
      </c>
      <c r="C556" s="1">
        <v>41055.25582175926</v>
      </c>
      <c r="D556" s="4">
        <v>35000</v>
      </c>
      <c r="E556">
        <v>35000</v>
      </c>
      <c r="F556" t="s">
        <v>6</v>
      </c>
      <c r="G556">
        <f>tblSalaries[[#This Row],[clean Salary (in local currency)]]*VLOOKUP(tblSalaries[[#This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VLOOKUP(tblSalaries[[#This Row],[Where do you work]],tblCountries[[Actual]:[Mapping]],2,FALSE)</f>
        <v>USA</v>
      </c>
      <c r="L556" t="s">
        <v>25</v>
      </c>
      <c r="M556" s="32">
        <f>tblHours[[#This Row],[hrs per day, ave]]</f>
        <v>1.5</v>
      </c>
      <c r="N556" s="32">
        <f>tblHours[[#This Row],[hrs per day, min]]</f>
        <v>1</v>
      </c>
      <c r="O556" s="32">
        <f>tblHours[[#This Row],[hrs per day, max]]</f>
        <v>2</v>
      </c>
      <c r="P556">
        <v>7</v>
      </c>
    </row>
    <row r="557" spans="2:16" ht="15" customHeight="1">
      <c r="B557" t="s">
        <v>2560</v>
      </c>
      <c r="C557" s="1">
        <v>41055.257037037038</v>
      </c>
      <c r="D557" s="4">
        <v>188000</v>
      </c>
      <c r="E557">
        <v>188000</v>
      </c>
      <c r="F557" t="s">
        <v>6</v>
      </c>
      <c r="G557">
        <f>tblSalaries[[#This Row],[clean Salary (in local currency)]]*VLOOKUP(tblSalaries[[#This Row],[Currency]],tblXrate[],2,FALSE)</f>
        <v>188000</v>
      </c>
      <c r="H557" t="s">
        <v>664</v>
      </c>
      <c r="I557" t="s">
        <v>4001</v>
      </c>
      <c r="J557" t="s">
        <v>15</v>
      </c>
      <c r="K557" t="str">
        <f>VLOOKUP(tblSalaries[[#This Row],[Where do you work]],tblCountries[[Actual]:[Mapping]],2,FALSE)</f>
        <v>USA</v>
      </c>
      <c r="L557" t="s">
        <v>25</v>
      </c>
      <c r="M557" s="32">
        <f>tblHours[[#This Row],[hrs per day, ave]]</f>
        <v>1.5</v>
      </c>
      <c r="N557" s="32">
        <f>tblHours[[#This Row],[hrs per day, min]]</f>
        <v>1</v>
      </c>
      <c r="O557" s="32">
        <f>tblHours[[#This Row],[hrs per day, max]]</f>
        <v>2</v>
      </c>
      <c r="P557">
        <v>20</v>
      </c>
    </row>
    <row r="558" spans="2:16" ht="15" hidden="1" customHeight="1">
      <c r="B558" t="s">
        <v>2561</v>
      </c>
      <c r="C558" s="1">
        <v>41055.259872685187</v>
      </c>
      <c r="D558" s="4">
        <v>27500</v>
      </c>
      <c r="E558">
        <v>27500</v>
      </c>
      <c r="F558" t="s">
        <v>6</v>
      </c>
      <c r="G558">
        <f>tblSalaries[[#This Row],[clean Salary (in local currency)]]*VLOOKUP(tblSalaries[[#This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VLOOKUP(tblSalaries[[#This Row],[Where do you work]],tblCountries[[Actual]:[Mapping]],2,FALSE)</f>
        <v>USA</v>
      </c>
      <c r="L558" t="s">
        <v>13</v>
      </c>
      <c r="M558" s="32">
        <f>tblHours[[#This Row],[hrs per day, ave]]</f>
        <v>8</v>
      </c>
      <c r="N558" s="32">
        <f>tblHours[[#This Row],[hrs per day, min]]</f>
        <v>8</v>
      </c>
      <c r="O558" s="32">
        <f>tblHours[[#This Row],[hrs per day, max]]</f>
        <v>8</v>
      </c>
      <c r="P558">
        <v>1</v>
      </c>
    </row>
    <row r="559" spans="2:16" ht="15" hidden="1" customHeight="1">
      <c r="B559" t="s">
        <v>2562</v>
      </c>
      <c r="C559" s="1">
        <v>41055.264328703706</v>
      </c>
      <c r="D559" s="4">
        <v>140000</v>
      </c>
      <c r="E559">
        <v>140000</v>
      </c>
      <c r="F559" t="s">
        <v>6</v>
      </c>
      <c r="G559">
        <f>tblSalaries[[#This Row],[clean Salary (in local currency)]]*VLOOKUP(tblSalaries[[#This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VLOOKUP(tblSalaries[[#This Row],[Where do you work]],tblCountries[[Actual]:[Mapping]],2,FALSE)</f>
        <v>USA</v>
      </c>
      <c r="L559" t="s">
        <v>18</v>
      </c>
      <c r="M559" s="32">
        <f>tblHours[[#This Row],[hrs per day, ave]]</f>
        <v>2.5</v>
      </c>
      <c r="N559" s="32">
        <f>tblHours[[#This Row],[hrs per day, min]]</f>
        <v>2</v>
      </c>
      <c r="O559" s="32">
        <f>tblHours[[#This Row],[hrs per day, max]]</f>
        <v>3</v>
      </c>
      <c r="P559">
        <v>10</v>
      </c>
    </row>
    <row r="560" spans="2:16" ht="15" hidden="1" customHeight="1">
      <c r="B560" t="s">
        <v>2563</v>
      </c>
      <c r="C560" s="1">
        <v>41055.266701388886</v>
      </c>
      <c r="D560" s="4">
        <v>55000</v>
      </c>
      <c r="E560">
        <v>55000</v>
      </c>
      <c r="F560" t="s">
        <v>22</v>
      </c>
      <c r="G560">
        <f>tblSalaries[[#This Row],[clean Salary (in local currency)]]*VLOOKUP(tblSalaries[[#This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VLOOKUP(tblSalaries[[#This Row],[Where do you work]],tblCountries[[Actual]:[Mapping]],2,FALSE)</f>
        <v>Netherlands</v>
      </c>
      <c r="L560" t="s">
        <v>13</v>
      </c>
      <c r="M560" s="32">
        <f>tblHours[[#This Row],[hrs per day, ave]]</f>
        <v>8</v>
      </c>
      <c r="N560" s="32">
        <f>tblHours[[#This Row],[hrs per day, min]]</f>
        <v>8</v>
      </c>
      <c r="O560" s="32">
        <f>tblHours[[#This Row],[hrs per day, max]]</f>
        <v>8</v>
      </c>
      <c r="P560">
        <v>6</v>
      </c>
    </row>
    <row r="561" spans="2:16" ht="15" hidden="1" customHeight="1">
      <c r="B561" t="s">
        <v>2564</v>
      </c>
      <c r="C561" s="1">
        <v>41055.278460648151</v>
      </c>
      <c r="D561" s="4">
        <v>45000</v>
      </c>
      <c r="E561">
        <v>45000</v>
      </c>
      <c r="F561" t="s">
        <v>6</v>
      </c>
      <c r="G561">
        <f>tblSalaries[[#This Row],[clean Salary (in local currency)]]*VLOOKUP(tblSalaries[[#This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9</v>
      </c>
      <c r="M561" s="32">
        <f>tblHours[[#This Row],[hrs per day, ave]]</f>
        <v>5</v>
      </c>
      <c r="N561" s="32">
        <f>tblHours[[#This Row],[hrs per day, min]]</f>
        <v>4</v>
      </c>
      <c r="O561" s="32">
        <f>tblHours[[#This Row],[hrs per day, max]]</f>
        <v>6</v>
      </c>
      <c r="P561">
        <v>2</v>
      </c>
    </row>
    <row r="562" spans="2:16" ht="15" hidden="1" customHeight="1">
      <c r="B562" t="s">
        <v>2565</v>
      </c>
      <c r="C562" s="1">
        <v>41055.28197916667</v>
      </c>
      <c r="D562" s="4" t="s">
        <v>666</v>
      </c>
      <c r="E562">
        <v>95000</v>
      </c>
      <c r="F562" t="s">
        <v>6</v>
      </c>
      <c r="G562">
        <f>tblSalaries[[#This Row],[clean Salary (in local currency)]]*VLOOKUP(tblSalaries[[#This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VLOOKUP(tblSalaries[[#This Row],[Where do you work]],tblCountries[[Actual]:[Mapping]],2,FALSE)</f>
        <v>Australia</v>
      </c>
      <c r="L562" t="s">
        <v>18</v>
      </c>
      <c r="M562" s="32">
        <f>tblHours[[#This Row],[hrs per day, ave]]</f>
        <v>2.5</v>
      </c>
      <c r="N562" s="32">
        <f>tblHours[[#This Row],[hrs per day, min]]</f>
        <v>2</v>
      </c>
      <c r="O562" s="32">
        <f>tblHours[[#This Row],[hrs per day, max]]</f>
        <v>3</v>
      </c>
      <c r="P562">
        <v>11</v>
      </c>
    </row>
    <row r="563" spans="2:16" ht="15" hidden="1" customHeight="1">
      <c r="B563" t="s">
        <v>2566</v>
      </c>
      <c r="C563" s="1">
        <v>41055.282638888886</v>
      </c>
      <c r="D563" s="4" t="s">
        <v>667</v>
      </c>
      <c r="E563">
        <v>155000</v>
      </c>
      <c r="F563" t="s">
        <v>82</v>
      </c>
      <c r="G563">
        <f>tblSalaries[[#This Row],[clean Salary (in local currency)]]*VLOOKUP(tblSalaries[[#This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VLOOKUP(tblSalaries[[#This Row],[Where do you work]],tblCountries[[Actual]:[Mapping]],2,FALSE)</f>
        <v>Australia</v>
      </c>
      <c r="L563" t="s">
        <v>9</v>
      </c>
      <c r="M563" s="32">
        <f>tblHours[[#This Row],[hrs per day, ave]]</f>
        <v>5</v>
      </c>
      <c r="N563" s="32">
        <f>tblHours[[#This Row],[hrs per day, min]]</f>
        <v>4</v>
      </c>
      <c r="O563" s="32">
        <f>tblHours[[#This Row],[hrs per day, max]]</f>
        <v>6</v>
      </c>
      <c r="P563">
        <v>20</v>
      </c>
    </row>
    <row r="564" spans="2:16" ht="15" hidden="1" customHeight="1">
      <c r="B564" t="s">
        <v>2567</v>
      </c>
      <c r="C564" s="1">
        <v>41055.283321759256</v>
      </c>
      <c r="D564" s="4" t="s">
        <v>669</v>
      </c>
      <c r="E564">
        <v>80000</v>
      </c>
      <c r="F564" t="s">
        <v>670</v>
      </c>
      <c r="G564">
        <f>tblSalaries[[#This Row],[clean Salary (in local currency)]]*VLOOKUP(tblSalaries[[#This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VLOOKUP(tblSalaries[[#This Row],[Where do you work]],tblCountries[[Actual]:[Mapping]],2,FALSE)</f>
        <v>New Zealand</v>
      </c>
      <c r="L564" t="s">
        <v>9</v>
      </c>
      <c r="M564" s="32">
        <f>tblHours[[#This Row],[hrs per day, ave]]</f>
        <v>5</v>
      </c>
      <c r="N564" s="32">
        <f>tblHours[[#This Row],[hrs per day, min]]</f>
        <v>4</v>
      </c>
      <c r="O564" s="32">
        <f>tblHours[[#This Row],[hrs per day, max]]</f>
        <v>6</v>
      </c>
      <c r="P564">
        <v>23</v>
      </c>
    </row>
    <row r="565" spans="2:16" ht="15" hidden="1" customHeight="1">
      <c r="B565" t="s">
        <v>2568</v>
      </c>
      <c r="C565" s="1">
        <v>41055.284988425927</v>
      </c>
      <c r="D565" s="4">
        <v>38000</v>
      </c>
      <c r="E565">
        <v>38000</v>
      </c>
      <c r="F565" t="s">
        <v>6</v>
      </c>
      <c r="G565">
        <f>tblSalaries[[#This Row],[clean Salary (in local currency)]]*VLOOKUP(tblSalaries[[#This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VLOOKUP(tblSalaries[[#This Row],[Where do you work]],tblCountries[[Actual]:[Mapping]],2,FALSE)</f>
        <v>USA</v>
      </c>
      <c r="L565" t="s">
        <v>13</v>
      </c>
      <c r="M565" s="32">
        <f>tblHours[[#This Row],[hrs per day, ave]]</f>
        <v>8</v>
      </c>
      <c r="N565" s="32">
        <f>tblHours[[#This Row],[hrs per day, min]]</f>
        <v>8</v>
      </c>
      <c r="O565" s="32">
        <f>tblHours[[#This Row],[hrs per day, max]]</f>
        <v>8</v>
      </c>
      <c r="P565">
        <v>11</v>
      </c>
    </row>
    <row r="566" spans="2:16" ht="15" hidden="1" customHeight="1">
      <c r="B566" t="s">
        <v>2569</v>
      </c>
      <c r="C566" s="1">
        <v>41055.287962962961</v>
      </c>
      <c r="D566" s="4">
        <v>90000</v>
      </c>
      <c r="E566">
        <v>90000</v>
      </c>
      <c r="F566" t="s">
        <v>6</v>
      </c>
      <c r="G566">
        <f>tblSalaries[[#This Row],[clean Salary (in local currency)]]*VLOOKUP(tblSalaries[[#This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VLOOKUP(tblSalaries[[#This Row],[Where do you work]],tblCountries[[Actual]:[Mapping]],2,FALSE)</f>
        <v>USA</v>
      </c>
      <c r="L566" t="s">
        <v>9</v>
      </c>
      <c r="M566" s="32">
        <f>tblHours[[#This Row],[hrs per day, ave]]</f>
        <v>5</v>
      </c>
      <c r="N566" s="32">
        <f>tblHours[[#This Row],[hrs per day, min]]</f>
        <v>4</v>
      </c>
      <c r="O566" s="32">
        <f>tblHours[[#This Row],[hrs per day, max]]</f>
        <v>6</v>
      </c>
      <c r="P566">
        <v>6</v>
      </c>
    </row>
    <row r="567" spans="2:16" ht="15" hidden="1" customHeight="1">
      <c r="B567" t="s">
        <v>2570</v>
      </c>
      <c r="C567" s="1">
        <v>41055.289687500001</v>
      </c>
      <c r="D567" s="4" t="s">
        <v>675</v>
      </c>
      <c r="E567">
        <v>28800</v>
      </c>
      <c r="F567" t="s">
        <v>69</v>
      </c>
      <c r="G567">
        <f>tblSalaries[[#This Row],[clean Salary (in local currency)]]*VLOOKUP(tblSalaries[[#This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VLOOKUP(tblSalaries[[#This Row],[Where do you work]],tblCountries[[Actual]:[Mapping]],2,FALSE)</f>
        <v>UK</v>
      </c>
      <c r="L567" t="s">
        <v>9</v>
      </c>
      <c r="M567" s="32">
        <f>tblHours[[#This Row],[hrs per day, ave]]</f>
        <v>5</v>
      </c>
      <c r="N567" s="32">
        <f>tblHours[[#This Row],[hrs per day, min]]</f>
        <v>4</v>
      </c>
      <c r="O567" s="32">
        <f>tblHours[[#This Row],[hrs per day, max]]</f>
        <v>6</v>
      </c>
      <c r="P567">
        <v>27</v>
      </c>
    </row>
    <row r="568" spans="2:16" ht="15" hidden="1" customHeight="1">
      <c r="B568" t="s">
        <v>2571</v>
      </c>
      <c r="C568" s="1">
        <v>41055.29247685185</v>
      </c>
      <c r="D568" s="4" t="s">
        <v>676</v>
      </c>
      <c r="E568">
        <v>21000</v>
      </c>
      <c r="F568" t="s">
        <v>69</v>
      </c>
      <c r="G568">
        <f>tblSalaries[[#This Row],[clean Salary (in local currency)]]*VLOOKUP(tblSalaries[[#This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VLOOKUP(tblSalaries[[#This Row],[Where do you work]],tblCountries[[Actual]:[Mapping]],2,FALSE)</f>
        <v>UK</v>
      </c>
      <c r="L568" t="s">
        <v>13</v>
      </c>
      <c r="M568" s="32">
        <f>tblHours[[#This Row],[hrs per day, ave]]</f>
        <v>8</v>
      </c>
      <c r="N568" s="32">
        <f>tblHours[[#This Row],[hrs per day, min]]</f>
        <v>8</v>
      </c>
      <c r="O568" s="32">
        <f>tblHours[[#This Row],[hrs per day, max]]</f>
        <v>8</v>
      </c>
      <c r="P568">
        <v>10</v>
      </c>
    </row>
    <row r="569" spans="2:16" ht="15" hidden="1" customHeight="1">
      <c r="B569" t="s">
        <v>2572</v>
      </c>
      <c r="C569" s="1">
        <v>41055.296412037038</v>
      </c>
      <c r="D569" s="4" t="s">
        <v>677</v>
      </c>
      <c r="E569">
        <v>4285</v>
      </c>
      <c r="F569" t="s">
        <v>6</v>
      </c>
      <c r="G569">
        <f>tblSalaries[[#This Row],[clean Salary (in local currency)]]*VLOOKUP(tblSalaries[[#This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VLOOKUP(tblSalaries[[#This Row],[Where do you work]],tblCountries[[Actual]:[Mapping]],2,FALSE)</f>
        <v>India</v>
      </c>
      <c r="L569" t="s">
        <v>13</v>
      </c>
      <c r="M569" s="32">
        <f>tblHours[[#This Row],[hrs per day, ave]]</f>
        <v>8</v>
      </c>
      <c r="N569" s="32">
        <f>tblHours[[#This Row],[hrs per day, min]]</f>
        <v>8</v>
      </c>
      <c r="O569" s="32">
        <f>tblHours[[#This Row],[hrs per day, max]]</f>
        <v>8</v>
      </c>
      <c r="P569">
        <v>6</v>
      </c>
    </row>
    <row r="570" spans="2:16" ht="15" hidden="1" customHeight="1">
      <c r="B570" t="s">
        <v>2573</v>
      </c>
      <c r="C570" s="1">
        <v>41055.301412037035</v>
      </c>
      <c r="D570" s="4">
        <v>6000</v>
      </c>
      <c r="E570">
        <v>6000</v>
      </c>
      <c r="F570" t="s">
        <v>6</v>
      </c>
      <c r="G570">
        <f>tblSalaries[[#This Row],[clean Salary (in local currency)]]*VLOOKUP(tblSalaries[[#This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VLOOKUP(tblSalaries[[#This Row],[Where do you work]],tblCountries[[Actual]:[Mapping]],2,FALSE)</f>
        <v>Guyana</v>
      </c>
      <c r="L570" t="s">
        <v>25</v>
      </c>
      <c r="M570" s="32">
        <f>tblHours[[#This Row],[hrs per day, ave]]</f>
        <v>1.5</v>
      </c>
      <c r="N570" s="32">
        <f>tblHours[[#This Row],[hrs per day, min]]</f>
        <v>1</v>
      </c>
      <c r="O570" s="32">
        <f>tblHours[[#This Row],[hrs per day, max]]</f>
        <v>2</v>
      </c>
      <c r="P570">
        <v>20</v>
      </c>
    </row>
    <row r="571" spans="2:16" ht="15" hidden="1" customHeight="1">
      <c r="B571" t="s">
        <v>2574</v>
      </c>
      <c r="C571" s="1">
        <v>41055.30263888889</v>
      </c>
      <c r="D571" s="4" t="s">
        <v>681</v>
      </c>
      <c r="E571">
        <v>22000</v>
      </c>
      <c r="F571" t="s">
        <v>82</v>
      </c>
      <c r="G571">
        <f>tblSalaries[[#This Row],[clean Salary (in local currency)]]*VLOOKUP(tblSalaries[[#This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VLOOKUP(tblSalaries[[#This Row],[Where do you work]],tblCountries[[Actual]:[Mapping]],2,FALSE)</f>
        <v>Australia</v>
      </c>
      <c r="L571" t="s">
        <v>9</v>
      </c>
      <c r="M571" s="32">
        <f>tblHours[[#This Row],[hrs per day, ave]]</f>
        <v>5</v>
      </c>
      <c r="N571" s="32">
        <f>tblHours[[#This Row],[hrs per day, min]]</f>
        <v>4</v>
      </c>
      <c r="O571" s="32">
        <f>tblHours[[#This Row],[hrs per day, max]]</f>
        <v>6</v>
      </c>
      <c r="P571">
        <v>8</v>
      </c>
    </row>
    <row r="572" spans="2:16" ht="15" hidden="1" customHeight="1">
      <c r="B572" t="s">
        <v>2575</v>
      </c>
      <c r="C572" s="1">
        <v>41055.304826388892</v>
      </c>
      <c r="D572" s="4">
        <v>90000</v>
      </c>
      <c r="E572">
        <v>90000</v>
      </c>
      <c r="F572" t="s">
        <v>6</v>
      </c>
      <c r="G572">
        <f>tblSalaries[[#This Row],[clean Salary (in local currency)]]*VLOOKUP(tblSalaries[[#This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 s="32">
        <f>tblHours[[#This Row],[hrs per day, ave]]</f>
        <v>2.5</v>
      </c>
      <c r="N572" s="32">
        <f>tblHours[[#This Row],[hrs per day, min]]</f>
        <v>2</v>
      </c>
      <c r="O572" s="32">
        <f>tblHours[[#This Row],[hrs per day, max]]</f>
        <v>3</v>
      </c>
      <c r="P572">
        <v>15</v>
      </c>
    </row>
    <row r="573" spans="2:16" ht="15" customHeight="1">
      <c r="B573" t="s">
        <v>2576</v>
      </c>
      <c r="C573" s="1">
        <v>41055.307766203703</v>
      </c>
      <c r="D573" s="4">
        <v>150000</v>
      </c>
      <c r="E573">
        <v>150000</v>
      </c>
      <c r="F573" t="s">
        <v>6</v>
      </c>
      <c r="G573">
        <f>tblSalaries[[#This Row],[clean Salary (in local currency)]]*VLOOKUP(tblSalaries[[#This Row],[Currency]],tblXrate[],2,FALSE)</f>
        <v>150000</v>
      </c>
      <c r="H573" t="s">
        <v>29</v>
      </c>
      <c r="I573" t="s">
        <v>4001</v>
      </c>
      <c r="J573" t="s">
        <v>15</v>
      </c>
      <c r="K573" t="str">
        <f>VLOOKUP(tblSalaries[[#This Row],[Where do you work]],tblCountries[[Actual]:[Mapping]],2,FALSE)</f>
        <v>USA</v>
      </c>
      <c r="L573" t="s">
        <v>9</v>
      </c>
      <c r="M573" s="32">
        <f>tblHours[[#This Row],[hrs per day, ave]]</f>
        <v>5</v>
      </c>
      <c r="N573" s="32">
        <f>tblHours[[#This Row],[hrs per day, min]]</f>
        <v>4</v>
      </c>
      <c r="O573" s="32">
        <f>tblHours[[#This Row],[hrs per day, max]]</f>
        <v>6</v>
      </c>
      <c r="P573">
        <v>22</v>
      </c>
    </row>
    <row r="574" spans="2:16" ht="15" hidden="1" customHeight="1">
      <c r="B574" t="s">
        <v>2577</v>
      </c>
      <c r="C574" s="1">
        <v>41055.314108796294</v>
      </c>
      <c r="D574" s="4">
        <v>130000</v>
      </c>
      <c r="E574">
        <v>130000</v>
      </c>
      <c r="F574" t="s">
        <v>82</v>
      </c>
      <c r="G574">
        <f>tblSalaries[[#This Row],[clean Salary (in local currency)]]*VLOOKUP(tblSalaries[[#This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VLOOKUP(tblSalaries[[#This Row],[Where do you work]],tblCountries[[Actual]:[Mapping]],2,FALSE)</f>
        <v>Australia</v>
      </c>
      <c r="L574" t="s">
        <v>18</v>
      </c>
      <c r="M574" s="32">
        <f>tblHours[[#This Row],[hrs per day, ave]]</f>
        <v>2.5</v>
      </c>
      <c r="N574" s="32">
        <f>tblHours[[#This Row],[hrs per day, min]]</f>
        <v>2</v>
      </c>
      <c r="O574" s="32">
        <f>tblHours[[#This Row],[hrs per day, max]]</f>
        <v>3</v>
      </c>
      <c r="P574">
        <v>27</v>
      </c>
    </row>
    <row r="575" spans="2:16" ht="15" hidden="1" customHeight="1">
      <c r="B575" t="s">
        <v>2578</v>
      </c>
      <c r="C575" s="1">
        <v>41055.316932870373</v>
      </c>
      <c r="D575" s="4">
        <v>45000</v>
      </c>
      <c r="E575">
        <v>45000</v>
      </c>
      <c r="F575" t="s">
        <v>6</v>
      </c>
      <c r="G575">
        <f>tblSalaries[[#This Row],[clean Salary (in local currency)]]*VLOOKUP(tblSalaries[[#This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 s="32">
        <f>tblHours[[#This Row],[hrs per day, ave]]</f>
        <v>5</v>
      </c>
      <c r="N575" s="32">
        <f>tblHours[[#This Row],[hrs per day, min]]</f>
        <v>4</v>
      </c>
      <c r="O575" s="32">
        <f>tblHours[[#This Row],[hrs per day, max]]</f>
        <v>6</v>
      </c>
      <c r="P575">
        <v>3</v>
      </c>
    </row>
    <row r="576" spans="2:16" ht="15" hidden="1" customHeight="1">
      <c r="B576" t="s">
        <v>2579</v>
      </c>
      <c r="C576" s="1">
        <v>41055.317974537036</v>
      </c>
      <c r="D576" s="4">
        <v>50000</v>
      </c>
      <c r="E576">
        <v>50000</v>
      </c>
      <c r="F576" t="s">
        <v>6</v>
      </c>
      <c r="G576">
        <f>tblSalaries[[#This Row],[clean Salary (in local currency)]]*VLOOKUP(tblSalaries[[#This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VLOOKUP(tblSalaries[[#This Row],[Where do you work]],tblCountries[[Actual]:[Mapping]],2,FALSE)</f>
        <v>USA</v>
      </c>
      <c r="L576" t="s">
        <v>18</v>
      </c>
      <c r="M576" s="32">
        <f>tblHours[[#This Row],[hrs per day, ave]]</f>
        <v>2.5</v>
      </c>
      <c r="N576" s="32">
        <f>tblHours[[#This Row],[hrs per day, min]]</f>
        <v>2</v>
      </c>
      <c r="O576" s="32">
        <f>tblHours[[#This Row],[hrs per day, max]]</f>
        <v>3</v>
      </c>
      <c r="P576">
        <v>10</v>
      </c>
    </row>
    <row r="577" spans="2:16" ht="15" customHeight="1">
      <c r="B577" t="s">
        <v>2580</v>
      </c>
      <c r="C577" s="1">
        <v>41055.322268518517</v>
      </c>
      <c r="D577" s="4">
        <v>300000</v>
      </c>
      <c r="E577">
        <v>300000</v>
      </c>
      <c r="F577" t="s">
        <v>6</v>
      </c>
      <c r="G577">
        <f>tblSalaries[[#This Row],[clean Salary (in local currency)]]*VLOOKUP(tblSalaries[[#This Row],[Currency]],tblXrate[],2,FALSE)</f>
        <v>300000</v>
      </c>
      <c r="H577" t="s">
        <v>682</v>
      </c>
      <c r="I577" t="s">
        <v>4001</v>
      </c>
      <c r="J577" t="s">
        <v>15</v>
      </c>
      <c r="K577" t="str">
        <f>VLOOKUP(tblSalaries[[#This Row],[Where do you work]],tblCountries[[Actual]:[Mapping]],2,FALSE)</f>
        <v>USA</v>
      </c>
      <c r="L577" t="s">
        <v>18</v>
      </c>
      <c r="M577" s="32">
        <f>tblHours[[#This Row],[hrs per day, ave]]</f>
        <v>2.5</v>
      </c>
      <c r="N577" s="32">
        <f>tblHours[[#This Row],[hrs per day, min]]</f>
        <v>2</v>
      </c>
      <c r="O577" s="32">
        <f>tblHours[[#This Row],[hrs per day, max]]</f>
        <v>3</v>
      </c>
      <c r="P577">
        <v>30</v>
      </c>
    </row>
    <row r="578" spans="2:16" ht="15" hidden="1" customHeight="1">
      <c r="B578" t="s">
        <v>2581</v>
      </c>
      <c r="C578" s="1">
        <v>41055.325335648151</v>
      </c>
      <c r="D578" s="4">
        <v>102000</v>
      </c>
      <c r="E578">
        <v>102000</v>
      </c>
      <c r="F578" t="s">
        <v>82</v>
      </c>
      <c r="G578">
        <f>tblSalaries[[#This Row],[clean Salary (in local currency)]]*VLOOKUP(tblSalaries[[#This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VLOOKUP(tblSalaries[[#This Row],[Where do you work]],tblCountries[[Actual]:[Mapping]],2,FALSE)</f>
        <v>Australia</v>
      </c>
      <c r="L578" t="s">
        <v>25</v>
      </c>
      <c r="M578" s="32">
        <f>tblHours[[#This Row],[hrs per day, ave]]</f>
        <v>1.5</v>
      </c>
      <c r="N578" s="32">
        <f>tblHours[[#This Row],[hrs per day, min]]</f>
        <v>1</v>
      </c>
      <c r="O578" s="32">
        <f>tblHours[[#This Row],[hrs per day, max]]</f>
        <v>2</v>
      </c>
      <c r="P578">
        <v>10</v>
      </c>
    </row>
    <row r="579" spans="2:16" ht="15" hidden="1" customHeight="1">
      <c r="B579" t="s">
        <v>2582</v>
      </c>
      <c r="C579" s="1">
        <v>41055.326967592591</v>
      </c>
      <c r="D579" s="4">
        <v>115000</v>
      </c>
      <c r="E579">
        <v>115000</v>
      </c>
      <c r="F579" t="s">
        <v>6</v>
      </c>
      <c r="G579">
        <f>tblSalaries[[#This Row],[clean Salary (in local currency)]]*VLOOKUP(tblSalaries[[#This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 s="32">
        <f>tblHours[[#This Row],[hrs per day, ave]]</f>
        <v>5</v>
      </c>
      <c r="N579" s="32">
        <f>tblHours[[#This Row],[hrs per day, min]]</f>
        <v>4</v>
      </c>
      <c r="O579" s="32">
        <f>tblHours[[#This Row],[hrs per day, max]]</f>
        <v>6</v>
      </c>
      <c r="P579">
        <v>15</v>
      </c>
    </row>
    <row r="580" spans="2:16" ht="15" hidden="1" customHeight="1">
      <c r="B580" t="s">
        <v>2583</v>
      </c>
      <c r="C580" s="1">
        <v>41055.328622685185</v>
      </c>
      <c r="D580" s="4">
        <v>70000</v>
      </c>
      <c r="E580">
        <v>70000</v>
      </c>
      <c r="F580" t="s">
        <v>6</v>
      </c>
      <c r="G580">
        <f>tblSalaries[[#This Row],[clean Salary (in local currency)]]*VLOOKUP(tblSalaries[[#This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 s="32">
        <f>tblHours[[#This Row],[hrs per day, ave]]</f>
        <v>5</v>
      </c>
      <c r="N580" s="32">
        <f>tblHours[[#This Row],[hrs per day, min]]</f>
        <v>4</v>
      </c>
      <c r="O580" s="32">
        <f>tblHours[[#This Row],[hrs per day, max]]</f>
        <v>6</v>
      </c>
      <c r="P580">
        <v>3</v>
      </c>
    </row>
    <row r="581" spans="2:16" ht="15" hidden="1" customHeight="1">
      <c r="B581" t="s">
        <v>2584</v>
      </c>
      <c r="C581" s="1">
        <v>41055.331296296295</v>
      </c>
      <c r="D581" s="4">
        <v>106000</v>
      </c>
      <c r="E581">
        <v>106000</v>
      </c>
      <c r="F581" t="s">
        <v>82</v>
      </c>
      <c r="G581">
        <f>tblSalaries[[#This Row],[clean Salary (in local currency)]]*VLOOKUP(tblSalaries[[#This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VLOOKUP(tblSalaries[[#This Row],[Where do you work]],tblCountries[[Actual]:[Mapping]],2,FALSE)</f>
        <v>Australia</v>
      </c>
      <c r="L581" t="s">
        <v>9</v>
      </c>
      <c r="M581" s="32">
        <f>tblHours[[#This Row],[hrs per day, ave]]</f>
        <v>5</v>
      </c>
      <c r="N581" s="32">
        <f>tblHours[[#This Row],[hrs per day, min]]</f>
        <v>4</v>
      </c>
      <c r="O581" s="32">
        <f>tblHours[[#This Row],[hrs per day, max]]</f>
        <v>6</v>
      </c>
      <c r="P581">
        <v>16</v>
      </c>
    </row>
    <row r="582" spans="2:16" ht="15" hidden="1" customHeight="1">
      <c r="B582" t="s">
        <v>2585</v>
      </c>
      <c r="C582" s="1">
        <v>41055.334537037037</v>
      </c>
      <c r="D582" s="4">
        <v>75000</v>
      </c>
      <c r="E582">
        <v>75000</v>
      </c>
      <c r="F582" t="s">
        <v>6</v>
      </c>
      <c r="G582">
        <f>tblSalaries[[#This Row],[clean Salary (in local currency)]]*VLOOKUP(tblSalaries[[#This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VLOOKUP(tblSalaries[[#This Row],[Where do you work]],tblCountries[[Actual]:[Mapping]],2,FALSE)</f>
        <v>USA</v>
      </c>
      <c r="L582" t="s">
        <v>18</v>
      </c>
      <c r="M582" s="32">
        <f>tblHours[[#This Row],[hrs per day, ave]]</f>
        <v>2.5</v>
      </c>
      <c r="N582" s="32">
        <f>tblHours[[#This Row],[hrs per day, min]]</f>
        <v>2</v>
      </c>
      <c r="O582" s="32">
        <f>tblHours[[#This Row],[hrs per day, max]]</f>
        <v>3</v>
      </c>
      <c r="P582">
        <v>25</v>
      </c>
    </row>
    <row r="583" spans="2:16" ht="15" hidden="1" customHeight="1">
      <c r="B583" t="s">
        <v>2586</v>
      </c>
      <c r="C583" s="1">
        <v>41055.337071759262</v>
      </c>
      <c r="D583" s="4">
        <v>40414</v>
      </c>
      <c r="E583">
        <v>40414</v>
      </c>
      <c r="F583" t="s">
        <v>6</v>
      </c>
      <c r="G583">
        <f>tblSalaries[[#This Row],[clean Salary (in local currency)]]*VLOOKUP(tblSalaries[[#This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VLOOKUP(tblSalaries[[#This Row],[Where do you work]],tblCountries[[Actual]:[Mapping]],2,FALSE)</f>
        <v>USA</v>
      </c>
      <c r="L583" t="s">
        <v>9</v>
      </c>
      <c r="M583" s="32">
        <f>tblHours[[#This Row],[hrs per day, ave]]</f>
        <v>5</v>
      </c>
      <c r="N583" s="32">
        <f>tblHours[[#This Row],[hrs per day, min]]</f>
        <v>4</v>
      </c>
      <c r="O583" s="32">
        <f>tblHours[[#This Row],[hrs per day, max]]</f>
        <v>6</v>
      </c>
      <c r="P583">
        <v>8</v>
      </c>
    </row>
    <row r="584" spans="2:16" ht="15" hidden="1" customHeight="1">
      <c r="B584" t="s">
        <v>2587</v>
      </c>
      <c r="C584" s="1">
        <v>41055.337256944447</v>
      </c>
      <c r="D584" s="4">
        <v>65000</v>
      </c>
      <c r="E584">
        <v>65000</v>
      </c>
      <c r="F584" t="s">
        <v>6</v>
      </c>
      <c r="G584">
        <f>tblSalaries[[#This Row],[clean Salary (in local currency)]]*VLOOKUP(tblSalaries[[#This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VLOOKUP(tblSalaries[[#This Row],[Where do you work]],tblCountries[[Actual]:[Mapping]],2,FALSE)</f>
        <v>USA</v>
      </c>
      <c r="L584" t="s">
        <v>9</v>
      </c>
      <c r="M584" s="32">
        <f>tblHours[[#This Row],[hrs per day, ave]]</f>
        <v>5</v>
      </c>
      <c r="N584" s="32">
        <f>tblHours[[#This Row],[hrs per day, min]]</f>
        <v>4</v>
      </c>
      <c r="O584" s="32">
        <f>tblHours[[#This Row],[hrs per day, max]]</f>
        <v>6</v>
      </c>
      <c r="P584">
        <v>3</v>
      </c>
    </row>
    <row r="585" spans="2:16" ht="15" hidden="1" customHeight="1">
      <c r="B585" t="s">
        <v>2588</v>
      </c>
      <c r="C585" s="1">
        <v>41055.339386574073</v>
      </c>
      <c r="D585" s="4">
        <v>120000</v>
      </c>
      <c r="E585">
        <v>120000</v>
      </c>
      <c r="F585" t="s">
        <v>6</v>
      </c>
      <c r="G585">
        <f>tblSalaries[[#This Row],[clean Salary (in local currency)]]*VLOOKUP(tblSalaries[[#This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VLOOKUP(tblSalaries[[#This Row],[Where do you work]],tblCountries[[Actual]:[Mapping]],2,FALSE)</f>
        <v>USA</v>
      </c>
      <c r="L585" t="s">
        <v>13</v>
      </c>
      <c r="M585" s="32">
        <f>tblHours[[#This Row],[hrs per day, ave]]</f>
        <v>8</v>
      </c>
      <c r="N585" s="32">
        <f>tblHours[[#This Row],[hrs per day, min]]</f>
        <v>8</v>
      </c>
      <c r="O585" s="32">
        <f>tblHours[[#This Row],[hrs per day, max]]</f>
        <v>8</v>
      </c>
      <c r="P585">
        <v>7</v>
      </c>
    </row>
    <row r="586" spans="2:16" ht="15" hidden="1" customHeight="1">
      <c r="B586" t="s">
        <v>2589</v>
      </c>
      <c r="C586" s="1">
        <v>41055.340775462966</v>
      </c>
      <c r="D586" s="4">
        <v>8000</v>
      </c>
      <c r="E586">
        <v>96000</v>
      </c>
      <c r="F586" t="s">
        <v>3910</v>
      </c>
      <c r="G586">
        <f>tblSalaries[[#This Row],[clean Salary (in local currency)]]*VLOOKUP(tblSalaries[[#This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VLOOKUP(tblSalaries[[#This Row],[Where do you work]],tblCountries[[Actual]:[Mapping]],2,FALSE)</f>
        <v>China</v>
      </c>
      <c r="L586" t="s">
        <v>9</v>
      </c>
      <c r="M586" s="32">
        <f>tblHours[[#This Row],[hrs per day, ave]]</f>
        <v>5</v>
      </c>
      <c r="N586" s="32">
        <f>tblHours[[#This Row],[hrs per day, min]]</f>
        <v>4</v>
      </c>
      <c r="O586" s="32">
        <f>tblHours[[#This Row],[hrs per day, max]]</f>
        <v>6</v>
      </c>
      <c r="P586">
        <v>10</v>
      </c>
    </row>
    <row r="587" spans="2:16" ht="15" hidden="1" customHeight="1">
      <c r="B587" t="s">
        <v>2590</v>
      </c>
      <c r="C587" s="1">
        <v>41055.345752314817</v>
      </c>
      <c r="D587" s="4" t="s">
        <v>691</v>
      </c>
      <c r="E587">
        <v>36000</v>
      </c>
      <c r="F587" t="s">
        <v>6</v>
      </c>
      <c r="G587">
        <f>tblSalaries[[#This Row],[clean Salary (in local currency)]]*VLOOKUP(tblSalaries[[#This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VLOOKUP(tblSalaries[[#This Row],[Where do you work]],tblCountries[[Actual]:[Mapping]],2,FALSE)</f>
        <v>Russia</v>
      </c>
      <c r="L587" t="s">
        <v>13</v>
      </c>
      <c r="M587" s="32">
        <f>tblHours[[#This Row],[hrs per day, ave]]</f>
        <v>8</v>
      </c>
      <c r="N587" s="32">
        <f>tblHours[[#This Row],[hrs per day, min]]</f>
        <v>8</v>
      </c>
      <c r="O587" s="32">
        <f>tblHours[[#This Row],[hrs per day, max]]</f>
        <v>8</v>
      </c>
      <c r="P587">
        <v>10</v>
      </c>
    </row>
    <row r="588" spans="2:16" ht="15" hidden="1" customHeight="1">
      <c r="B588" t="s">
        <v>2591</v>
      </c>
      <c r="C588" s="1">
        <v>41055.354166666664</v>
      </c>
      <c r="D588" s="4" t="s">
        <v>281</v>
      </c>
      <c r="E588">
        <v>50000</v>
      </c>
      <c r="F588" t="s">
        <v>22</v>
      </c>
      <c r="G588">
        <f>tblSalaries[[#This Row],[clean Salary (in local currency)]]*VLOOKUP(tblSalaries[[#This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VLOOKUP(tblSalaries[[#This Row],[Where do you work]],tblCountries[[Actual]:[Mapping]],2,FALSE)</f>
        <v>Germany</v>
      </c>
      <c r="L588" t="s">
        <v>18</v>
      </c>
      <c r="M588" s="32">
        <f>tblHours[[#This Row],[hrs per day, ave]]</f>
        <v>2.5</v>
      </c>
      <c r="N588" s="32">
        <f>tblHours[[#This Row],[hrs per day, min]]</f>
        <v>2</v>
      </c>
      <c r="O588" s="32">
        <f>tblHours[[#This Row],[hrs per day, max]]</f>
        <v>3</v>
      </c>
      <c r="P588">
        <v>4</v>
      </c>
    </row>
    <row r="589" spans="2:16" ht="15" hidden="1" customHeight="1">
      <c r="B589" t="s">
        <v>2592</v>
      </c>
      <c r="C589" s="1">
        <v>41055.363275462965</v>
      </c>
      <c r="D589" s="4">
        <v>108000</v>
      </c>
      <c r="E589">
        <v>108000</v>
      </c>
      <c r="F589" t="s">
        <v>6</v>
      </c>
      <c r="G589">
        <f>tblSalaries[[#This Row],[clean Salary (in local currency)]]*VLOOKUP(tblSalaries[[#This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VLOOKUP(tblSalaries[[#This Row],[Where do you work]],tblCountries[[Actual]:[Mapping]],2,FALSE)</f>
        <v>USA</v>
      </c>
      <c r="L589" t="s">
        <v>18</v>
      </c>
      <c r="M589" s="32">
        <f>tblHours[[#This Row],[hrs per day, ave]]</f>
        <v>2.5</v>
      </c>
      <c r="N589" s="32">
        <f>tblHours[[#This Row],[hrs per day, min]]</f>
        <v>2</v>
      </c>
      <c r="O589" s="32">
        <f>tblHours[[#This Row],[hrs per day, max]]</f>
        <v>3</v>
      </c>
      <c r="P589">
        <v>7</v>
      </c>
    </row>
    <row r="590" spans="2:16" ht="15" hidden="1" customHeight="1">
      <c r="B590" t="s">
        <v>2593</v>
      </c>
      <c r="C590" s="1">
        <v>41055.364976851852</v>
      </c>
      <c r="D590" s="4">
        <v>75000</v>
      </c>
      <c r="E590">
        <v>75000</v>
      </c>
      <c r="F590" t="s">
        <v>6</v>
      </c>
      <c r="G590">
        <f>tblSalaries[[#This Row],[clean Salary (in local currency)]]*VLOOKUP(tblSalaries[[#This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 s="32">
        <f>tblHours[[#This Row],[hrs per day, ave]]</f>
        <v>5</v>
      </c>
      <c r="N590" s="32">
        <f>tblHours[[#This Row],[hrs per day, min]]</f>
        <v>4</v>
      </c>
      <c r="O590" s="32">
        <f>tblHours[[#This Row],[hrs per day, max]]</f>
        <v>6</v>
      </c>
      <c r="P590">
        <v>5</v>
      </c>
    </row>
    <row r="591" spans="2:16" ht="15" hidden="1" customHeight="1">
      <c r="B591" t="s">
        <v>2594</v>
      </c>
      <c r="C591" s="1">
        <v>41055.368796296294</v>
      </c>
      <c r="D591" s="4" t="s">
        <v>694</v>
      </c>
      <c r="E591">
        <v>400000</v>
      </c>
      <c r="F591" t="s">
        <v>40</v>
      </c>
      <c r="G591">
        <f>tblSalaries[[#This Row],[clean Salary (in local currency)]]*VLOOKUP(tblSalaries[[#This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VLOOKUP(tblSalaries[[#This Row],[Where do you work]],tblCountries[[Actual]:[Mapping]],2,FALSE)</f>
        <v>India</v>
      </c>
      <c r="L591" t="s">
        <v>25</v>
      </c>
      <c r="M591" s="32">
        <f>tblHours[[#This Row],[hrs per day, ave]]</f>
        <v>1.5</v>
      </c>
      <c r="N591" s="32">
        <f>tblHours[[#This Row],[hrs per day, min]]</f>
        <v>1</v>
      </c>
      <c r="O591" s="32">
        <f>tblHours[[#This Row],[hrs per day, max]]</f>
        <v>2</v>
      </c>
      <c r="P591">
        <v>3</v>
      </c>
    </row>
    <row r="592" spans="2:16" ht="15" hidden="1" customHeight="1">
      <c r="B592" t="s">
        <v>2595</v>
      </c>
      <c r="C592" s="1">
        <v>41055.369444444441</v>
      </c>
      <c r="D592" s="4">
        <v>50000</v>
      </c>
      <c r="E592">
        <v>50000</v>
      </c>
      <c r="F592" t="s">
        <v>6</v>
      </c>
      <c r="G592">
        <f>tblSalaries[[#This Row],[clean Salary (in local currency)]]*VLOOKUP(tblSalaries[[#This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VLOOKUP(tblSalaries[[#This Row],[Where do you work]],tblCountries[[Actual]:[Mapping]],2,FALSE)</f>
        <v>India</v>
      </c>
      <c r="L592" t="s">
        <v>25</v>
      </c>
      <c r="M592" s="32">
        <f>tblHours[[#This Row],[hrs per day, ave]]</f>
        <v>1.5</v>
      </c>
      <c r="N592" s="32">
        <f>tblHours[[#This Row],[hrs per day, min]]</f>
        <v>1</v>
      </c>
      <c r="O592" s="32">
        <f>tblHours[[#This Row],[hrs per day, max]]</f>
        <v>2</v>
      </c>
      <c r="P592">
        <v>25</v>
      </c>
    </row>
    <row r="593" spans="2:16" ht="15" hidden="1" customHeight="1">
      <c r="B593" t="s">
        <v>2596</v>
      </c>
      <c r="C593" s="1">
        <v>41055.371666666666</v>
      </c>
      <c r="D593" s="4">
        <v>45000</v>
      </c>
      <c r="E593">
        <v>45000</v>
      </c>
      <c r="F593" t="s">
        <v>6</v>
      </c>
      <c r="G593">
        <f>tblSalaries[[#This Row],[clean Salary (in local currency)]]*VLOOKUP(tblSalaries[[#This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VLOOKUP(tblSalaries[[#This Row],[Where do you work]],tblCountries[[Actual]:[Mapping]],2,FALSE)</f>
        <v>USA</v>
      </c>
      <c r="L593" t="s">
        <v>9</v>
      </c>
      <c r="M593" s="32">
        <f>tblHours[[#This Row],[hrs per day, ave]]</f>
        <v>5</v>
      </c>
      <c r="N593" s="32">
        <f>tblHours[[#This Row],[hrs per day, min]]</f>
        <v>4</v>
      </c>
      <c r="O593" s="32">
        <f>tblHours[[#This Row],[hrs per day, max]]</f>
        <v>6</v>
      </c>
      <c r="P593">
        <v>15</v>
      </c>
    </row>
    <row r="594" spans="2:16" ht="15" hidden="1" customHeight="1">
      <c r="B594" t="s">
        <v>2597</v>
      </c>
      <c r="C594" s="1">
        <v>41055.371724537035</v>
      </c>
      <c r="D594" s="4">
        <v>45000</v>
      </c>
      <c r="E594">
        <v>45000</v>
      </c>
      <c r="F594" t="s">
        <v>6</v>
      </c>
      <c r="G594">
        <f>tblSalaries[[#This Row],[clean Salary (in local currency)]]*VLOOKUP(tblSalaries[[#This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VLOOKUP(tblSalaries[[#This Row],[Where do you work]],tblCountries[[Actual]:[Mapping]],2,FALSE)</f>
        <v>USA</v>
      </c>
      <c r="L594" t="s">
        <v>9</v>
      </c>
      <c r="M594" s="32">
        <f>tblHours[[#This Row],[hrs per day, ave]]</f>
        <v>5</v>
      </c>
      <c r="N594" s="32">
        <f>tblHours[[#This Row],[hrs per day, min]]</f>
        <v>4</v>
      </c>
      <c r="O594" s="32">
        <f>tblHours[[#This Row],[hrs per day, max]]</f>
        <v>6</v>
      </c>
      <c r="P594">
        <v>7</v>
      </c>
    </row>
    <row r="595" spans="2:16" ht="15" hidden="1" customHeight="1">
      <c r="B595" t="s">
        <v>2598</v>
      </c>
      <c r="C595" s="1">
        <v>41055.372372685182</v>
      </c>
      <c r="D595" s="4" t="s">
        <v>699</v>
      </c>
      <c r="E595">
        <v>90000</v>
      </c>
      <c r="F595" t="s">
        <v>6</v>
      </c>
      <c r="G595">
        <f>tblSalaries[[#This Row],[clean Salary (in local currency)]]*VLOOKUP(tblSalaries[[#This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 s="32">
        <f>tblHours[[#This Row],[hrs per day, ave]]</f>
        <v>2.5</v>
      </c>
      <c r="N595" s="32">
        <f>tblHours[[#This Row],[hrs per day, min]]</f>
        <v>2</v>
      </c>
      <c r="O595" s="32">
        <f>tblHours[[#This Row],[hrs per day, max]]</f>
        <v>3</v>
      </c>
      <c r="P595">
        <v>20</v>
      </c>
    </row>
    <row r="596" spans="2:16" ht="15" hidden="1" customHeight="1">
      <c r="B596" t="s">
        <v>2599</v>
      </c>
      <c r="C596" s="1">
        <v>41055.374247685184</v>
      </c>
      <c r="D596" s="4" t="s">
        <v>701</v>
      </c>
      <c r="E596">
        <v>240000</v>
      </c>
      <c r="F596" t="s">
        <v>40</v>
      </c>
      <c r="G596">
        <f>tblSalaries[[#This Row],[clean Salary (in local currency)]]*VLOOKUP(tblSalaries[[#This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VLOOKUP(tblSalaries[[#This Row],[Where do you work]],tblCountries[[Actual]:[Mapping]],2,FALSE)</f>
        <v>India</v>
      </c>
      <c r="L596" t="s">
        <v>18</v>
      </c>
      <c r="M596" s="32">
        <f>tblHours[[#This Row],[hrs per day, ave]]</f>
        <v>2.5</v>
      </c>
      <c r="N596" s="32">
        <f>tblHours[[#This Row],[hrs per day, min]]</f>
        <v>2</v>
      </c>
      <c r="O596" s="32">
        <f>tblHours[[#This Row],[hrs per day, max]]</f>
        <v>3</v>
      </c>
      <c r="P596">
        <v>5</v>
      </c>
    </row>
    <row r="597" spans="2:16" ht="15" hidden="1" customHeight="1">
      <c r="B597" t="s">
        <v>2600</v>
      </c>
      <c r="C597" s="1">
        <v>41055.394814814812</v>
      </c>
      <c r="D597" s="4">
        <v>50000</v>
      </c>
      <c r="E597">
        <v>50000</v>
      </c>
      <c r="F597" t="s">
        <v>6</v>
      </c>
      <c r="G597">
        <f>tblSalaries[[#This Row],[clean Salary (in local currency)]]*VLOOKUP(tblSalaries[[#This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VLOOKUP(tblSalaries[[#This Row],[Where do you work]],tblCountries[[Actual]:[Mapping]],2,FALSE)</f>
        <v>India</v>
      </c>
      <c r="L597" t="s">
        <v>25</v>
      </c>
      <c r="M597" s="32">
        <f>tblHours[[#This Row],[hrs per day, ave]]</f>
        <v>1.5</v>
      </c>
      <c r="N597" s="32">
        <f>tblHours[[#This Row],[hrs per day, min]]</f>
        <v>1</v>
      </c>
      <c r="O597" s="32">
        <f>tblHours[[#This Row],[hrs per day, max]]</f>
        <v>2</v>
      </c>
      <c r="P597">
        <v>10</v>
      </c>
    </row>
    <row r="598" spans="2:16" ht="15" hidden="1" customHeight="1">
      <c r="B598" t="s">
        <v>2601</v>
      </c>
      <c r="C598" s="1">
        <v>41055.39502314815</v>
      </c>
      <c r="D598" s="4">
        <v>65000</v>
      </c>
      <c r="E598">
        <v>65000</v>
      </c>
      <c r="F598" t="s">
        <v>6</v>
      </c>
      <c r="G598">
        <f>tblSalaries[[#This Row],[clean Salary (in local currency)]]*VLOOKUP(tblSalaries[[#This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VLOOKUP(tblSalaries[[#This Row],[Where do you work]],tblCountries[[Actual]:[Mapping]],2,FALSE)</f>
        <v>USA</v>
      </c>
      <c r="L598" t="s">
        <v>18</v>
      </c>
      <c r="M598" s="32">
        <f>tblHours[[#This Row],[hrs per day, ave]]</f>
        <v>2.5</v>
      </c>
      <c r="N598" s="32">
        <f>tblHours[[#This Row],[hrs per day, min]]</f>
        <v>2</v>
      </c>
      <c r="O598" s="32">
        <f>tblHours[[#This Row],[hrs per day, max]]</f>
        <v>3</v>
      </c>
      <c r="P598">
        <v>17</v>
      </c>
    </row>
    <row r="599" spans="2:16" ht="15" hidden="1" customHeight="1">
      <c r="B599" t="s">
        <v>2602</v>
      </c>
      <c r="C599" s="1">
        <v>41055.400324074071</v>
      </c>
      <c r="D599" s="4">
        <v>70000</v>
      </c>
      <c r="E599">
        <v>70000</v>
      </c>
      <c r="F599" t="s">
        <v>6</v>
      </c>
      <c r="G599">
        <f>tblSalaries[[#This Row],[clean Salary (in local currency)]]*VLOOKUP(tblSalaries[[#This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 s="32">
        <f>tblHours[[#This Row],[hrs per day, ave]]</f>
        <v>2.5</v>
      </c>
      <c r="N599" s="32">
        <f>tblHours[[#This Row],[hrs per day, min]]</f>
        <v>2</v>
      </c>
      <c r="O599" s="32">
        <f>tblHours[[#This Row],[hrs per day, max]]</f>
        <v>3</v>
      </c>
      <c r="P599">
        <v>18</v>
      </c>
    </row>
    <row r="600" spans="2:16" ht="15" hidden="1" customHeight="1">
      <c r="B600" t="s">
        <v>2603</v>
      </c>
      <c r="C600" s="1">
        <v>41055.410960648151</v>
      </c>
      <c r="D600" s="4">
        <v>160000</v>
      </c>
      <c r="E600">
        <v>160000</v>
      </c>
      <c r="F600" t="s">
        <v>6</v>
      </c>
      <c r="G600">
        <f>tblSalaries[[#This Row],[clean Salary (in local currency)]]*VLOOKUP(tblSalaries[[#This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VLOOKUP(tblSalaries[[#This Row],[Where do you work]],tblCountries[[Actual]:[Mapping]],2,FALSE)</f>
        <v>USA</v>
      </c>
      <c r="L600" t="s">
        <v>9</v>
      </c>
      <c r="M600" s="32">
        <f>tblHours[[#This Row],[hrs per day, ave]]</f>
        <v>5</v>
      </c>
      <c r="N600" s="32">
        <f>tblHours[[#This Row],[hrs per day, min]]</f>
        <v>4</v>
      </c>
      <c r="O600" s="32">
        <f>tblHours[[#This Row],[hrs per day, max]]</f>
        <v>6</v>
      </c>
      <c r="P600">
        <v>5</v>
      </c>
    </row>
    <row r="601" spans="2:16" ht="15" hidden="1" customHeight="1">
      <c r="B601" t="s">
        <v>2604</v>
      </c>
      <c r="C601" s="1">
        <v>41055.411365740743</v>
      </c>
      <c r="D601" s="4">
        <v>100000</v>
      </c>
      <c r="E601">
        <v>100000</v>
      </c>
      <c r="F601" t="s">
        <v>82</v>
      </c>
      <c r="G601">
        <f>tblSalaries[[#This Row],[clean Salary (in local currency)]]*VLOOKUP(tblSalaries[[#This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VLOOKUP(tblSalaries[[#This Row],[Where do you work]],tblCountries[[Actual]:[Mapping]],2,FALSE)</f>
        <v>Australia</v>
      </c>
      <c r="L601" t="s">
        <v>18</v>
      </c>
      <c r="M601" s="32">
        <f>tblHours[[#This Row],[hrs per day, ave]]</f>
        <v>2.5</v>
      </c>
      <c r="N601" s="32">
        <f>tblHours[[#This Row],[hrs per day, min]]</f>
        <v>2</v>
      </c>
      <c r="O601" s="32">
        <f>tblHours[[#This Row],[hrs per day, max]]</f>
        <v>3</v>
      </c>
      <c r="P601">
        <v>20</v>
      </c>
    </row>
    <row r="602" spans="2:16" ht="15" hidden="1" customHeight="1">
      <c r="B602" t="s">
        <v>2605</v>
      </c>
      <c r="C602" s="1">
        <v>41055.417685185188</v>
      </c>
      <c r="D602" s="4">
        <v>380000</v>
      </c>
      <c r="E602">
        <v>380000</v>
      </c>
      <c r="F602" t="s">
        <v>40</v>
      </c>
      <c r="G602">
        <f>tblSalaries[[#This Row],[clean Salary (in local currency)]]*VLOOKUP(tblSalaries[[#This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VLOOKUP(tblSalaries[[#This Row],[Where do you work]],tblCountries[[Actual]:[Mapping]],2,FALSE)</f>
        <v>India</v>
      </c>
      <c r="L602" t="s">
        <v>9</v>
      </c>
      <c r="M602" s="32">
        <f>tblHours[[#This Row],[hrs per day, ave]]</f>
        <v>5</v>
      </c>
      <c r="N602" s="32">
        <f>tblHours[[#This Row],[hrs per day, min]]</f>
        <v>4</v>
      </c>
      <c r="O602" s="32">
        <f>tblHours[[#This Row],[hrs per day, max]]</f>
        <v>6</v>
      </c>
      <c r="P602">
        <v>10</v>
      </c>
    </row>
    <row r="603" spans="2:16" ht="15" hidden="1" customHeight="1">
      <c r="B603" t="s">
        <v>2606</v>
      </c>
      <c r="C603" s="1">
        <v>41055.430960648147</v>
      </c>
      <c r="D603" s="4">
        <v>30000</v>
      </c>
      <c r="E603">
        <v>30000</v>
      </c>
      <c r="F603" t="s">
        <v>6</v>
      </c>
      <c r="G603">
        <f>tblSalaries[[#This Row],[clean Salary (in local currency)]]*VLOOKUP(tblSalaries[[#This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VLOOKUP(tblSalaries[[#This Row],[Where do you work]],tblCountries[[Actual]:[Mapping]],2,FALSE)</f>
        <v>USA</v>
      </c>
      <c r="L603" t="s">
        <v>18</v>
      </c>
      <c r="M603" s="32">
        <f>tblHours[[#This Row],[hrs per day, ave]]</f>
        <v>2.5</v>
      </c>
      <c r="N603" s="32">
        <f>tblHours[[#This Row],[hrs per day, min]]</f>
        <v>2</v>
      </c>
      <c r="O603" s="32">
        <f>tblHours[[#This Row],[hrs per day, max]]</f>
        <v>3</v>
      </c>
      <c r="P603">
        <v>8</v>
      </c>
    </row>
    <row r="604" spans="2:16" ht="15" hidden="1" customHeight="1">
      <c r="B604" t="s">
        <v>2607</v>
      </c>
      <c r="C604" s="1">
        <v>41055.43246527778</v>
      </c>
      <c r="D604" s="4" t="s">
        <v>711</v>
      </c>
      <c r="E604">
        <v>420000</v>
      </c>
      <c r="F604" t="s">
        <v>40</v>
      </c>
      <c r="G604">
        <f>tblSalaries[[#This Row],[clean Salary (in local currency)]]*VLOOKUP(tblSalaries[[#This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VLOOKUP(tblSalaries[[#This Row],[Where do you work]],tblCountries[[Actual]:[Mapping]],2,FALSE)</f>
        <v>India</v>
      </c>
      <c r="L604" t="s">
        <v>9</v>
      </c>
      <c r="M604" s="32">
        <f>tblHours[[#This Row],[hrs per day, ave]]</f>
        <v>5</v>
      </c>
      <c r="N604" s="32">
        <f>tblHours[[#This Row],[hrs per day, min]]</f>
        <v>4</v>
      </c>
      <c r="O604" s="32">
        <f>tblHours[[#This Row],[hrs per day, max]]</f>
        <v>6</v>
      </c>
      <c r="P604">
        <v>3</v>
      </c>
    </row>
    <row r="605" spans="2:16" ht="15" hidden="1" customHeight="1">
      <c r="B605" t="s">
        <v>2608</v>
      </c>
      <c r="C605" s="1">
        <v>41055.438680555555</v>
      </c>
      <c r="D605" s="4">
        <v>61000</v>
      </c>
      <c r="E605">
        <v>61000</v>
      </c>
      <c r="F605" t="s">
        <v>6</v>
      </c>
      <c r="G605">
        <f>tblSalaries[[#This Row],[clean Salary (in local currency)]]*VLOOKUP(tblSalaries[[#This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 s="32">
        <f>tblHours[[#This Row],[hrs per day, ave]]</f>
        <v>5</v>
      </c>
      <c r="N605" s="32">
        <f>tblHours[[#This Row],[hrs per day, min]]</f>
        <v>4</v>
      </c>
      <c r="O605" s="32">
        <f>tblHours[[#This Row],[hrs per day, max]]</f>
        <v>6</v>
      </c>
      <c r="P605">
        <v>5</v>
      </c>
    </row>
    <row r="606" spans="2:16" ht="15" hidden="1" customHeight="1">
      <c r="B606" t="s">
        <v>2609</v>
      </c>
      <c r="C606" s="1">
        <v>41055.438969907409</v>
      </c>
      <c r="D606" s="4" t="s">
        <v>714</v>
      </c>
      <c r="E606">
        <v>13800</v>
      </c>
      <c r="F606" t="s">
        <v>6</v>
      </c>
      <c r="G606">
        <f>tblSalaries[[#This Row],[clean Salary (in local currency)]]*VLOOKUP(tblSalaries[[#This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VLOOKUP(tblSalaries[[#This Row],[Where do you work]],tblCountries[[Actual]:[Mapping]],2,FALSE)</f>
        <v>Sri Lanka</v>
      </c>
      <c r="L606" t="s">
        <v>9</v>
      </c>
      <c r="M606" s="32">
        <f>tblHours[[#This Row],[hrs per day, ave]]</f>
        <v>5</v>
      </c>
      <c r="N606" s="32">
        <f>tblHours[[#This Row],[hrs per day, min]]</f>
        <v>4</v>
      </c>
      <c r="O606" s="32">
        <f>tblHours[[#This Row],[hrs per day, max]]</f>
        <v>6</v>
      </c>
      <c r="P606">
        <v>20</v>
      </c>
    </row>
    <row r="607" spans="2:16" ht="15" hidden="1" customHeight="1">
      <c r="B607" t="s">
        <v>2610</v>
      </c>
      <c r="C607" s="1">
        <v>41055.4452662037</v>
      </c>
      <c r="D607" s="4" t="s">
        <v>717</v>
      </c>
      <c r="E607">
        <v>850000</v>
      </c>
      <c r="F607" t="s">
        <v>40</v>
      </c>
      <c r="G607">
        <f>tblSalaries[[#This Row],[clean Salary (in local currency)]]*VLOOKUP(tblSalaries[[#This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VLOOKUP(tblSalaries[[#This Row],[Where do you work]],tblCountries[[Actual]:[Mapping]],2,FALSE)</f>
        <v>India</v>
      </c>
      <c r="L607" t="s">
        <v>9</v>
      </c>
      <c r="M607" s="32">
        <f>tblHours[[#This Row],[hrs per day, ave]]</f>
        <v>5</v>
      </c>
      <c r="N607" s="32">
        <f>tblHours[[#This Row],[hrs per day, min]]</f>
        <v>4</v>
      </c>
      <c r="O607" s="32">
        <f>tblHours[[#This Row],[hrs per day, max]]</f>
        <v>6</v>
      </c>
      <c r="P607">
        <v>6</v>
      </c>
    </row>
    <row r="608" spans="2:16" ht="15" hidden="1" customHeight="1">
      <c r="B608" t="s">
        <v>2611</v>
      </c>
      <c r="C608" s="1">
        <v>41055.447141203702</v>
      </c>
      <c r="D608" s="4">
        <v>1800000</v>
      </c>
      <c r="E608">
        <v>1800000</v>
      </c>
      <c r="F608" t="s">
        <v>40</v>
      </c>
      <c r="G608">
        <f>tblSalaries[[#This Row],[clean Salary (in local currency)]]*VLOOKUP(tblSalaries[[#This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VLOOKUP(tblSalaries[[#This Row],[Where do you work]],tblCountries[[Actual]:[Mapping]],2,FALSE)</f>
        <v>India</v>
      </c>
      <c r="L608" t="s">
        <v>18</v>
      </c>
      <c r="M608" s="32">
        <f>tblHours[[#This Row],[hrs per day, ave]]</f>
        <v>2.5</v>
      </c>
      <c r="N608" s="32">
        <f>tblHours[[#This Row],[hrs per day, min]]</f>
        <v>2</v>
      </c>
      <c r="O608" s="32">
        <f>tblHours[[#This Row],[hrs per day, max]]</f>
        <v>3</v>
      </c>
      <c r="P608">
        <v>10</v>
      </c>
    </row>
    <row r="609" spans="2:16" ht="15" hidden="1" customHeight="1">
      <c r="B609" t="s">
        <v>2612</v>
      </c>
      <c r="C609" s="1">
        <v>41055.452141203707</v>
      </c>
      <c r="D609" s="4">
        <v>80000</v>
      </c>
      <c r="E609">
        <v>80000</v>
      </c>
      <c r="F609" t="s">
        <v>6</v>
      </c>
      <c r="G609">
        <f>tblSalaries[[#This Row],[clean Salary (in local currency)]]*VLOOKUP(tblSalaries[[#This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VLOOKUP(tblSalaries[[#This Row],[Where do you work]],tblCountries[[Actual]:[Mapping]],2,FALSE)</f>
        <v>USA</v>
      </c>
      <c r="L609" t="s">
        <v>9</v>
      </c>
      <c r="M609" s="32">
        <f>tblHours[[#This Row],[hrs per day, ave]]</f>
        <v>5</v>
      </c>
      <c r="N609" s="32">
        <f>tblHours[[#This Row],[hrs per day, min]]</f>
        <v>4</v>
      </c>
      <c r="O609" s="32">
        <f>tblHours[[#This Row],[hrs per day, max]]</f>
        <v>6</v>
      </c>
      <c r="P609">
        <v>15</v>
      </c>
    </row>
    <row r="610" spans="2:16" ht="15" hidden="1" customHeight="1">
      <c r="B610" t="s">
        <v>2613</v>
      </c>
      <c r="C610" s="1">
        <v>41055.454421296294</v>
      </c>
      <c r="D610" s="4">
        <v>21000</v>
      </c>
      <c r="E610">
        <v>21000</v>
      </c>
      <c r="F610" t="s">
        <v>6</v>
      </c>
      <c r="G610">
        <f>tblSalaries[[#This Row],[clean Salary (in local currency)]]*VLOOKUP(tblSalaries[[#This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VLOOKUP(tblSalaries[[#This Row],[Where do you work]],tblCountries[[Actual]:[Mapping]],2,FALSE)</f>
        <v>India</v>
      </c>
      <c r="L610" t="s">
        <v>13</v>
      </c>
      <c r="M610" s="32">
        <f>tblHours[[#This Row],[hrs per day, ave]]</f>
        <v>8</v>
      </c>
      <c r="N610" s="32">
        <f>tblHours[[#This Row],[hrs per day, min]]</f>
        <v>8</v>
      </c>
      <c r="O610" s="32">
        <f>tblHours[[#This Row],[hrs per day, max]]</f>
        <v>8</v>
      </c>
      <c r="P610">
        <v>23</v>
      </c>
    </row>
    <row r="611" spans="2:16" ht="15" hidden="1" customHeight="1">
      <c r="B611" t="s">
        <v>2614</v>
      </c>
      <c r="C611" s="1">
        <v>41055.457754629628</v>
      </c>
      <c r="D611" s="4">
        <v>250000</v>
      </c>
      <c r="E611">
        <v>250000</v>
      </c>
      <c r="F611" t="s">
        <v>86</v>
      </c>
      <c r="G611">
        <f>tblSalaries[[#This Row],[clean Salary (in local currency)]]*VLOOKUP(tblSalaries[[#This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VLOOKUP(tblSalaries[[#This Row],[Where do you work]],tblCountries[[Actual]:[Mapping]],2,FALSE)</f>
        <v>Canada</v>
      </c>
      <c r="L611" t="s">
        <v>9</v>
      </c>
      <c r="M611" s="32">
        <f>tblHours[[#This Row],[hrs per day, ave]]</f>
        <v>5</v>
      </c>
      <c r="N611" s="32">
        <f>tblHours[[#This Row],[hrs per day, min]]</f>
        <v>4</v>
      </c>
      <c r="O611" s="32">
        <f>tblHours[[#This Row],[hrs per day, max]]</f>
        <v>6</v>
      </c>
      <c r="P611">
        <v>32</v>
      </c>
    </row>
    <row r="612" spans="2:16" ht="15" hidden="1" customHeight="1">
      <c r="B612" t="s">
        <v>2615</v>
      </c>
      <c r="C612" s="1">
        <v>41055.458090277774</v>
      </c>
      <c r="D612" s="4" t="s">
        <v>720</v>
      </c>
      <c r="E612">
        <v>160000</v>
      </c>
      <c r="F612" t="s">
        <v>40</v>
      </c>
      <c r="G612">
        <f>tblSalaries[[#This Row],[clean Salary (in local currency)]]*VLOOKUP(tblSalaries[[#This Row],[Currency]],tblXrate[],2,FALSE)</f>
        <v>2849.2666699908109</v>
      </c>
      <c r="H612" t="s">
        <v>721</v>
      </c>
      <c r="I612" t="s">
        <v>3999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 s="32">
        <f>tblHours[[#This Row],[hrs per day, ave]]</f>
        <v>8</v>
      </c>
      <c r="N612" s="32">
        <f>tblHours[[#This Row],[hrs per day, min]]</f>
        <v>8</v>
      </c>
      <c r="O612" s="32">
        <f>tblHours[[#This Row],[hrs per day, max]]</f>
        <v>8</v>
      </c>
      <c r="P612">
        <v>3</v>
      </c>
    </row>
    <row r="613" spans="2:16" ht="15" hidden="1" customHeight="1">
      <c r="B613" t="s">
        <v>2616</v>
      </c>
      <c r="C613" s="1">
        <v>41055.459675925929</v>
      </c>
      <c r="D613" s="4">
        <v>700</v>
      </c>
      <c r="E613">
        <v>8400</v>
      </c>
      <c r="F613" t="s">
        <v>6</v>
      </c>
      <c r="G613">
        <f>tblSalaries[[#This Row],[clean Salary (in local currency)]]*VLOOKUP(tblSalaries[[#This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VLOOKUP(tblSalaries[[#This Row],[Where do you work]],tblCountries[[Actual]:[Mapping]],2,FALSE)</f>
        <v>India</v>
      </c>
      <c r="L613" t="s">
        <v>13</v>
      </c>
      <c r="M613" s="32">
        <f>tblHours[[#This Row],[hrs per day, ave]]</f>
        <v>8</v>
      </c>
      <c r="N613" s="32">
        <f>tblHours[[#This Row],[hrs per day, min]]</f>
        <v>8</v>
      </c>
      <c r="O613" s="32">
        <f>tblHours[[#This Row],[hrs per day, max]]</f>
        <v>8</v>
      </c>
      <c r="P613">
        <v>26</v>
      </c>
    </row>
    <row r="614" spans="2:16" ht="15" hidden="1" customHeight="1">
      <c r="B614" t="s">
        <v>2617</v>
      </c>
      <c r="C614" s="1">
        <v>41055.460439814815</v>
      </c>
      <c r="D614" s="4" t="s">
        <v>723</v>
      </c>
      <c r="E614">
        <v>85000</v>
      </c>
      <c r="F614" t="s">
        <v>82</v>
      </c>
      <c r="G614">
        <f>tblSalaries[[#This Row],[clean Salary (in local currency)]]*VLOOKUP(tblSalaries[[#This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VLOOKUP(tblSalaries[[#This Row],[Where do you work]],tblCountries[[Actual]:[Mapping]],2,FALSE)</f>
        <v>Australia</v>
      </c>
      <c r="L614" t="s">
        <v>25</v>
      </c>
      <c r="M614" s="32">
        <f>tblHours[[#This Row],[hrs per day, ave]]</f>
        <v>1.5</v>
      </c>
      <c r="N614" s="32">
        <f>tblHours[[#This Row],[hrs per day, min]]</f>
        <v>1</v>
      </c>
      <c r="O614" s="32">
        <f>tblHours[[#This Row],[hrs per day, max]]</f>
        <v>2</v>
      </c>
      <c r="P614">
        <v>20</v>
      </c>
    </row>
    <row r="615" spans="2:16" ht="15" hidden="1" customHeight="1">
      <c r="B615" t="s">
        <v>2618</v>
      </c>
      <c r="C615" s="1">
        <v>41055.460486111115</v>
      </c>
      <c r="D615" s="4">
        <v>50000</v>
      </c>
      <c r="E615">
        <v>50000</v>
      </c>
      <c r="F615" t="s">
        <v>6</v>
      </c>
      <c r="G615">
        <f>tblSalaries[[#This Row],[clean Salary (in local currency)]]*VLOOKUP(tblSalaries[[#This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VLOOKUP(tblSalaries[[#This Row],[Where do you work]],tblCountries[[Actual]:[Mapping]],2,FALSE)</f>
        <v>USA</v>
      </c>
      <c r="L615" t="s">
        <v>9</v>
      </c>
      <c r="M615" s="32">
        <f>tblHours[[#This Row],[hrs per day, ave]]</f>
        <v>5</v>
      </c>
      <c r="N615" s="32">
        <f>tblHours[[#This Row],[hrs per day, min]]</f>
        <v>4</v>
      </c>
      <c r="O615" s="32">
        <f>tblHours[[#This Row],[hrs per day, max]]</f>
        <v>6</v>
      </c>
      <c r="P615">
        <v>20</v>
      </c>
    </row>
    <row r="616" spans="2:16" ht="15" hidden="1" customHeight="1">
      <c r="B616" t="s">
        <v>2619</v>
      </c>
      <c r="C616" s="1">
        <v>41055.460972222223</v>
      </c>
      <c r="D616" s="4">
        <v>4000</v>
      </c>
      <c r="E616">
        <v>4000</v>
      </c>
      <c r="F616" t="s">
        <v>6</v>
      </c>
      <c r="G616">
        <f>tblSalaries[[#This Row],[clean Salary (in local currency)]]*VLOOKUP(tblSalaries[[#This Row],[Currency]],tblXrate[],2,FALSE)</f>
        <v>4000</v>
      </c>
      <c r="H616" t="s">
        <v>721</v>
      </c>
      <c r="I616" t="s">
        <v>3999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 s="32">
        <f>tblHours[[#This Row],[hrs per day, ave]]</f>
        <v>8</v>
      </c>
      <c r="N616" s="32">
        <f>tblHours[[#This Row],[hrs per day, min]]</f>
        <v>8</v>
      </c>
      <c r="O616" s="32">
        <f>tblHours[[#This Row],[hrs per day, max]]</f>
        <v>8</v>
      </c>
      <c r="P616">
        <v>6</v>
      </c>
    </row>
    <row r="617" spans="2:16" ht="15" hidden="1" customHeight="1">
      <c r="B617" t="s">
        <v>2620</v>
      </c>
      <c r="C617" s="1">
        <v>41055.462326388886</v>
      </c>
      <c r="D617" s="4">
        <v>100000</v>
      </c>
      <c r="E617">
        <v>100000</v>
      </c>
      <c r="F617" t="s">
        <v>82</v>
      </c>
      <c r="G617">
        <f>tblSalaries[[#This Row],[clean Salary (in local currency)]]*VLOOKUP(tblSalaries[[#This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VLOOKUP(tblSalaries[[#This Row],[Where do you work]],tblCountries[[Actual]:[Mapping]],2,FALSE)</f>
        <v>Australia</v>
      </c>
      <c r="L617" t="s">
        <v>13</v>
      </c>
      <c r="M617" s="32">
        <f>tblHours[[#This Row],[hrs per day, ave]]</f>
        <v>8</v>
      </c>
      <c r="N617" s="32">
        <f>tblHours[[#This Row],[hrs per day, min]]</f>
        <v>8</v>
      </c>
      <c r="O617" s="32">
        <f>tblHours[[#This Row],[hrs per day, max]]</f>
        <v>8</v>
      </c>
      <c r="P617">
        <v>1</v>
      </c>
    </row>
    <row r="618" spans="2:16" ht="15" hidden="1" customHeight="1">
      <c r="B618" t="s">
        <v>2621</v>
      </c>
      <c r="C618" s="1">
        <v>41055.462476851855</v>
      </c>
      <c r="D618" s="4">
        <v>95000</v>
      </c>
      <c r="E618">
        <v>95000</v>
      </c>
      <c r="F618" t="s">
        <v>6</v>
      </c>
      <c r="G618">
        <f>tblSalaries[[#This Row],[clean Salary (in local currency)]]*VLOOKUP(tblSalaries[[#This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VLOOKUP(tblSalaries[[#This Row],[Where do you work]],tblCountries[[Actual]:[Mapping]],2,FALSE)</f>
        <v>USA</v>
      </c>
      <c r="L618" t="s">
        <v>25</v>
      </c>
      <c r="M618" s="32">
        <f>tblHours[[#This Row],[hrs per day, ave]]</f>
        <v>1.5</v>
      </c>
      <c r="N618" s="32">
        <f>tblHours[[#This Row],[hrs per day, min]]</f>
        <v>1</v>
      </c>
      <c r="O618" s="32">
        <f>tblHours[[#This Row],[hrs per day, max]]</f>
        <v>2</v>
      </c>
      <c r="P618">
        <v>10</v>
      </c>
    </row>
    <row r="619" spans="2:16" ht="15" hidden="1" customHeight="1">
      <c r="B619" t="s">
        <v>2622</v>
      </c>
      <c r="C619" s="1">
        <v>41055.463206018518</v>
      </c>
      <c r="D619" s="4">
        <v>10000</v>
      </c>
      <c r="E619">
        <v>10000</v>
      </c>
      <c r="F619" t="s">
        <v>6</v>
      </c>
      <c r="G619">
        <f>tblSalaries[[#This Row],[clean Salary (in local currency)]]*VLOOKUP(tblSalaries[[#This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VLOOKUP(tblSalaries[[#This Row],[Where do you work]],tblCountries[[Actual]:[Mapping]],2,FALSE)</f>
        <v>Indonesia</v>
      </c>
      <c r="L619" t="s">
        <v>18</v>
      </c>
      <c r="M619" s="32">
        <f>tblHours[[#This Row],[hrs per day, ave]]</f>
        <v>2.5</v>
      </c>
      <c r="N619" s="32">
        <f>tblHours[[#This Row],[hrs per day, min]]</f>
        <v>2</v>
      </c>
      <c r="O619" s="32">
        <f>tblHours[[#This Row],[hrs per day, max]]</f>
        <v>3</v>
      </c>
      <c r="P619">
        <v>5</v>
      </c>
    </row>
    <row r="620" spans="2:16" ht="15" hidden="1" customHeight="1">
      <c r="B620" t="s">
        <v>2623</v>
      </c>
      <c r="C620" s="1">
        <v>41055.464895833335</v>
      </c>
      <c r="D620" s="4">
        <v>4200</v>
      </c>
      <c r="E620">
        <v>4200</v>
      </c>
      <c r="F620" t="s">
        <v>6</v>
      </c>
      <c r="G620">
        <f>tblSalaries[[#This Row],[clean Salary (in local currency)]]*VLOOKUP(tblSalaries[[#This Row],[Currency]],tblXrate[],2,FALSE)</f>
        <v>4200</v>
      </c>
      <c r="H620" t="s">
        <v>721</v>
      </c>
      <c r="I620" t="s">
        <v>3999</v>
      </c>
      <c r="J620" t="s">
        <v>8</v>
      </c>
      <c r="K620" t="str">
        <f>VLOOKUP(tblSalaries[[#This Row],[Where do you work]],tblCountries[[Actual]:[Mapping]],2,FALSE)</f>
        <v>India</v>
      </c>
      <c r="L620" t="s">
        <v>13</v>
      </c>
      <c r="M620" s="32">
        <f>tblHours[[#This Row],[hrs per day, ave]]</f>
        <v>8</v>
      </c>
      <c r="N620" s="32">
        <f>tblHours[[#This Row],[hrs per day, min]]</f>
        <v>8</v>
      </c>
      <c r="O620" s="32">
        <f>tblHours[[#This Row],[hrs per day, max]]</f>
        <v>8</v>
      </c>
      <c r="P620">
        <v>4</v>
      </c>
    </row>
    <row r="621" spans="2:16" ht="15" hidden="1" customHeight="1">
      <c r="B621" t="s">
        <v>2624</v>
      </c>
      <c r="C621" s="1">
        <v>41055.465543981481</v>
      </c>
      <c r="D621" s="4" t="s">
        <v>727</v>
      </c>
      <c r="E621">
        <v>720000</v>
      </c>
      <c r="F621" t="s">
        <v>40</v>
      </c>
      <c r="G621">
        <f>tblSalaries[[#This Row],[clean Salary (in local currency)]]*VLOOKUP(tblSalaries[[#This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VLOOKUP(tblSalaries[[#This Row],[Where do you work]],tblCountries[[Actual]:[Mapping]],2,FALSE)</f>
        <v>India</v>
      </c>
      <c r="L621" t="s">
        <v>9</v>
      </c>
      <c r="M621" s="32">
        <f>tblHours[[#This Row],[hrs per day, ave]]</f>
        <v>5</v>
      </c>
      <c r="N621" s="32">
        <f>tblHours[[#This Row],[hrs per day, min]]</f>
        <v>4</v>
      </c>
      <c r="O621" s="32">
        <f>tblHours[[#This Row],[hrs per day, max]]</f>
        <v>6</v>
      </c>
      <c r="P621">
        <v>12</v>
      </c>
    </row>
    <row r="622" spans="2:16" ht="15" hidden="1" customHeight="1">
      <c r="B622" t="s">
        <v>2625</v>
      </c>
      <c r="C622" s="1">
        <v>41055.47078703704</v>
      </c>
      <c r="D622" s="4">
        <v>39000</v>
      </c>
      <c r="E622">
        <v>39000</v>
      </c>
      <c r="F622" t="s">
        <v>6</v>
      </c>
      <c r="G622">
        <f>tblSalaries[[#This Row],[clean Salary (in local currency)]]*VLOOKUP(tblSalaries[[#This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VLOOKUP(tblSalaries[[#This Row],[Where do you work]],tblCountries[[Actual]:[Mapping]],2,FALSE)</f>
        <v>USA</v>
      </c>
      <c r="L622" t="s">
        <v>13</v>
      </c>
      <c r="M622" s="32">
        <f>tblHours[[#This Row],[hrs per day, ave]]</f>
        <v>8</v>
      </c>
      <c r="N622" s="32">
        <f>tblHours[[#This Row],[hrs per day, min]]</f>
        <v>8</v>
      </c>
      <c r="O622" s="32">
        <f>tblHours[[#This Row],[hrs per day, max]]</f>
        <v>8</v>
      </c>
      <c r="P622">
        <v>3</v>
      </c>
    </row>
    <row r="623" spans="2:16" ht="15" hidden="1" customHeight="1">
      <c r="B623" t="s">
        <v>2626</v>
      </c>
      <c r="C623" s="1">
        <v>41055.476921296293</v>
      </c>
      <c r="D623" s="4">
        <v>60000</v>
      </c>
      <c r="E623">
        <v>60000</v>
      </c>
      <c r="F623" t="s">
        <v>6</v>
      </c>
      <c r="G623">
        <f>tblSalaries[[#This Row],[clean Salary (in local currency)]]*VLOOKUP(tblSalaries[[#This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VLOOKUP(tblSalaries[[#This Row],[Where do you work]],tblCountries[[Actual]:[Mapping]],2,FALSE)</f>
        <v>USA</v>
      </c>
      <c r="L623" t="s">
        <v>9</v>
      </c>
      <c r="M623" s="32">
        <f>tblHours[[#This Row],[hrs per day, ave]]</f>
        <v>5</v>
      </c>
      <c r="N623" s="32">
        <f>tblHours[[#This Row],[hrs per day, min]]</f>
        <v>4</v>
      </c>
      <c r="O623" s="32">
        <f>tblHours[[#This Row],[hrs per day, max]]</f>
        <v>6</v>
      </c>
      <c r="P623">
        <v>12</v>
      </c>
    </row>
    <row r="624" spans="2:16" ht="15" hidden="1" customHeight="1">
      <c r="B624" t="s">
        <v>2627</v>
      </c>
      <c r="C624" s="1">
        <v>41055.479618055557</v>
      </c>
      <c r="D624" s="4" t="s">
        <v>730</v>
      </c>
      <c r="E624">
        <v>170000</v>
      </c>
      <c r="F624" t="s">
        <v>82</v>
      </c>
      <c r="G624">
        <f>tblSalaries[[#This Row],[clean Salary (in local currency)]]*VLOOKUP(tblSalaries[[#This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VLOOKUP(tblSalaries[[#This Row],[Where do you work]],tblCountries[[Actual]:[Mapping]],2,FALSE)</f>
        <v>Australia</v>
      </c>
      <c r="L624" t="s">
        <v>13</v>
      </c>
      <c r="M624" s="32">
        <f>tblHours[[#This Row],[hrs per day, ave]]</f>
        <v>8</v>
      </c>
      <c r="N624" s="32">
        <f>tblHours[[#This Row],[hrs per day, min]]</f>
        <v>8</v>
      </c>
      <c r="O624" s="32">
        <f>tblHours[[#This Row],[hrs per day, max]]</f>
        <v>8</v>
      </c>
      <c r="P624">
        <v>10</v>
      </c>
    </row>
    <row r="625" spans="2:16" ht="15" hidden="1" customHeight="1">
      <c r="B625" t="s">
        <v>2628</v>
      </c>
      <c r="C625" s="1">
        <v>41055.479953703703</v>
      </c>
      <c r="D625" s="4">
        <v>125000</v>
      </c>
      <c r="E625">
        <v>125000</v>
      </c>
      <c r="F625" t="s">
        <v>6</v>
      </c>
      <c r="G625">
        <f>tblSalaries[[#This Row],[clean Salary (in local currency)]]*VLOOKUP(tblSalaries[[#This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VLOOKUP(tblSalaries[[#This Row],[Where do you work]],tblCountries[[Actual]:[Mapping]],2,FALSE)</f>
        <v>USA</v>
      </c>
      <c r="L625" t="s">
        <v>18</v>
      </c>
      <c r="M625" s="32">
        <f>tblHours[[#This Row],[hrs per day, ave]]</f>
        <v>2.5</v>
      </c>
      <c r="N625" s="32">
        <f>tblHours[[#This Row],[hrs per day, min]]</f>
        <v>2</v>
      </c>
      <c r="O625" s="32">
        <f>tblHours[[#This Row],[hrs per day, max]]</f>
        <v>3</v>
      </c>
      <c r="P625">
        <v>20</v>
      </c>
    </row>
    <row r="626" spans="2:16" ht="15" hidden="1" customHeight="1">
      <c r="B626" t="s">
        <v>2629</v>
      </c>
      <c r="C626" s="1">
        <v>41055.480462962965</v>
      </c>
      <c r="D626" s="4">
        <v>78000</v>
      </c>
      <c r="E626">
        <v>78000</v>
      </c>
      <c r="F626" t="s">
        <v>82</v>
      </c>
      <c r="G626">
        <f>tblSalaries[[#This Row],[clean Salary (in local currency)]]*VLOOKUP(tblSalaries[[#This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VLOOKUP(tblSalaries[[#This Row],[Where do you work]],tblCountries[[Actual]:[Mapping]],2,FALSE)</f>
        <v>Australia</v>
      </c>
      <c r="L626" t="s">
        <v>13</v>
      </c>
      <c r="M626" s="32">
        <f>tblHours[[#This Row],[hrs per day, ave]]</f>
        <v>8</v>
      </c>
      <c r="N626" s="32">
        <f>tblHours[[#This Row],[hrs per day, min]]</f>
        <v>8</v>
      </c>
      <c r="O626" s="32">
        <f>tblHours[[#This Row],[hrs per day, max]]</f>
        <v>8</v>
      </c>
      <c r="P626">
        <v>4</v>
      </c>
    </row>
    <row r="627" spans="2:16" ht="15" hidden="1" customHeight="1">
      <c r="B627" t="s">
        <v>2630</v>
      </c>
      <c r="C627" s="1">
        <v>41055.48337962963</v>
      </c>
      <c r="D627" s="4" t="s">
        <v>733</v>
      </c>
      <c r="E627">
        <v>200000</v>
      </c>
      <c r="F627" t="s">
        <v>40</v>
      </c>
      <c r="G627">
        <f>tblSalaries[[#This Row],[clean Salary (in local currency)]]*VLOOKUP(tblSalaries[[#This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 s="32">
        <f>tblHours[[#This Row],[hrs per day, ave]]</f>
        <v>5</v>
      </c>
      <c r="N627" s="32">
        <f>tblHours[[#This Row],[hrs per day, min]]</f>
        <v>4</v>
      </c>
      <c r="O627" s="32">
        <f>tblHours[[#This Row],[hrs per day, max]]</f>
        <v>6</v>
      </c>
      <c r="P627">
        <v>3</v>
      </c>
    </row>
    <row r="628" spans="2:16" ht="15" hidden="1" customHeight="1">
      <c r="B628" t="s">
        <v>2631</v>
      </c>
      <c r="C628" s="1">
        <v>41055.4843287037</v>
      </c>
      <c r="D628" s="4">
        <v>80000</v>
      </c>
      <c r="E628">
        <v>80000</v>
      </c>
      <c r="F628" t="s">
        <v>6</v>
      </c>
      <c r="G628">
        <f>tblSalaries[[#This Row],[clean Salary (in local currency)]]*VLOOKUP(tblSalaries[[#This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VLOOKUP(tblSalaries[[#This Row],[Where do you work]],tblCountries[[Actual]:[Mapping]],2,FALSE)</f>
        <v>USA</v>
      </c>
      <c r="L628" t="s">
        <v>9</v>
      </c>
      <c r="M628" s="32">
        <f>tblHours[[#This Row],[hrs per day, ave]]</f>
        <v>5</v>
      </c>
      <c r="N628" s="32">
        <f>tblHours[[#This Row],[hrs per day, min]]</f>
        <v>4</v>
      </c>
      <c r="O628" s="32">
        <f>tblHours[[#This Row],[hrs per day, max]]</f>
        <v>6</v>
      </c>
      <c r="P628">
        <v>8</v>
      </c>
    </row>
    <row r="629" spans="2:16" ht="15" hidden="1" customHeight="1">
      <c r="B629" t="s">
        <v>2632</v>
      </c>
      <c r="C629" s="1">
        <v>41055.4846412037</v>
      </c>
      <c r="D629" s="4">
        <v>600000</v>
      </c>
      <c r="E629">
        <v>600000</v>
      </c>
      <c r="F629" t="s">
        <v>40</v>
      </c>
      <c r="G629">
        <f>tblSalaries[[#This Row],[clean Salary (in local currency)]]*VLOOKUP(tblSalaries[[#This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VLOOKUP(tblSalaries[[#This Row],[Where do you work]],tblCountries[[Actual]:[Mapping]],2,FALSE)</f>
        <v>India</v>
      </c>
      <c r="L629" t="s">
        <v>18</v>
      </c>
      <c r="M629" s="32">
        <f>tblHours[[#This Row],[hrs per day, ave]]</f>
        <v>2.5</v>
      </c>
      <c r="N629" s="32">
        <f>tblHours[[#This Row],[hrs per day, min]]</f>
        <v>2</v>
      </c>
      <c r="O629" s="32">
        <f>tblHours[[#This Row],[hrs per day, max]]</f>
        <v>3</v>
      </c>
      <c r="P629">
        <v>3</v>
      </c>
    </row>
    <row r="630" spans="2:16" ht="15" hidden="1" customHeight="1">
      <c r="B630" t="s">
        <v>2633</v>
      </c>
      <c r="C630" s="1">
        <v>41055.485972222225</v>
      </c>
      <c r="D630" s="4" t="s">
        <v>736</v>
      </c>
      <c r="E630">
        <v>300000</v>
      </c>
      <c r="F630" t="s">
        <v>40</v>
      </c>
      <c r="G630">
        <f>tblSalaries[[#This Row],[clean Salary (in local currency)]]*VLOOKUP(tblSalaries[[#This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VLOOKUP(tblSalaries[[#This Row],[Where do you work]],tblCountries[[Actual]:[Mapping]],2,FALSE)</f>
        <v>India</v>
      </c>
      <c r="L630" t="s">
        <v>13</v>
      </c>
      <c r="M630" s="32">
        <f>tblHours[[#This Row],[hrs per day, ave]]</f>
        <v>8</v>
      </c>
      <c r="N630" s="32">
        <f>tblHours[[#This Row],[hrs per day, min]]</f>
        <v>8</v>
      </c>
      <c r="O630" s="32">
        <f>tblHours[[#This Row],[hrs per day, max]]</f>
        <v>8</v>
      </c>
      <c r="P630">
        <v>2</v>
      </c>
    </row>
    <row r="631" spans="2:16" ht="15" hidden="1" customHeight="1">
      <c r="B631" t="s">
        <v>2634</v>
      </c>
      <c r="C631" s="1">
        <v>41055.486504629633</v>
      </c>
      <c r="D631" s="4" t="s">
        <v>738</v>
      </c>
      <c r="E631">
        <v>4000000</v>
      </c>
      <c r="F631" t="s">
        <v>40</v>
      </c>
      <c r="G631">
        <f>tblSalaries[[#This Row],[clean Salary (in local currency)]]*VLOOKUP(tblSalaries[[#This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 s="32">
        <f>tblHours[[#This Row],[hrs per day, ave]]</f>
        <v>5</v>
      </c>
      <c r="N631" s="32">
        <f>tblHours[[#This Row],[hrs per day, min]]</f>
        <v>4</v>
      </c>
      <c r="O631" s="32">
        <f>tblHours[[#This Row],[hrs per day, max]]</f>
        <v>6</v>
      </c>
      <c r="P631">
        <v>1.5</v>
      </c>
    </row>
    <row r="632" spans="2:16" ht="15" hidden="1" customHeight="1">
      <c r="B632" t="s">
        <v>2635</v>
      </c>
      <c r="C632" s="1">
        <v>41055.490011574075</v>
      </c>
      <c r="D632" s="4" t="s">
        <v>740</v>
      </c>
      <c r="E632">
        <v>4500000</v>
      </c>
      <c r="F632" t="s">
        <v>40</v>
      </c>
      <c r="G632">
        <f>tblSalaries[[#This Row],[clean Salary (in local currency)]]*VLOOKUP(tblSalaries[[#This Row],[Currency]],tblXrate[],2,FALSE)</f>
        <v>80135.625093491559</v>
      </c>
      <c r="H632" t="s">
        <v>741</v>
      </c>
      <c r="I632" t="s">
        <v>4001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 s="32">
        <f>tblHours[[#This Row],[hrs per day, ave]]</f>
        <v>1.5</v>
      </c>
      <c r="N632" s="32">
        <f>tblHours[[#This Row],[hrs per day, min]]</f>
        <v>1</v>
      </c>
      <c r="O632" s="32">
        <f>tblHours[[#This Row],[hrs per day, max]]</f>
        <v>2</v>
      </c>
      <c r="P632">
        <v>6</v>
      </c>
    </row>
    <row r="633" spans="2:16" ht="15" hidden="1" customHeight="1">
      <c r="B633" t="s">
        <v>2636</v>
      </c>
      <c r="C633" s="1">
        <v>41055.49050925926</v>
      </c>
      <c r="D633" s="4">
        <v>55000</v>
      </c>
      <c r="E633">
        <v>55000</v>
      </c>
      <c r="F633" t="s">
        <v>86</v>
      </c>
      <c r="G633">
        <f>tblSalaries[[#This Row],[clean Salary (in local currency)]]*VLOOKUP(tblSalaries[[#This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VLOOKUP(tblSalaries[[#This Row],[Where do you work]],tblCountries[[Actual]:[Mapping]],2,FALSE)</f>
        <v>Canada</v>
      </c>
      <c r="L633" t="s">
        <v>9</v>
      </c>
      <c r="M633" s="32">
        <f>tblHours[[#This Row],[hrs per day, ave]]</f>
        <v>5</v>
      </c>
      <c r="N633" s="32">
        <f>tblHours[[#This Row],[hrs per day, min]]</f>
        <v>4</v>
      </c>
      <c r="O633" s="32">
        <f>tblHours[[#This Row],[hrs per day, max]]</f>
        <v>6</v>
      </c>
      <c r="P633">
        <v>5</v>
      </c>
    </row>
    <row r="634" spans="2:16" ht="15" hidden="1" customHeight="1">
      <c r="B634" t="s">
        <v>2637</v>
      </c>
      <c r="C634" s="1">
        <v>41055.491180555553</v>
      </c>
      <c r="D634" s="4">
        <v>53000</v>
      </c>
      <c r="E634">
        <v>53000</v>
      </c>
      <c r="F634" t="s">
        <v>6</v>
      </c>
      <c r="G634">
        <f>tblSalaries[[#This Row],[clean Salary (in local currency)]]*VLOOKUP(tblSalaries[[#This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VLOOKUP(tblSalaries[[#This Row],[Where do you work]],tblCountries[[Actual]:[Mapping]],2,FALSE)</f>
        <v>USA</v>
      </c>
      <c r="L634" t="s">
        <v>9</v>
      </c>
      <c r="M634" s="32">
        <f>tblHours[[#This Row],[hrs per day, ave]]</f>
        <v>5</v>
      </c>
      <c r="N634" s="32">
        <f>tblHours[[#This Row],[hrs per day, min]]</f>
        <v>4</v>
      </c>
      <c r="O634" s="32">
        <f>tblHours[[#This Row],[hrs per day, max]]</f>
        <v>6</v>
      </c>
      <c r="P634">
        <v>30</v>
      </c>
    </row>
    <row r="635" spans="2:16" ht="15" hidden="1" customHeight="1">
      <c r="B635" t="s">
        <v>2638</v>
      </c>
      <c r="C635" s="1">
        <v>41055.491412037038</v>
      </c>
      <c r="D635" s="4" t="s">
        <v>742</v>
      </c>
      <c r="E635">
        <v>300000</v>
      </c>
      <c r="F635" t="s">
        <v>40</v>
      </c>
      <c r="G635">
        <f>tblSalaries[[#This Row],[clean Salary (in local currency)]]*VLOOKUP(tblSalaries[[#This Row],[Currency]],tblXrate[],2,FALSE)</f>
        <v>5342.3750062327708</v>
      </c>
      <c r="H635" t="s">
        <v>360</v>
      </c>
      <c r="I635" t="s">
        <v>3999</v>
      </c>
      <c r="J635" t="s">
        <v>8</v>
      </c>
      <c r="K635" t="str">
        <f>VLOOKUP(tblSalaries[[#This Row],[Where do you work]],tblCountries[[Actual]:[Mapping]],2,FALSE)</f>
        <v>India</v>
      </c>
      <c r="L635" t="s">
        <v>9</v>
      </c>
      <c r="M635" s="32">
        <f>tblHours[[#This Row],[hrs per day, ave]]</f>
        <v>5</v>
      </c>
      <c r="N635" s="32">
        <f>tblHours[[#This Row],[hrs per day, min]]</f>
        <v>4</v>
      </c>
      <c r="O635" s="32">
        <f>tblHours[[#This Row],[hrs per day, max]]</f>
        <v>6</v>
      </c>
      <c r="P635">
        <v>1</v>
      </c>
    </row>
    <row r="636" spans="2:16" ht="15" hidden="1" customHeight="1">
      <c r="B636" t="s">
        <v>2639</v>
      </c>
      <c r="C636" s="1">
        <v>41055.493090277778</v>
      </c>
      <c r="D636" s="4" t="s">
        <v>743</v>
      </c>
      <c r="E636">
        <v>400000</v>
      </c>
      <c r="F636" t="s">
        <v>40</v>
      </c>
      <c r="G636">
        <f>tblSalaries[[#This Row],[clean Salary (in local currency)]]*VLOOKUP(tblSalaries[[#This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25</v>
      </c>
      <c r="M636" s="32">
        <f>tblHours[[#This Row],[hrs per day, ave]]</f>
        <v>1.5</v>
      </c>
      <c r="N636" s="32">
        <f>tblHours[[#This Row],[hrs per day, min]]</f>
        <v>1</v>
      </c>
      <c r="O636" s="32">
        <f>tblHours[[#This Row],[hrs per day, max]]</f>
        <v>2</v>
      </c>
      <c r="P636">
        <v>5</v>
      </c>
    </row>
    <row r="637" spans="2:16" ht="15" hidden="1" customHeight="1">
      <c r="B637" t="s">
        <v>2640</v>
      </c>
      <c r="C637" s="1">
        <v>41055.493449074071</v>
      </c>
      <c r="D637" s="4" t="s">
        <v>745</v>
      </c>
      <c r="E637">
        <v>600000</v>
      </c>
      <c r="F637" t="s">
        <v>40</v>
      </c>
      <c r="G637">
        <f>tblSalaries[[#This Row],[clean Salary (in local currency)]]*VLOOKUP(tblSalaries[[#This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VLOOKUP(tblSalaries[[#This Row],[Where do you work]],tblCountries[[Actual]:[Mapping]],2,FALSE)</f>
        <v>India</v>
      </c>
      <c r="L637" t="s">
        <v>9</v>
      </c>
      <c r="M637" s="32">
        <f>tblHours[[#This Row],[hrs per day, ave]]</f>
        <v>5</v>
      </c>
      <c r="N637" s="32">
        <f>tblHours[[#This Row],[hrs per day, min]]</f>
        <v>4</v>
      </c>
      <c r="O637" s="32">
        <f>tblHours[[#This Row],[hrs per day, max]]</f>
        <v>6</v>
      </c>
      <c r="P637">
        <v>11</v>
      </c>
    </row>
    <row r="638" spans="2:16" ht="15" hidden="1" customHeight="1">
      <c r="B638" t="s">
        <v>2641</v>
      </c>
      <c r="C638" s="1">
        <v>41055.496724537035</v>
      </c>
      <c r="D638" s="4">
        <v>4000</v>
      </c>
      <c r="E638">
        <v>4000</v>
      </c>
      <c r="F638" t="s">
        <v>6</v>
      </c>
      <c r="G638">
        <f>tblSalaries[[#This Row],[clean Salary (in local currency)]]*VLOOKUP(tblSalaries[[#This Row],[Currency]],tblXrate[],2,FALSE)</f>
        <v>4000</v>
      </c>
      <c r="H638" t="s">
        <v>721</v>
      </c>
      <c r="I638" t="s">
        <v>3999</v>
      </c>
      <c r="J638" t="s">
        <v>8</v>
      </c>
      <c r="K638" t="str">
        <f>VLOOKUP(tblSalaries[[#This Row],[Where do you work]],tblCountries[[Actual]:[Mapping]],2,FALSE)</f>
        <v>India</v>
      </c>
      <c r="L638" t="s">
        <v>13</v>
      </c>
      <c r="M638" s="32">
        <f>tblHours[[#This Row],[hrs per day, ave]]</f>
        <v>8</v>
      </c>
      <c r="N638" s="32">
        <f>tblHours[[#This Row],[hrs per day, min]]</f>
        <v>8</v>
      </c>
      <c r="O638" s="32">
        <f>tblHours[[#This Row],[hrs per day, max]]</f>
        <v>8</v>
      </c>
      <c r="P638">
        <v>4</v>
      </c>
    </row>
    <row r="639" spans="2:16" ht="15" hidden="1" customHeight="1">
      <c r="B639" t="s">
        <v>2642</v>
      </c>
      <c r="C639" s="1">
        <v>41055.498877314814</v>
      </c>
      <c r="D639" s="4">
        <v>8000</v>
      </c>
      <c r="E639">
        <v>8000</v>
      </c>
      <c r="F639" t="s">
        <v>6</v>
      </c>
      <c r="G639">
        <f>tblSalaries[[#This Row],[clean Salary (in local currency)]]*VLOOKUP(tblSalaries[[#This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VLOOKUP(tblSalaries[[#This Row],[Where do you work]],tblCountries[[Actual]:[Mapping]],2,FALSE)</f>
        <v>Thailand</v>
      </c>
      <c r="L639" t="s">
        <v>13</v>
      </c>
      <c r="M639" s="32">
        <f>tblHours[[#This Row],[hrs per day, ave]]</f>
        <v>8</v>
      </c>
      <c r="N639" s="32">
        <f>tblHours[[#This Row],[hrs per day, min]]</f>
        <v>8</v>
      </c>
      <c r="O639" s="32">
        <f>tblHours[[#This Row],[hrs per day, max]]</f>
        <v>8</v>
      </c>
      <c r="P639">
        <v>1</v>
      </c>
    </row>
    <row r="640" spans="2:16" ht="15" hidden="1" customHeight="1">
      <c r="B640" t="s">
        <v>2643</v>
      </c>
      <c r="C640" s="1">
        <v>41055.503877314812</v>
      </c>
      <c r="D640" s="4">
        <v>150000</v>
      </c>
      <c r="E640">
        <v>150000</v>
      </c>
      <c r="F640" t="s">
        <v>40</v>
      </c>
      <c r="G640">
        <f>tblSalaries[[#This Row],[clean Salary (in local currency)]]*VLOOKUP(tblSalaries[[#This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18</v>
      </c>
      <c r="M640" s="32">
        <f>tblHours[[#This Row],[hrs per day, ave]]</f>
        <v>2.5</v>
      </c>
      <c r="N640" s="32">
        <f>tblHours[[#This Row],[hrs per day, min]]</f>
        <v>2</v>
      </c>
      <c r="O640" s="32">
        <f>tblHours[[#This Row],[hrs per day, max]]</f>
        <v>3</v>
      </c>
      <c r="P640">
        <v>5</v>
      </c>
    </row>
    <row r="641" spans="2:16" ht="15" hidden="1" customHeight="1">
      <c r="B641" t="s">
        <v>2644</v>
      </c>
      <c r="C641" s="1">
        <v>41055.50980324074</v>
      </c>
      <c r="D641" s="4" t="s">
        <v>750</v>
      </c>
      <c r="E641">
        <v>800000</v>
      </c>
      <c r="F641" t="s">
        <v>40</v>
      </c>
      <c r="G641">
        <f>tblSalaries[[#This Row],[clean Salary (in local currency)]]*VLOOKUP(tblSalaries[[#This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VLOOKUP(tblSalaries[[#This Row],[Where do you work]],tblCountries[[Actual]:[Mapping]],2,FALSE)</f>
        <v>India</v>
      </c>
      <c r="L641" t="s">
        <v>18</v>
      </c>
      <c r="M641" s="32">
        <f>tblHours[[#This Row],[hrs per day, ave]]</f>
        <v>2.5</v>
      </c>
      <c r="N641" s="32">
        <f>tblHours[[#This Row],[hrs per day, min]]</f>
        <v>2</v>
      </c>
      <c r="O641" s="32">
        <f>tblHours[[#This Row],[hrs per day, max]]</f>
        <v>3</v>
      </c>
      <c r="P641">
        <v>3</v>
      </c>
    </row>
    <row r="642" spans="2:16" ht="15" hidden="1" customHeight="1">
      <c r="B642" t="s">
        <v>2645</v>
      </c>
      <c r="C642" s="1">
        <v>41055.511817129627</v>
      </c>
      <c r="D642" s="4">
        <v>480000</v>
      </c>
      <c r="E642">
        <v>480000</v>
      </c>
      <c r="F642" t="s">
        <v>40</v>
      </c>
      <c r="G642">
        <f>tblSalaries[[#This Row],[clean Salary (in local currency)]]*VLOOKUP(tblSalaries[[#This Row],[Currency]],tblXrate[],2,FALSE)</f>
        <v>8547.8000099724322</v>
      </c>
      <c r="H642" t="s">
        <v>751</v>
      </c>
      <c r="I642" t="s">
        <v>3999</v>
      </c>
      <c r="J642" t="s">
        <v>8</v>
      </c>
      <c r="K642" t="str">
        <f>VLOOKUP(tblSalaries[[#This Row],[Where do you work]],tblCountries[[Actual]:[Mapping]],2,FALSE)</f>
        <v>India</v>
      </c>
      <c r="L642" t="s">
        <v>25</v>
      </c>
      <c r="M642" s="32">
        <f>tblHours[[#This Row],[hrs per day, ave]]</f>
        <v>1.5</v>
      </c>
      <c r="N642" s="32">
        <f>tblHours[[#This Row],[hrs per day, min]]</f>
        <v>1</v>
      </c>
      <c r="O642" s="32">
        <f>tblHours[[#This Row],[hrs per day, max]]</f>
        <v>2</v>
      </c>
      <c r="P642">
        <v>3</v>
      </c>
    </row>
    <row r="643" spans="2:16" ht="15" hidden="1" customHeight="1">
      <c r="B643" t="s">
        <v>2646</v>
      </c>
      <c r="C643" s="1">
        <v>41055.513738425929</v>
      </c>
      <c r="D643" s="4" t="s">
        <v>752</v>
      </c>
      <c r="E643">
        <v>432000</v>
      </c>
      <c r="F643" t="s">
        <v>40</v>
      </c>
      <c r="G643">
        <f>tblSalaries[[#This Row],[clean Salary (in local currency)]]*VLOOKUP(tblSalaries[[#This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VLOOKUP(tblSalaries[[#This Row],[Where do you work]],tblCountries[[Actual]:[Mapping]],2,FALSE)</f>
        <v>India</v>
      </c>
      <c r="L643" t="s">
        <v>18</v>
      </c>
      <c r="M643" s="32">
        <f>tblHours[[#This Row],[hrs per day, ave]]</f>
        <v>2.5</v>
      </c>
      <c r="N643" s="32">
        <f>tblHours[[#This Row],[hrs per day, min]]</f>
        <v>2</v>
      </c>
      <c r="O643" s="32">
        <f>tblHours[[#This Row],[hrs per day, max]]</f>
        <v>3</v>
      </c>
      <c r="P643">
        <v>5</v>
      </c>
    </row>
    <row r="644" spans="2:16" ht="15" hidden="1" customHeight="1">
      <c r="B644" t="s">
        <v>2647</v>
      </c>
      <c r="C644" s="1">
        <v>41055.513807870368</v>
      </c>
      <c r="D644" s="4">
        <v>4000</v>
      </c>
      <c r="E644">
        <v>4000</v>
      </c>
      <c r="F644" t="s">
        <v>6</v>
      </c>
      <c r="G644">
        <f>tblSalaries[[#This Row],[clean Salary (in local currency)]]*VLOOKUP(tblSalaries[[#This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 s="32">
        <f>tblHours[[#This Row],[hrs per day, ave]]</f>
        <v>8</v>
      </c>
      <c r="N644" s="32">
        <f>tblHours[[#This Row],[hrs per day, min]]</f>
        <v>8</v>
      </c>
      <c r="O644" s="32">
        <f>tblHours[[#This Row],[hrs per day, max]]</f>
        <v>8</v>
      </c>
      <c r="P644">
        <v>8</v>
      </c>
    </row>
    <row r="645" spans="2:16" ht="15" hidden="1" customHeight="1">
      <c r="B645" t="s">
        <v>2648</v>
      </c>
      <c r="C645" s="1">
        <v>41055.513969907406</v>
      </c>
      <c r="D645" s="4">
        <v>450</v>
      </c>
      <c r="E645">
        <v>5400</v>
      </c>
      <c r="F645" t="s">
        <v>6</v>
      </c>
      <c r="G645">
        <f>tblSalaries[[#This Row],[clean Salary (in local currency)]]*VLOOKUP(tblSalaries[[#This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VLOOKUP(tblSalaries[[#This Row],[Where do you work]],tblCountries[[Actual]:[Mapping]],2,FALSE)</f>
        <v>India</v>
      </c>
      <c r="L645" t="s">
        <v>13</v>
      </c>
      <c r="M645" s="32">
        <f>tblHours[[#This Row],[hrs per day, ave]]</f>
        <v>8</v>
      </c>
      <c r="N645" s="32">
        <f>tblHours[[#This Row],[hrs per day, min]]</f>
        <v>8</v>
      </c>
      <c r="O645" s="32">
        <f>tblHours[[#This Row],[hrs per day, max]]</f>
        <v>8</v>
      </c>
      <c r="P645">
        <v>3</v>
      </c>
    </row>
    <row r="646" spans="2:16" ht="15" hidden="1" customHeight="1">
      <c r="B646" t="s">
        <v>2649</v>
      </c>
      <c r="C646" s="1">
        <v>41055.516134259262</v>
      </c>
      <c r="D646" s="4">
        <v>10500000</v>
      </c>
      <c r="E646">
        <v>10500000</v>
      </c>
      <c r="F646" t="s">
        <v>40</v>
      </c>
      <c r="G646">
        <f>tblSalaries[[#This Row],[clean Salary (in local currency)]]*VLOOKUP(tblSalaries[[#This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18</v>
      </c>
      <c r="M646" s="32">
        <f>tblHours[[#This Row],[hrs per day, ave]]</f>
        <v>2.5</v>
      </c>
      <c r="N646" s="32">
        <f>tblHours[[#This Row],[hrs per day, min]]</f>
        <v>2</v>
      </c>
      <c r="O646" s="32">
        <f>tblHours[[#This Row],[hrs per day, max]]</f>
        <v>3</v>
      </c>
      <c r="P646">
        <v>10</v>
      </c>
    </row>
    <row r="647" spans="2:16" ht="15" hidden="1" customHeight="1">
      <c r="B647" t="s">
        <v>2650</v>
      </c>
      <c r="C647" s="1">
        <v>41055.517465277779</v>
      </c>
      <c r="D647" s="4">
        <v>21500</v>
      </c>
      <c r="E647">
        <v>21500</v>
      </c>
      <c r="F647" t="s">
        <v>6</v>
      </c>
      <c r="G647">
        <f>tblSalaries[[#This Row],[clean Salary (in local currency)]]*VLOOKUP(tblSalaries[[#This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VLOOKUP(tblSalaries[[#This Row],[Where do you work]],tblCountries[[Actual]:[Mapping]],2,FALSE)</f>
        <v>India</v>
      </c>
      <c r="L647" t="s">
        <v>9</v>
      </c>
      <c r="M647" s="32">
        <f>tblHours[[#This Row],[hrs per day, ave]]</f>
        <v>5</v>
      </c>
      <c r="N647" s="32">
        <f>tblHours[[#This Row],[hrs per day, min]]</f>
        <v>4</v>
      </c>
      <c r="O647" s="32">
        <f>tblHours[[#This Row],[hrs per day, max]]</f>
        <v>6</v>
      </c>
      <c r="P647">
        <v>9</v>
      </c>
    </row>
    <row r="648" spans="2:16" ht="15" hidden="1" customHeight="1">
      <c r="B648" t="s">
        <v>2651</v>
      </c>
      <c r="C648" s="1">
        <v>41055.518437500003</v>
      </c>
      <c r="D648" s="4">
        <v>15000</v>
      </c>
      <c r="E648">
        <v>15000</v>
      </c>
      <c r="F648" t="s">
        <v>6</v>
      </c>
      <c r="G648">
        <f>tblSalaries[[#This Row],[clean Salary (in local currency)]]*VLOOKUP(tblSalaries[[#This Row],[Currency]],tblXrate[],2,FALSE)</f>
        <v>15000</v>
      </c>
      <c r="H648" t="s">
        <v>721</v>
      </c>
      <c r="I648" t="s">
        <v>3999</v>
      </c>
      <c r="J648" t="s">
        <v>8</v>
      </c>
      <c r="K648" t="str">
        <f>VLOOKUP(tblSalaries[[#This Row],[Where do you work]],tblCountries[[Actual]:[Mapping]],2,FALSE)</f>
        <v>India</v>
      </c>
      <c r="L648" t="s">
        <v>13</v>
      </c>
      <c r="M648" s="32">
        <f>tblHours[[#This Row],[hrs per day, ave]]</f>
        <v>8</v>
      </c>
      <c r="N648" s="32">
        <f>tblHours[[#This Row],[hrs per day, min]]</f>
        <v>8</v>
      </c>
      <c r="O648" s="32">
        <f>tblHours[[#This Row],[hrs per day, max]]</f>
        <v>8</v>
      </c>
      <c r="P648">
        <v>2</v>
      </c>
    </row>
    <row r="649" spans="2:16" ht="15" hidden="1" customHeight="1">
      <c r="B649" t="s">
        <v>2652</v>
      </c>
      <c r="C649" s="1">
        <v>41055.51898148148</v>
      </c>
      <c r="D649" s="4">
        <v>200000</v>
      </c>
      <c r="E649">
        <v>200000</v>
      </c>
      <c r="F649" t="s">
        <v>32</v>
      </c>
      <c r="G649">
        <f>tblSalaries[[#This Row],[clean Salary (in local currency)]]*VLOOKUP(tblSalaries[[#This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VLOOKUP(tblSalaries[[#This Row],[Where do you work]],tblCountries[[Actual]:[Mapping]],2,FALSE)</f>
        <v>Pakistan</v>
      </c>
      <c r="L649" t="s">
        <v>18</v>
      </c>
      <c r="M649" s="32">
        <f>tblHours[[#This Row],[hrs per day, ave]]</f>
        <v>2.5</v>
      </c>
      <c r="N649" s="32">
        <f>tblHours[[#This Row],[hrs per day, min]]</f>
        <v>2</v>
      </c>
      <c r="O649" s="32">
        <f>tblHours[[#This Row],[hrs per day, max]]</f>
        <v>3</v>
      </c>
      <c r="P649">
        <v>2</v>
      </c>
    </row>
    <row r="650" spans="2:16" ht="15" hidden="1" customHeight="1">
      <c r="B650" t="s">
        <v>2653</v>
      </c>
      <c r="C650" s="1">
        <v>41055.519502314812</v>
      </c>
      <c r="D650" s="4" t="s">
        <v>758</v>
      </c>
      <c r="E650">
        <v>950000</v>
      </c>
      <c r="F650" t="s">
        <v>40</v>
      </c>
      <c r="G650">
        <f>tblSalaries[[#This Row],[clean Salary (in local currency)]]*VLOOKUP(tblSalaries[[#This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 s="32">
        <f>tblHours[[#This Row],[hrs per day, ave]]</f>
        <v>5</v>
      </c>
      <c r="N650" s="32">
        <f>tblHours[[#This Row],[hrs per day, min]]</f>
        <v>4</v>
      </c>
      <c r="O650" s="32">
        <f>tblHours[[#This Row],[hrs per day, max]]</f>
        <v>6</v>
      </c>
      <c r="P650">
        <v>3</v>
      </c>
    </row>
    <row r="651" spans="2:16" ht="15" hidden="1" customHeight="1">
      <c r="B651" t="s">
        <v>2654</v>
      </c>
      <c r="C651" s="1">
        <v>41055.519571759258</v>
      </c>
      <c r="D651" s="4" t="s">
        <v>760</v>
      </c>
      <c r="E651">
        <v>165000</v>
      </c>
      <c r="F651" t="s">
        <v>40</v>
      </c>
      <c r="G651">
        <f>tblSalaries[[#This Row],[clean Salary (in local currency)]]*VLOOKUP(tblSalaries[[#This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 s="32">
        <f>tblHours[[#This Row],[hrs per day, ave]]</f>
        <v>8</v>
      </c>
      <c r="N651" s="32">
        <f>tblHours[[#This Row],[hrs per day, min]]</f>
        <v>8</v>
      </c>
      <c r="O651" s="32">
        <f>tblHours[[#This Row],[hrs per day, max]]</f>
        <v>8</v>
      </c>
      <c r="P651">
        <v>11</v>
      </c>
    </row>
    <row r="652" spans="2:16" ht="15" hidden="1" customHeight="1">
      <c r="B652" t="s">
        <v>2655</v>
      </c>
      <c r="C652" s="1">
        <v>41055.521087962959</v>
      </c>
      <c r="D652" s="4">
        <v>1400</v>
      </c>
      <c r="E652">
        <v>16800</v>
      </c>
      <c r="F652" t="s">
        <v>6</v>
      </c>
      <c r="G652">
        <f>tblSalaries[[#This Row],[clean Salary (in local currency)]]*VLOOKUP(tblSalaries[[#This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VLOOKUP(tblSalaries[[#This Row],[Where do you work]],tblCountries[[Actual]:[Mapping]],2,FALSE)</f>
        <v>Pakistan</v>
      </c>
      <c r="L652" t="s">
        <v>9</v>
      </c>
      <c r="M652" s="32">
        <f>tblHours[[#This Row],[hrs per day, ave]]</f>
        <v>5</v>
      </c>
      <c r="N652" s="32">
        <f>tblHours[[#This Row],[hrs per day, min]]</f>
        <v>4</v>
      </c>
      <c r="O652" s="32">
        <f>tblHours[[#This Row],[hrs per day, max]]</f>
        <v>6</v>
      </c>
      <c r="P652">
        <v>12</v>
      </c>
    </row>
    <row r="653" spans="2:16" ht="15" hidden="1" customHeight="1">
      <c r="B653" t="s">
        <v>2656</v>
      </c>
      <c r="C653" s="1">
        <v>41055.521863425929</v>
      </c>
      <c r="D653" s="4">
        <v>37000</v>
      </c>
      <c r="E653">
        <v>37000</v>
      </c>
      <c r="F653" t="s">
        <v>6</v>
      </c>
      <c r="G653">
        <f>tblSalaries[[#This Row],[clean Salary (in local currency)]]*VLOOKUP(tblSalaries[[#This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VLOOKUP(tblSalaries[[#This Row],[Where do you work]],tblCountries[[Actual]:[Mapping]],2,FALSE)</f>
        <v>India</v>
      </c>
      <c r="L653" t="s">
        <v>9</v>
      </c>
      <c r="M653" s="32">
        <f>tblHours[[#This Row],[hrs per day, ave]]</f>
        <v>5</v>
      </c>
      <c r="N653" s="32">
        <f>tblHours[[#This Row],[hrs per day, min]]</f>
        <v>4</v>
      </c>
      <c r="O653" s="32">
        <f>tblHours[[#This Row],[hrs per day, max]]</f>
        <v>6</v>
      </c>
      <c r="P653">
        <v>10</v>
      </c>
    </row>
    <row r="654" spans="2:16" ht="15" hidden="1" customHeight="1">
      <c r="B654" t="s">
        <v>2657</v>
      </c>
      <c r="C654" s="1">
        <v>41055.523472222223</v>
      </c>
      <c r="D654" s="4" t="s">
        <v>736</v>
      </c>
      <c r="E654">
        <v>300000</v>
      </c>
      <c r="F654" t="s">
        <v>40</v>
      </c>
      <c r="G654">
        <f>tblSalaries[[#This Row],[clean Salary (in local currency)]]*VLOOKUP(tblSalaries[[#This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VLOOKUP(tblSalaries[[#This Row],[Where do you work]],tblCountries[[Actual]:[Mapping]],2,FALSE)</f>
        <v>India</v>
      </c>
      <c r="L654" t="s">
        <v>9</v>
      </c>
      <c r="M654" s="32">
        <f>tblHours[[#This Row],[hrs per day, ave]]</f>
        <v>5</v>
      </c>
      <c r="N654" s="32">
        <f>tblHours[[#This Row],[hrs per day, min]]</f>
        <v>4</v>
      </c>
      <c r="O654" s="32">
        <f>tblHours[[#This Row],[hrs per day, max]]</f>
        <v>6</v>
      </c>
      <c r="P654">
        <v>4.5</v>
      </c>
    </row>
    <row r="655" spans="2:16" ht="15" hidden="1" customHeight="1">
      <c r="B655" t="s">
        <v>2658</v>
      </c>
      <c r="C655" s="1">
        <v>41055.524791666663</v>
      </c>
      <c r="D655" s="4" t="s">
        <v>764</v>
      </c>
      <c r="E655">
        <v>200000</v>
      </c>
      <c r="F655" t="s">
        <v>40</v>
      </c>
      <c r="G655">
        <f>tblSalaries[[#This Row],[clean Salary (in local currency)]]*VLOOKUP(tblSalaries[[#This Row],[Currency]],tblXrate[],2,FALSE)</f>
        <v>3561.5833374885137</v>
      </c>
      <c r="H655" t="s">
        <v>765</v>
      </c>
      <c r="I655" t="s">
        <v>3999</v>
      </c>
      <c r="J655" t="s">
        <v>8</v>
      </c>
      <c r="K655" t="str">
        <f>VLOOKUP(tblSalaries[[#This Row],[Where do you work]],tblCountries[[Actual]:[Mapping]],2,FALSE)</f>
        <v>India</v>
      </c>
      <c r="L655" t="s">
        <v>13</v>
      </c>
      <c r="M655" s="32">
        <f>tblHours[[#This Row],[hrs per day, ave]]</f>
        <v>8</v>
      </c>
      <c r="N655" s="32">
        <f>tblHours[[#This Row],[hrs per day, min]]</f>
        <v>8</v>
      </c>
      <c r="O655" s="32">
        <f>tblHours[[#This Row],[hrs per day, max]]</f>
        <v>8</v>
      </c>
      <c r="P655">
        <v>3</v>
      </c>
    </row>
    <row r="656" spans="2:16" ht="15" hidden="1" customHeight="1">
      <c r="B656" t="s">
        <v>2659</v>
      </c>
      <c r="C656" s="1">
        <v>41055.525613425925</v>
      </c>
      <c r="D656" s="4" t="s">
        <v>766</v>
      </c>
      <c r="E656">
        <v>480000</v>
      </c>
      <c r="F656" t="s">
        <v>40</v>
      </c>
      <c r="G656">
        <f>tblSalaries[[#This Row],[clean Salary (in local currency)]]*VLOOKUP(tblSalaries[[#This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VLOOKUP(tblSalaries[[#This Row],[Where do you work]],tblCountries[[Actual]:[Mapping]],2,FALSE)</f>
        <v>India</v>
      </c>
      <c r="L656" t="s">
        <v>18</v>
      </c>
      <c r="M656" s="32">
        <f>tblHours[[#This Row],[hrs per day, ave]]</f>
        <v>2.5</v>
      </c>
      <c r="N656" s="32">
        <f>tblHours[[#This Row],[hrs per day, min]]</f>
        <v>2</v>
      </c>
      <c r="O656" s="32">
        <f>tblHours[[#This Row],[hrs per day, max]]</f>
        <v>3</v>
      </c>
      <c r="P656">
        <v>8</v>
      </c>
    </row>
    <row r="657" spans="2:16" ht="15" hidden="1" customHeight="1">
      <c r="B657" t="s">
        <v>2660</v>
      </c>
      <c r="C657" s="1">
        <v>41055.53224537037</v>
      </c>
      <c r="D657" s="4">
        <v>5800</v>
      </c>
      <c r="E657">
        <v>5800</v>
      </c>
      <c r="F657" t="s">
        <v>6</v>
      </c>
      <c r="G657">
        <f>tblSalaries[[#This Row],[clean Salary (in local currency)]]*VLOOKUP(tblSalaries[[#This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VLOOKUP(tblSalaries[[#This Row],[Where do you work]],tblCountries[[Actual]:[Mapping]],2,FALSE)</f>
        <v>India</v>
      </c>
      <c r="L657" t="s">
        <v>13</v>
      </c>
      <c r="M657" s="32">
        <f>tblHours[[#This Row],[hrs per day, ave]]</f>
        <v>8</v>
      </c>
      <c r="N657" s="32">
        <f>tblHours[[#This Row],[hrs per day, min]]</f>
        <v>8</v>
      </c>
      <c r="O657" s="32">
        <f>tblHours[[#This Row],[hrs per day, max]]</f>
        <v>8</v>
      </c>
      <c r="P657">
        <v>8</v>
      </c>
    </row>
    <row r="658" spans="2:16" ht="15" hidden="1" customHeight="1">
      <c r="B658" t="s">
        <v>2661</v>
      </c>
      <c r="C658" s="1">
        <v>41055.533553240741</v>
      </c>
      <c r="D658" s="4" t="s">
        <v>769</v>
      </c>
      <c r="E658">
        <v>230000</v>
      </c>
      <c r="F658" t="s">
        <v>40</v>
      </c>
      <c r="G658">
        <f>tblSalaries[[#This Row],[clean Salary (in local currency)]]*VLOOKUP(tblSalaries[[#This Row],[Currency]],tblXrate[],2,FALSE)</f>
        <v>4095.8208381117906</v>
      </c>
      <c r="H658" t="s">
        <v>721</v>
      </c>
      <c r="I658" t="s">
        <v>3999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 s="32">
        <f>tblHours[[#This Row],[hrs per day, ave]]</f>
        <v>8</v>
      </c>
      <c r="N658" s="32">
        <f>tblHours[[#This Row],[hrs per day, min]]</f>
        <v>8</v>
      </c>
      <c r="O658" s="32">
        <f>tblHours[[#This Row],[hrs per day, max]]</f>
        <v>8</v>
      </c>
      <c r="P658">
        <v>3</v>
      </c>
    </row>
    <row r="659" spans="2:16" ht="15" hidden="1" customHeight="1">
      <c r="B659" t="s">
        <v>2662</v>
      </c>
      <c r="C659" s="1">
        <v>41055.534814814811</v>
      </c>
      <c r="D659" s="4" t="s">
        <v>770</v>
      </c>
      <c r="E659">
        <v>276000</v>
      </c>
      <c r="F659" t="s">
        <v>40</v>
      </c>
      <c r="G659">
        <f>tblSalaries[[#This Row],[clean Salary (in local currency)]]*VLOOKUP(tblSalaries[[#This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VLOOKUP(tblSalaries[[#This Row],[Where do you work]],tblCountries[[Actual]:[Mapping]],2,FALSE)</f>
        <v>Pakistan</v>
      </c>
      <c r="L659" t="s">
        <v>25</v>
      </c>
      <c r="M659" s="32">
        <f>tblHours[[#This Row],[hrs per day, ave]]</f>
        <v>1.5</v>
      </c>
      <c r="N659" s="32">
        <f>tblHours[[#This Row],[hrs per day, min]]</f>
        <v>1</v>
      </c>
      <c r="O659" s="32">
        <f>tblHours[[#This Row],[hrs per day, max]]</f>
        <v>2</v>
      </c>
      <c r="P659">
        <v>3</v>
      </c>
    </row>
    <row r="660" spans="2:16" ht="15" hidden="1" customHeight="1">
      <c r="B660" t="s">
        <v>2663</v>
      </c>
      <c r="C660" s="1">
        <v>41055.536539351851</v>
      </c>
      <c r="D660" s="4">
        <v>24000</v>
      </c>
      <c r="E660">
        <v>24000</v>
      </c>
      <c r="F660" t="s">
        <v>6</v>
      </c>
      <c r="G660">
        <f>tblSalaries[[#This Row],[clean Salary (in local currency)]]*VLOOKUP(tblSalaries[[#This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VLOOKUP(tblSalaries[[#This Row],[Where do you work]],tblCountries[[Actual]:[Mapping]],2,FALSE)</f>
        <v>Saudi Arabia</v>
      </c>
      <c r="L660" t="s">
        <v>9</v>
      </c>
      <c r="M660" s="32">
        <f>tblHours[[#This Row],[hrs per day, ave]]</f>
        <v>5</v>
      </c>
      <c r="N660" s="32">
        <f>tblHours[[#This Row],[hrs per day, min]]</f>
        <v>4</v>
      </c>
      <c r="O660" s="32">
        <f>tblHours[[#This Row],[hrs per day, max]]</f>
        <v>6</v>
      </c>
      <c r="P660">
        <v>12</v>
      </c>
    </row>
    <row r="661" spans="2:16" ht="15" hidden="1" customHeight="1">
      <c r="B661" t="s">
        <v>2664</v>
      </c>
      <c r="C661" s="1">
        <v>41055.537303240744</v>
      </c>
      <c r="D661" s="4" t="s">
        <v>774</v>
      </c>
      <c r="E661">
        <v>24000</v>
      </c>
      <c r="F661" t="s">
        <v>6</v>
      </c>
      <c r="G661">
        <f>tblSalaries[[#This Row],[clean Salary (in local currency)]]*VLOOKUP(tblSalaries[[#This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VLOOKUP(tblSalaries[[#This Row],[Where do you work]],tblCountries[[Actual]:[Mapping]],2,FALSE)</f>
        <v>UAE</v>
      </c>
      <c r="L661" t="s">
        <v>18</v>
      </c>
      <c r="M661" s="32">
        <f>tblHours[[#This Row],[hrs per day, ave]]</f>
        <v>2.5</v>
      </c>
      <c r="N661" s="32">
        <f>tblHours[[#This Row],[hrs per day, min]]</f>
        <v>2</v>
      </c>
      <c r="O661" s="32">
        <f>tblHours[[#This Row],[hrs per day, max]]</f>
        <v>3</v>
      </c>
      <c r="P661">
        <v>15</v>
      </c>
    </row>
    <row r="662" spans="2:16" ht="15" hidden="1" customHeight="1">
      <c r="B662" t="s">
        <v>2665</v>
      </c>
      <c r="C662" s="1">
        <v>41055.537673611114</v>
      </c>
      <c r="D662" s="4">
        <v>8738</v>
      </c>
      <c r="E662">
        <v>8738</v>
      </c>
      <c r="F662" t="s">
        <v>6</v>
      </c>
      <c r="G662">
        <f>tblSalaries[[#This Row],[clean Salary (in local currency)]]*VLOOKUP(tblSalaries[[#This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 s="32">
        <f>tblHours[[#This Row],[hrs per day, ave]]</f>
        <v>8</v>
      </c>
      <c r="N662" s="32">
        <f>tblHours[[#This Row],[hrs per day, min]]</f>
        <v>8</v>
      </c>
      <c r="O662" s="32">
        <f>tblHours[[#This Row],[hrs per day, max]]</f>
        <v>8</v>
      </c>
      <c r="P662">
        <v>7.3</v>
      </c>
    </row>
    <row r="663" spans="2:16" ht="15" hidden="1" customHeight="1">
      <c r="B663" t="s">
        <v>2666</v>
      </c>
      <c r="C663" s="1">
        <v>41055.537916666668</v>
      </c>
      <c r="D663" s="4">
        <v>15000</v>
      </c>
      <c r="E663">
        <v>15000</v>
      </c>
      <c r="F663" t="s">
        <v>6</v>
      </c>
      <c r="G663">
        <f>tblSalaries[[#This Row],[clean Salary (in local currency)]]*VLOOKUP(tblSalaries[[#This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VLOOKUP(tblSalaries[[#This Row],[Where do you work]],tblCountries[[Actual]:[Mapping]],2,FALSE)</f>
        <v>Indonesia</v>
      </c>
      <c r="L663" t="s">
        <v>9</v>
      </c>
      <c r="M663" s="32">
        <f>tblHours[[#This Row],[hrs per day, ave]]</f>
        <v>5</v>
      </c>
      <c r="N663" s="32">
        <f>tblHours[[#This Row],[hrs per day, min]]</f>
        <v>4</v>
      </c>
      <c r="O663" s="32">
        <f>tblHours[[#This Row],[hrs per day, max]]</f>
        <v>6</v>
      </c>
      <c r="P663">
        <v>1</v>
      </c>
    </row>
    <row r="664" spans="2:16" ht="15" hidden="1" customHeight="1">
      <c r="B664" t="s">
        <v>2667</v>
      </c>
      <c r="C664" s="1">
        <v>41055.538298611114</v>
      </c>
      <c r="D664" s="4">
        <v>4700</v>
      </c>
      <c r="E664">
        <v>56400</v>
      </c>
      <c r="F664" t="s">
        <v>6</v>
      </c>
      <c r="G664">
        <f>tblSalaries[[#This Row],[clean Salary (in local currency)]]*VLOOKUP(tblSalaries[[#This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VLOOKUP(tblSalaries[[#This Row],[Where do you work]],tblCountries[[Actual]:[Mapping]],2,FALSE)</f>
        <v>UAE</v>
      </c>
      <c r="L664" t="s">
        <v>18</v>
      </c>
      <c r="M664" s="32">
        <f>tblHours[[#This Row],[hrs per day, ave]]</f>
        <v>2.5</v>
      </c>
      <c r="N664" s="32">
        <f>tblHours[[#This Row],[hrs per day, min]]</f>
        <v>2</v>
      </c>
      <c r="O664" s="32">
        <f>tblHours[[#This Row],[hrs per day, max]]</f>
        <v>3</v>
      </c>
      <c r="P664">
        <v>6</v>
      </c>
    </row>
    <row r="665" spans="2:16" ht="15" hidden="1" customHeight="1">
      <c r="B665" t="s">
        <v>2668</v>
      </c>
      <c r="C665" s="1">
        <v>41055.541122685187</v>
      </c>
      <c r="D665" s="4">
        <v>10200</v>
      </c>
      <c r="E665">
        <v>10200</v>
      </c>
      <c r="F665" t="s">
        <v>6</v>
      </c>
      <c r="G665">
        <f>tblSalaries[[#This Row],[clean Salary (in local currency)]]*VLOOKUP(tblSalaries[[#This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VLOOKUP(tblSalaries[[#This Row],[Where do you work]],tblCountries[[Actual]:[Mapping]],2,FALSE)</f>
        <v>India</v>
      </c>
      <c r="L665" t="s">
        <v>9</v>
      </c>
      <c r="M665" s="32">
        <f>tblHours[[#This Row],[hrs per day, ave]]</f>
        <v>5</v>
      </c>
      <c r="N665" s="32">
        <f>tblHours[[#This Row],[hrs per day, min]]</f>
        <v>4</v>
      </c>
      <c r="O665" s="32">
        <f>tblHours[[#This Row],[hrs per day, max]]</f>
        <v>6</v>
      </c>
      <c r="P665">
        <v>4.5</v>
      </c>
    </row>
    <row r="666" spans="2:16" ht="15" hidden="1" customHeight="1">
      <c r="B666" t="s">
        <v>2669</v>
      </c>
      <c r="C666" s="1">
        <v>41055.541446759256</v>
      </c>
      <c r="D666" s="4">
        <v>325000</v>
      </c>
      <c r="E666">
        <v>325000</v>
      </c>
      <c r="F666" t="s">
        <v>40</v>
      </c>
      <c r="G666">
        <f>tblSalaries[[#This Row],[clean Salary (in local currency)]]*VLOOKUP(tblSalaries[[#This Row],[Currency]],tblXrate[],2,FALSE)</f>
        <v>5787.5729234188348</v>
      </c>
      <c r="H666" t="s">
        <v>721</v>
      </c>
      <c r="I666" t="s">
        <v>3999</v>
      </c>
      <c r="J666" t="s">
        <v>8</v>
      </c>
      <c r="K666" t="str">
        <f>VLOOKUP(tblSalaries[[#This Row],[Where do you work]],tblCountries[[Actual]:[Mapping]],2,FALSE)</f>
        <v>India</v>
      </c>
      <c r="L666" t="s">
        <v>13</v>
      </c>
      <c r="M666" s="32">
        <f>tblHours[[#This Row],[hrs per day, ave]]</f>
        <v>8</v>
      </c>
      <c r="N666" s="32">
        <f>tblHours[[#This Row],[hrs per day, min]]</f>
        <v>8</v>
      </c>
      <c r="O666" s="32">
        <f>tblHours[[#This Row],[hrs per day, max]]</f>
        <v>8</v>
      </c>
      <c r="P666">
        <v>4.5</v>
      </c>
    </row>
    <row r="667" spans="2:16" ht="15" hidden="1" customHeight="1">
      <c r="B667" t="s">
        <v>2670</v>
      </c>
      <c r="C667" s="1">
        <v>41055.542870370373</v>
      </c>
      <c r="D667" s="4">
        <v>105000</v>
      </c>
      <c r="E667">
        <v>105000</v>
      </c>
      <c r="F667" t="s">
        <v>6</v>
      </c>
      <c r="G667">
        <f>tblSalaries[[#This Row],[clean Salary (in local currency)]]*VLOOKUP(tblSalaries[[#This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VLOOKUP(tblSalaries[[#This Row],[Where do you work]],tblCountries[[Actual]:[Mapping]],2,FALSE)</f>
        <v>USA</v>
      </c>
      <c r="L667" t="s">
        <v>18</v>
      </c>
      <c r="M667" s="32">
        <f>tblHours[[#This Row],[hrs per day, ave]]</f>
        <v>2.5</v>
      </c>
      <c r="N667" s="32">
        <f>tblHours[[#This Row],[hrs per day, min]]</f>
        <v>2</v>
      </c>
      <c r="O667" s="32">
        <f>tblHours[[#This Row],[hrs per day, max]]</f>
        <v>3</v>
      </c>
      <c r="P667">
        <v>15</v>
      </c>
    </row>
    <row r="668" spans="2:16" ht="15" hidden="1" customHeight="1">
      <c r="B668" t="s">
        <v>2671</v>
      </c>
      <c r="C668" s="1">
        <v>41055.542974537035</v>
      </c>
      <c r="D668" s="4" t="s">
        <v>777</v>
      </c>
      <c r="E668">
        <v>250000</v>
      </c>
      <c r="F668" t="s">
        <v>40</v>
      </c>
      <c r="G668">
        <f>tblSalaries[[#This Row],[clean Salary (in local currency)]]*VLOOKUP(tblSalaries[[#This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 s="32">
        <f>tblHours[[#This Row],[hrs per day, ave]]</f>
        <v>2.5</v>
      </c>
      <c r="N668" s="32">
        <f>tblHours[[#This Row],[hrs per day, min]]</f>
        <v>2</v>
      </c>
      <c r="O668" s="32">
        <f>tblHours[[#This Row],[hrs per day, max]]</f>
        <v>3</v>
      </c>
      <c r="P668">
        <v>5</v>
      </c>
    </row>
    <row r="669" spans="2:16" ht="15" hidden="1" customHeight="1">
      <c r="B669" t="s">
        <v>2672</v>
      </c>
      <c r="C669" s="1">
        <v>41055.543634259258</v>
      </c>
      <c r="D669" s="4">
        <v>470000</v>
      </c>
      <c r="E669">
        <v>470000</v>
      </c>
      <c r="F669" t="s">
        <v>40</v>
      </c>
      <c r="G669">
        <f>tblSalaries[[#This Row],[clean Salary (in local currency)]]*VLOOKUP(tblSalaries[[#This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VLOOKUP(tblSalaries[[#This Row],[Where do you work]],tblCountries[[Actual]:[Mapping]],2,FALSE)</f>
        <v>India</v>
      </c>
      <c r="L669" t="s">
        <v>13</v>
      </c>
      <c r="M669" s="32">
        <f>tblHours[[#This Row],[hrs per day, ave]]</f>
        <v>8</v>
      </c>
      <c r="N669" s="32">
        <f>tblHours[[#This Row],[hrs per day, min]]</f>
        <v>8</v>
      </c>
      <c r="O669" s="32">
        <f>tblHours[[#This Row],[hrs per day, max]]</f>
        <v>8</v>
      </c>
      <c r="P669">
        <v>4</v>
      </c>
    </row>
    <row r="670" spans="2:16" ht="15" hidden="1" customHeight="1">
      <c r="B670" t="s">
        <v>2673</v>
      </c>
      <c r="C670" s="1">
        <v>41055.544120370374</v>
      </c>
      <c r="D670" s="4">
        <v>720000</v>
      </c>
      <c r="E670">
        <v>720000</v>
      </c>
      <c r="F670" t="s">
        <v>3951</v>
      </c>
      <c r="G670">
        <f>tblSalaries[[#This Row],[clean Salary (in local currency)]]*VLOOKUP(tblSalaries[[#This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VLOOKUP(tblSalaries[[#This Row],[Where do you work]],tblCountries[[Actual]:[Mapping]],2,FALSE)</f>
        <v>Philippines</v>
      </c>
      <c r="L670" t="s">
        <v>9</v>
      </c>
      <c r="M670" s="32">
        <f>tblHours[[#This Row],[hrs per day, ave]]</f>
        <v>5</v>
      </c>
      <c r="N670" s="32">
        <f>tblHours[[#This Row],[hrs per day, min]]</f>
        <v>4</v>
      </c>
      <c r="O670" s="32">
        <f>tblHours[[#This Row],[hrs per day, max]]</f>
        <v>6</v>
      </c>
      <c r="P670">
        <v>9</v>
      </c>
    </row>
    <row r="671" spans="2:16" ht="15" hidden="1" customHeight="1">
      <c r="B671" t="s">
        <v>2674</v>
      </c>
      <c r="C671" s="1">
        <v>41055.544421296298</v>
      </c>
      <c r="D671" s="4">
        <v>100000</v>
      </c>
      <c r="E671">
        <v>100000</v>
      </c>
      <c r="F671" t="s">
        <v>82</v>
      </c>
      <c r="G671">
        <f>tblSalaries[[#This Row],[clean Salary (in local currency)]]*VLOOKUP(tblSalaries[[#This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VLOOKUP(tblSalaries[[#This Row],[Where do you work]],tblCountries[[Actual]:[Mapping]],2,FALSE)</f>
        <v>Australia</v>
      </c>
      <c r="L671" t="s">
        <v>25</v>
      </c>
      <c r="M671" s="32">
        <f>tblHours[[#This Row],[hrs per day, ave]]</f>
        <v>1.5</v>
      </c>
      <c r="N671" s="32">
        <f>tblHours[[#This Row],[hrs per day, min]]</f>
        <v>1</v>
      </c>
      <c r="O671" s="32">
        <f>tblHours[[#This Row],[hrs per day, max]]</f>
        <v>2</v>
      </c>
      <c r="P671">
        <v>20</v>
      </c>
    </row>
    <row r="672" spans="2:16" ht="15" hidden="1" customHeight="1">
      <c r="B672" t="s">
        <v>2675</v>
      </c>
      <c r="C672" s="1">
        <v>41055.545173611114</v>
      </c>
      <c r="D672" s="4" t="s">
        <v>780</v>
      </c>
      <c r="E672">
        <v>220000</v>
      </c>
      <c r="F672" t="s">
        <v>40</v>
      </c>
      <c r="G672">
        <f>tblSalaries[[#This Row],[clean Salary (in local currency)]]*VLOOKUP(tblSalaries[[#This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18</v>
      </c>
      <c r="M672" s="32">
        <f>tblHours[[#This Row],[hrs per day, ave]]</f>
        <v>2.5</v>
      </c>
      <c r="N672" s="32">
        <f>tblHours[[#This Row],[hrs per day, min]]</f>
        <v>2</v>
      </c>
      <c r="O672" s="32">
        <f>tblHours[[#This Row],[hrs per day, max]]</f>
        <v>3</v>
      </c>
      <c r="P672">
        <v>3</v>
      </c>
    </row>
    <row r="673" spans="2:16" ht="15" hidden="1" customHeight="1">
      <c r="B673" t="s">
        <v>2676</v>
      </c>
      <c r="C673" s="1">
        <v>41055.547673611109</v>
      </c>
      <c r="D673" s="4">
        <v>52000</v>
      </c>
      <c r="E673">
        <v>52000</v>
      </c>
      <c r="F673" t="s">
        <v>6</v>
      </c>
      <c r="G673">
        <f>tblSalaries[[#This Row],[clean Salary (in local currency)]]*VLOOKUP(tblSalaries[[#This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VLOOKUP(tblSalaries[[#This Row],[Where do you work]],tblCountries[[Actual]:[Mapping]],2,FALSE)</f>
        <v>USA</v>
      </c>
      <c r="L673" t="s">
        <v>9</v>
      </c>
      <c r="M673" s="32">
        <f>tblHours[[#This Row],[hrs per day, ave]]</f>
        <v>5</v>
      </c>
      <c r="N673" s="32">
        <f>tblHours[[#This Row],[hrs per day, min]]</f>
        <v>4</v>
      </c>
      <c r="O673" s="32">
        <f>tblHours[[#This Row],[hrs per day, max]]</f>
        <v>6</v>
      </c>
      <c r="P673">
        <v>18</v>
      </c>
    </row>
    <row r="674" spans="2:16" ht="15" hidden="1" customHeight="1">
      <c r="B674" t="s">
        <v>2677</v>
      </c>
      <c r="C674" s="1">
        <v>41055.549317129633</v>
      </c>
      <c r="D674" s="4" t="s">
        <v>783</v>
      </c>
      <c r="E674">
        <v>260000</v>
      </c>
      <c r="F674" t="s">
        <v>40</v>
      </c>
      <c r="G674">
        <f>tblSalaries[[#This Row],[clean Salary (in local currency)]]*VLOOKUP(tblSalaries[[#This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VLOOKUP(tblSalaries[[#This Row],[Where do you work]],tblCountries[[Actual]:[Mapping]],2,FALSE)</f>
        <v>India</v>
      </c>
      <c r="L674" t="s">
        <v>9</v>
      </c>
      <c r="M674" s="32">
        <f>tblHours[[#This Row],[hrs per day, ave]]</f>
        <v>5</v>
      </c>
      <c r="N674" s="32">
        <f>tblHours[[#This Row],[hrs per day, min]]</f>
        <v>4</v>
      </c>
      <c r="O674" s="32">
        <f>tblHours[[#This Row],[hrs per day, max]]</f>
        <v>6</v>
      </c>
      <c r="P674">
        <v>2</v>
      </c>
    </row>
    <row r="675" spans="2:16" ht="15" hidden="1" customHeight="1">
      <c r="B675" t="s">
        <v>2678</v>
      </c>
      <c r="C675" s="1">
        <v>41055.550555555557</v>
      </c>
      <c r="D675" s="4" t="s">
        <v>784</v>
      </c>
      <c r="E675">
        <v>120000</v>
      </c>
      <c r="F675" t="s">
        <v>40</v>
      </c>
      <c r="G675">
        <f>tblSalaries[[#This Row],[clean Salary (in local currency)]]*VLOOKUP(tblSalaries[[#This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VLOOKUP(tblSalaries[[#This Row],[Where do you work]],tblCountries[[Actual]:[Mapping]],2,FALSE)</f>
        <v>India</v>
      </c>
      <c r="L675" t="s">
        <v>18</v>
      </c>
      <c r="M675" s="32">
        <f>tblHours[[#This Row],[hrs per day, ave]]</f>
        <v>2.5</v>
      </c>
      <c r="N675" s="32">
        <f>tblHours[[#This Row],[hrs per day, min]]</f>
        <v>2</v>
      </c>
      <c r="O675" s="32">
        <f>tblHours[[#This Row],[hrs per day, max]]</f>
        <v>3</v>
      </c>
      <c r="P675">
        <v>3</v>
      </c>
    </row>
    <row r="676" spans="2:16" ht="15" hidden="1" customHeight="1">
      <c r="B676" t="s">
        <v>2679</v>
      </c>
      <c r="C676" s="1">
        <v>41055.553020833337</v>
      </c>
      <c r="D676" s="4">
        <v>13000</v>
      </c>
      <c r="E676">
        <v>13000</v>
      </c>
      <c r="F676" t="s">
        <v>6</v>
      </c>
      <c r="G676">
        <f>tblSalaries[[#This Row],[clean Salary (in local currency)]]*VLOOKUP(tblSalaries[[#This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VLOOKUP(tblSalaries[[#This Row],[Where do you work]],tblCountries[[Actual]:[Mapping]],2,FALSE)</f>
        <v>India</v>
      </c>
      <c r="L676" t="s">
        <v>25</v>
      </c>
      <c r="M676" s="32">
        <f>tblHours[[#This Row],[hrs per day, ave]]</f>
        <v>1.5</v>
      </c>
      <c r="N676" s="32">
        <f>tblHours[[#This Row],[hrs per day, min]]</f>
        <v>1</v>
      </c>
      <c r="O676" s="32">
        <f>tblHours[[#This Row],[hrs per day, max]]</f>
        <v>2</v>
      </c>
      <c r="P676">
        <v>4</v>
      </c>
    </row>
    <row r="677" spans="2:16" ht="15" hidden="1" customHeight="1">
      <c r="B677" t="s">
        <v>2680</v>
      </c>
      <c r="C677" s="1">
        <v>41055.553888888891</v>
      </c>
      <c r="D677" s="4" t="s">
        <v>785</v>
      </c>
      <c r="E677">
        <v>144000</v>
      </c>
      <c r="F677" t="s">
        <v>40</v>
      </c>
      <c r="G677">
        <f>tblSalaries[[#This Row],[clean Salary (in local currency)]]*VLOOKUP(tblSalaries[[#This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 s="32">
        <f>tblHours[[#This Row],[hrs per day, ave]]</f>
        <v>2.5</v>
      </c>
      <c r="N677" s="32">
        <f>tblHours[[#This Row],[hrs per day, min]]</f>
        <v>2</v>
      </c>
      <c r="O677" s="32">
        <f>tblHours[[#This Row],[hrs per day, max]]</f>
        <v>3</v>
      </c>
      <c r="P677">
        <v>7</v>
      </c>
    </row>
    <row r="678" spans="2:16" ht="15" hidden="1" customHeight="1">
      <c r="B678" t="s">
        <v>2681</v>
      </c>
      <c r="C678" s="1">
        <v>41055.554201388892</v>
      </c>
      <c r="D678" s="4" t="s">
        <v>787</v>
      </c>
      <c r="E678">
        <v>1150000</v>
      </c>
      <c r="F678" t="s">
        <v>40</v>
      </c>
      <c r="G678">
        <f>tblSalaries[[#This Row],[clean Salary (in local currency)]]*VLOOKUP(tblSalaries[[#This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VLOOKUP(tblSalaries[[#This Row],[Where do you work]],tblCountries[[Actual]:[Mapping]],2,FALSE)</f>
        <v>India</v>
      </c>
      <c r="L678" t="s">
        <v>18</v>
      </c>
      <c r="M678" s="32">
        <f>tblHours[[#This Row],[hrs per day, ave]]</f>
        <v>2.5</v>
      </c>
      <c r="N678" s="32">
        <f>tblHours[[#This Row],[hrs per day, min]]</f>
        <v>2</v>
      </c>
      <c r="O678" s="32">
        <f>tblHours[[#This Row],[hrs per day, max]]</f>
        <v>3</v>
      </c>
      <c r="P678">
        <v>7</v>
      </c>
    </row>
    <row r="679" spans="2:16" ht="15" hidden="1" customHeight="1">
      <c r="B679" t="s">
        <v>2682</v>
      </c>
      <c r="C679" s="1">
        <v>41055.554537037038</v>
      </c>
      <c r="D679" s="4" t="s">
        <v>789</v>
      </c>
      <c r="E679">
        <v>33500</v>
      </c>
      <c r="F679" t="s">
        <v>6</v>
      </c>
      <c r="G679">
        <f>tblSalaries[[#This Row],[clean Salary (in local currency)]]*VLOOKUP(tblSalaries[[#This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VLOOKUP(tblSalaries[[#This Row],[Where do you work]],tblCountries[[Actual]:[Mapping]],2,FALSE)</f>
        <v>Dubai</v>
      </c>
      <c r="L679" t="s">
        <v>25</v>
      </c>
      <c r="M679" s="32">
        <f>tblHours[[#This Row],[hrs per day, ave]]</f>
        <v>1.5</v>
      </c>
      <c r="N679" s="32">
        <f>tblHours[[#This Row],[hrs per day, min]]</f>
        <v>1</v>
      </c>
      <c r="O679" s="32">
        <f>tblHours[[#This Row],[hrs per day, max]]</f>
        <v>2</v>
      </c>
      <c r="P679">
        <v>10</v>
      </c>
    </row>
    <row r="680" spans="2:16" ht="15" hidden="1" customHeight="1">
      <c r="B680" t="s">
        <v>2683</v>
      </c>
      <c r="C680" s="1">
        <v>41055.555347222224</v>
      </c>
      <c r="D680" s="4">
        <v>50000</v>
      </c>
      <c r="E680">
        <v>50000</v>
      </c>
      <c r="F680" t="s">
        <v>6</v>
      </c>
      <c r="G680">
        <f>tblSalaries[[#This Row],[clean Salary (in local currency)]]*VLOOKUP(tblSalaries[[#This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 s="32">
        <f>tblHours[[#This Row],[hrs per day, ave]]</f>
        <v>2.5</v>
      </c>
      <c r="N680" s="32">
        <f>tblHours[[#This Row],[hrs per day, min]]</f>
        <v>2</v>
      </c>
      <c r="O680" s="32">
        <f>tblHours[[#This Row],[hrs per day, max]]</f>
        <v>3</v>
      </c>
      <c r="P680">
        <v>20</v>
      </c>
    </row>
    <row r="681" spans="2:16" ht="15" hidden="1" customHeight="1">
      <c r="B681" t="s">
        <v>2684</v>
      </c>
      <c r="C681" s="1">
        <v>41055.557442129626</v>
      </c>
      <c r="D681" s="4">
        <v>300000</v>
      </c>
      <c r="E681">
        <v>300000</v>
      </c>
      <c r="F681" t="s">
        <v>40</v>
      </c>
      <c r="G681">
        <f>tblSalaries[[#This Row],[clean Salary (in local currency)]]*VLOOKUP(tblSalaries[[#This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VLOOKUP(tblSalaries[[#This Row],[Where do you work]],tblCountries[[Actual]:[Mapping]],2,FALSE)</f>
        <v>India</v>
      </c>
      <c r="L681" t="s">
        <v>18</v>
      </c>
      <c r="M681" s="32">
        <f>tblHours[[#This Row],[hrs per day, ave]]</f>
        <v>2.5</v>
      </c>
      <c r="N681" s="32">
        <f>tblHours[[#This Row],[hrs per day, min]]</f>
        <v>2</v>
      </c>
      <c r="O681" s="32">
        <f>tblHours[[#This Row],[hrs per day, max]]</f>
        <v>3</v>
      </c>
      <c r="P681">
        <v>3</v>
      </c>
    </row>
    <row r="682" spans="2:16" ht="15" hidden="1" customHeight="1">
      <c r="B682" t="s">
        <v>2685</v>
      </c>
      <c r="C682" s="1">
        <v>41055.558391203704</v>
      </c>
      <c r="D682" s="4" t="s">
        <v>793</v>
      </c>
      <c r="E682">
        <v>648000</v>
      </c>
      <c r="F682" t="s">
        <v>40</v>
      </c>
      <c r="G682">
        <f>tblSalaries[[#This Row],[clean Salary (in local currency)]]*VLOOKUP(tblSalaries[[#This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 s="32">
        <f>tblHours[[#This Row],[hrs per day, ave]]</f>
        <v>8</v>
      </c>
      <c r="N682" s="32">
        <f>tblHours[[#This Row],[hrs per day, min]]</f>
        <v>8</v>
      </c>
      <c r="O682" s="32">
        <f>tblHours[[#This Row],[hrs per day, max]]</f>
        <v>8</v>
      </c>
      <c r="P682">
        <v>2</v>
      </c>
    </row>
    <row r="683" spans="2:16" ht="15" hidden="1" customHeight="1">
      <c r="B683" t="s">
        <v>2686</v>
      </c>
      <c r="C683" s="1">
        <v>41055.558495370373</v>
      </c>
      <c r="D683" s="4">
        <v>7000</v>
      </c>
      <c r="E683">
        <v>7000</v>
      </c>
      <c r="F683" t="s">
        <v>6</v>
      </c>
      <c r="G683">
        <f>tblSalaries[[#This Row],[clean Salary (in local currency)]]*VLOOKUP(tblSalaries[[#This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 s="32">
        <f>tblHours[[#This Row],[hrs per day, ave]]</f>
        <v>5</v>
      </c>
      <c r="N683" s="32">
        <f>tblHours[[#This Row],[hrs per day, min]]</f>
        <v>4</v>
      </c>
      <c r="O683" s="32">
        <f>tblHours[[#This Row],[hrs per day, max]]</f>
        <v>6</v>
      </c>
      <c r="P683">
        <v>23</v>
      </c>
    </row>
    <row r="684" spans="2:16" ht="15" hidden="1" customHeight="1">
      <c r="B684" t="s">
        <v>2687</v>
      </c>
      <c r="C684" s="1">
        <v>41055.558749999997</v>
      </c>
      <c r="D684" s="4">
        <v>380000</v>
      </c>
      <c r="E684">
        <v>380000</v>
      </c>
      <c r="F684" t="s">
        <v>40</v>
      </c>
      <c r="G684">
        <f>tblSalaries[[#This Row],[clean Salary (in local currency)]]*VLOOKUP(tblSalaries[[#This Row],[Currency]],tblXrate[],2,FALSE)</f>
        <v>6767.0083412281756</v>
      </c>
      <c r="H684" t="s">
        <v>796</v>
      </c>
      <c r="I684" t="s">
        <v>3999</v>
      </c>
      <c r="J684" t="s">
        <v>8</v>
      </c>
      <c r="K684" t="str">
        <f>VLOOKUP(tblSalaries[[#This Row],[Where do you work]],tblCountries[[Actual]:[Mapping]],2,FALSE)</f>
        <v>India</v>
      </c>
      <c r="L684" t="s">
        <v>18</v>
      </c>
      <c r="M684" s="32">
        <f>tblHours[[#This Row],[hrs per day, ave]]</f>
        <v>2.5</v>
      </c>
      <c r="N684" s="32">
        <f>tblHours[[#This Row],[hrs per day, min]]</f>
        <v>2</v>
      </c>
      <c r="O684" s="32">
        <f>tblHours[[#This Row],[hrs per day, max]]</f>
        <v>3</v>
      </c>
      <c r="P684">
        <v>6</v>
      </c>
    </row>
    <row r="685" spans="2:16" ht="15" hidden="1" customHeight="1">
      <c r="B685" t="s">
        <v>2688</v>
      </c>
      <c r="C685" s="1">
        <v>41055.561944444446</v>
      </c>
      <c r="D685" s="4" t="s">
        <v>797</v>
      </c>
      <c r="E685">
        <v>3000</v>
      </c>
      <c r="F685" t="s">
        <v>6</v>
      </c>
      <c r="G685">
        <f>tblSalaries[[#This Row],[clean Salary (in local currency)]]*VLOOKUP(tblSalaries[[#This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VLOOKUP(tblSalaries[[#This Row],[Where do you work]],tblCountries[[Actual]:[Mapping]],2,FALSE)</f>
        <v>Cambodia</v>
      </c>
      <c r="L685" t="s">
        <v>18</v>
      </c>
      <c r="M685" s="32">
        <f>tblHours[[#This Row],[hrs per day, ave]]</f>
        <v>2.5</v>
      </c>
      <c r="N685" s="32">
        <f>tblHours[[#This Row],[hrs per day, min]]</f>
        <v>2</v>
      </c>
      <c r="O685" s="32">
        <f>tblHours[[#This Row],[hrs per day, max]]</f>
        <v>3</v>
      </c>
      <c r="P685">
        <v>2</v>
      </c>
    </row>
    <row r="686" spans="2:16" ht="15" hidden="1" customHeight="1">
      <c r="B686" t="s">
        <v>2689</v>
      </c>
      <c r="C686" s="1">
        <v>41055.562210648146</v>
      </c>
      <c r="D686" s="4" t="s">
        <v>800</v>
      </c>
      <c r="E686">
        <v>250000</v>
      </c>
      <c r="F686" t="s">
        <v>40</v>
      </c>
      <c r="G686">
        <f>tblSalaries[[#This Row],[clean Salary (in local currency)]]*VLOOKUP(tblSalaries[[#This Row],[Currency]],tblXrate[],2,FALSE)</f>
        <v>4451.9791718606421</v>
      </c>
      <c r="H686" t="s">
        <v>801</v>
      </c>
      <c r="I686" t="s">
        <v>3999</v>
      </c>
      <c r="J686" t="s">
        <v>8</v>
      </c>
      <c r="K686" t="str">
        <f>VLOOKUP(tblSalaries[[#This Row],[Where do you work]],tblCountries[[Actual]:[Mapping]],2,FALSE)</f>
        <v>India</v>
      </c>
      <c r="L686" t="s">
        <v>13</v>
      </c>
      <c r="M686" s="32">
        <f>tblHours[[#This Row],[hrs per day, ave]]</f>
        <v>8</v>
      </c>
      <c r="N686" s="32">
        <f>tblHours[[#This Row],[hrs per day, min]]</f>
        <v>8</v>
      </c>
      <c r="O686" s="32">
        <f>tblHours[[#This Row],[hrs per day, max]]</f>
        <v>8</v>
      </c>
      <c r="P686">
        <v>4</v>
      </c>
    </row>
    <row r="687" spans="2:16" ht="15" hidden="1" customHeight="1">
      <c r="B687" t="s">
        <v>2690</v>
      </c>
      <c r="C687" s="1">
        <v>41055.563425925924</v>
      </c>
      <c r="D687" s="4" t="s">
        <v>802</v>
      </c>
      <c r="E687">
        <v>150000</v>
      </c>
      <c r="F687" t="s">
        <v>40</v>
      </c>
      <c r="G687">
        <f>tblSalaries[[#This Row],[clean Salary (in local currency)]]*VLOOKUP(tblSalaries[[#This Row],[Currency]],tblXrate[],2,FALSE)</f>
        <v>2671.1875031163854</v>
      </c>
      <c r="H687" t="s">
        <v>803</v>
      </c>
      <c r="I687" t="s">
        <v>4001</v>
      </c>
      <c r="J687" t="s">
        <v>8</v>
      </c>
      <c r="K687" t="str">
        <f>VLOOKUP(tblSalaries[[#This Row],[Where do you work]],tblCountries[[Actual]:[Mapping]],2,FALSE)</f>
        <v>India</v>
      </c>
      <c r="L687" t="s">
        <v>9</v>
      </c>
      <c r="M687" s="32">
        <f>tblHours[[#This Row],[hrs per day, ave]]</f>
        <v>5</v>
      </c>
      <c r="N687" s="32">
        <f>tblHours[[#This Row],[hrs per day, min]]</f>
        <v>4</v>
      </c>
      <c r="O687" s="32">
        <f>tblHours[[#This Row],[hrs per day, max]]</f>
        <v>6</v>
      </c>
      <c r="P687">
        <v>4.5</v>
      </c>
    </row>
    <row r="688" spans="2:16" ht="15" hidden="1" customHeight="1">
      <c r="B688" t="s">
        <v>2691</v>
      </c>
      <c r="C688" s="1">
        <v>41055.567939814813</v>
      </c>
      <c r="D688" s="4">
        <v>278400</v>
      </c>
      <c r="E688">
        <v>278400</v>
      </c>
      <c r="F688" t="s">
        <v>40</v>
      </c>
      <c r="G688">
        <f>tblSalaries[[#This Row],[clean Salary (in local currency)]]*VLOOKUP(tblSalaries[[#This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VLOOKUP(tblSalaries[[#This Row],[Where do you work]],tblCountries[[Actual]:[Mapping]],2,FALSE)</f>
        <v>India</v>
      </c>
      <c r="L688" t="s">
        <v>9</v>
      </c>
      <c r="M688" s="32">
        <f>tblHours[[#This Row],[hrs per day, ave]]</f>
        <v>5</v>
      </c>
      <c r="N688" s="32">
        <f>tblHours[[#This Row],[hrs per day, min]]</f>
        <v>4</v>
      </c>
      <c r="O688" s="32">
        <f>tblHours[[#This Row],[hrs per day, max]]</f>
        <v>6</v>
      </c>
      <c r="P688">
        <v>5</v>
      </c>
    </row>
    <row r="689" spans="2:16" ht="15" hidden="1" customHeight="1">
      <c r="B689" t="s">
        <v>2692</v>
      </c>
      <c r="C689" s="1">
        <v>41055.571076388886</v>
      </c>
      <c r="D689" s="4">
        <v>180000</v>
      </c>
      <c r="E689">
        <v>180000</v>
      </c>
      <c r="F689" t="s">
        <v>40</v>
      </c>
      <c r="G689">
        <f>tblSalaries[[#This Row],[clean Salary (in local currency)]]*VLOOKUP(tblSalaries[[#This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VLOOKUP(tblSalaries[[#This Row],[Where do you work]],tblCountries[[Actual]:[Mapping]],2,FALSE)</f>
        <v>India</v>
      </c>
      <c r="L689" t="s">
        <v>18</v>
      </c>
      <c r="M689" s="32">
        <f>tblHours[[#This Row],[hrs per day, ave]]</f>
        <v>2.5</v>
      </c>
      <c r="N689" s="32">
        <f>tblHours[[#This Row],[hrs per day, min]]</f>
        <v>2</v>
      </c>
      <c r="O689" s="32">
        <f>tblHours[[#This Row],[hrs per day, max]]</f>
        <v>3</v>
      </c>
      <c r="P689">
        <v>14</v>
      </c>
    </row>
    <row r="690" spans="2:16" ht="15" hidden="1" customHeight="1">
      <c r="B690" t="s">
        <v>2693</v>
      </c>
      <c r="C690" s="1">
        <v>41055.571504629632</v>
      </c>
      <c r="D690" s="4">
        <v>800000</v>
      </c>
      <c r="E690">
        <v>800000</v>
      </c>
      <c r="F690" t="s">
        <v>40</v>
      </c>
      <c r="G690">
        <f>tblSalaries[[#This Row],[clean Salary (in local currency)]]*VLOOKUP(tblSalaries[[#This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VLOOKUP(tblSalaries[[#This Row],[Where do you work]],tblCountries[[Actual]:[Mapping]],2,FALSE)</f>
        <v>India</v>
      </c>
      <c r="L690" t="s">
        <v>9</v>
      </c>
      <c r="M690" s="32">
        <f>tblHours[[#This Row],[hrs per day, ave]]</f>
        <v>5</v>
      </c>
      <c r="N690" s="32">
        <f>tblHours[[#This Row],[hrs per day, min]]</f>
        <v>4</v>
      </c>
      <c r="O690" s="32">
        <f>tblHours[[#This Row],[hrs per day, max]]</f>
        <v>6</v>
      </c>
      <c r="P690">
        <v>7</v>
      </c>
    </row>
    <row r="691" spans="2:16" ht="15" hidden="1" customHeight="1">
      <c r="B691" t="s">
        <v>2694</v>
      </c>
      <c r="C691" s="1">
        <v>41055.572835648149</v>
      </c>
      <c r="D691" s="4" t="s">
        <v>806</v>
      </c>
      <c r="E691">
        <v>300000</v>
      </c>
      <c r="F691" t="s">
        <v>40</v>
      </c>
      <c r="G691">
        <f>tblSalaries[[#This Row],[clean Salary (in local currency)]]*VLOOKUP(tblSalaries[[#This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VLOOKUP(tblSalaries[[#This Row],[Where do you work]],tblCountries[[Actual]:[Mapping]],2,FALSE)</f>
        <v>India</v>
      </c>
      <c r="L691" t="s">
        <v>13</v>
      </c>
      <c r="M691" s="32">
        <f>tblHours[[#This Row],[hrs per day, ave]]</f>
        <v>8</v>
      </c>
      <c r="N691" s="32">
        <f>tblHours[[#This Row],[hrs per day, min]]</f>
        <v>8</v>
      </c>
      <c r="O691" s="32">
        <f>tblHours[[#This Row],[hrs per day, max]]</f>
        <v>8</v>
      </c>
      <c r="P691">
        <v>7</v>
      </c>
    </row>
    <row r="692" spans="2:16" ht="15" hidden="1" customHeight="1">
      <c r="B692" t="s">
        <v>2695</v>
      </c>
      <c r="C692" s="1">
        <v>41055.574212962965</v>
      </c>
      <c r="D692" s="4" t="s">
        <v>807</v>
      </c>
      <c r="E692">
        <v>370000</v>
      </c>
      <c r="F692" t="s">
        <v>40</v>
      </c>
      <c r="G692">
        <f>tblSalaries[[#This Row],[clean Salary (in local currency)]]*VLOOKUP(tblSalaries[[#This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VLOOKUP(tblSalaries[[#This Row],[Where do you work]],tblCountries[[Actual]:[Mapping]],2,FALSE)</f>
        <v>India</v>
      </c>
      <c r="L692" t="s">
        <v>13</v>
      </c>
      <c r="M692" s="32">
        <f>tblHours[[#This Row],[hrs per day, ave]]</f>
        <v>8</v>
      </c>
      <c r="N692" s="32">
        <f>tblHours[[#This Row],[hrs per day, min]]</f>
        <v>8</v>
      </c>
      <c r="O692" s="32">
        <f>tblHours[[#This Row],[hrs per day, max]]</f>
        <v>8</v>
      </c>
      <c r="P692">
        <v>2</v>
      </c>
    </row>
    <row r="693" spans="2:16" ht="15" hidden="1" customHeight="1">
      <c r="B693" t="s">
        <v>2696</v>
      </c>
      <c r="C693" s="1">
        <v>41055.574374999997</v>
      </c>
      <c r="D693" s="4" t="s">
        <v>807</v>
      </c>
      <c r="E693">
        <v>370000</v>
      </c>
      <c r="F693" t="s">
        <v>40</v>
      </c>
      <c r="G693">
        <f>tblSalaries[[#This Row],[clean Salary (in local currency)]]*VLOOKUP(tblSalaries[[#This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VLOOKUP(tblSalaries[[#This Row],[Where do you work]],tblCountries[[Actual]:[Mapping]],2,FALSE)</f>
        <v>India</v>
      </c>
      <c r="L693" t="s">
        <v>13</v>
      </c>
      <c r="M693" s="32">
        <f>tblHours[[#This Row],[hrs per day, ave]]</f>
        <v>8</v>
      </c>
      <c r="N693" s="32">
        <f>tblHours[[#This Row],[hrs per day, min]]</f>
        <v>8</v>
      </c>
      <c r="O693" s="32">
        <f>tblHours[[#This Row],[hrs per day, max]]</f>
        <v>8</v>
      </c>
      <c r="P693">
        <v>2</v>
      </c>
    </row>
    <row r="694" spans="2:16" ht="15" hidden="1" customHeight="1">
      <c r="B694" t="s">
        <v>2697</v>
      </c>
      <c r="C694" s="1">
        <v>41055.576319444444</v>
      </c>
      <c r="D694" s="4">
        <v>35000</v>
      </c>
      <c r="E694">
        <v>35000</v>
      </c>
      <c r="F694" t="s">
        <v>6</v>
      </c>
      <c r="G694">
        <f>tblSalaries[[#This Row],[clean Salary (in local currency)]]*VLOOKUP(tblSalaries[[#This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VLOOKUP(tblSalaries[[#This Row],[Where do you work]],tblCountries[[Actual]:[Mapping]],2,FALSE)</f>
        <v>USA</v>
      </c>
      <c r="L694" t="s">
        <v>9</v>
      </c>
      <c r="M694" s="32">
        <f>tblHours[[#This Row],[hrs per day, ave]]</f>
        <v>5</v>
      </c>
      <c r="N694" s="32">
        <f>tblHours[[#This Row],[hrs per day, min]]</f>
        <v>4</v>
      </c>
      <c r="O694" s="32">
        <f>tblHours[[#This Row],[hrs per day, max]]</f>
        <v>6</v>
      </c>
      <c r="P694">
        <v>10</v>
      </c>
    </row>
    <row r="695" spans="2:16" ht="15" hidden="1" customHeight="1">
      <c r="B695" t="s">
        <v>2698</v>
      </c>
      <c r="C695" s="1">
        <v>41055.581377314818</v>
      </c>
      <c r="D695" s="4">
        <v>720000</v>
      </c>
      <c r="E695">
        <v>720000</v>
      </c>
      <c r="F695" t="s">
        <v>40</v>
      </c>
      <c r="G695">
        <f>tblSalaries[[#This Row],[clean Salary (in local currency)]]*VLOOKUP(tblSalaries[[#This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 s="32">
        <f>tblHours[[#This Row],[hrs per day, ave]]</f>
        <v>5</v>
      </c>
      <c r="N695" s="32">
        <f>tblHours[[#This Row],[hrs per day, min]]</f>
        <v>4</v>
      </c>
      <c r="O695" s="32">
        <f>tblHours[[#This Row],[hrs per day, max]]</f>
        <v>6</v>
      </c>
      <c r="P695">
        <v>4</v>
      </c>
    </row>
    <row r="696" spans="2:16" ht="15" hidden="1" customHeight="1">
      <c r="B696" t="s">
        <v>2699</v>
      </c>
      <c r="C696" s="1">
        <v>41055.584027777775</v>
      </c>
      <c r="D696" s="4">
        <v>600000</v>
      </c>
      <c r="E696">
        <v>600000</v>
      </c>
      <c r="F696" t="s">
        <v>40</v>
      </c>
      <c r="G696">
        <f>tblSalaries[[#This Row],[clean Salary (in local currency)]]*VLOOKUP(tblSalaries[[#This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VLOOKUP(tblSalaries[[#This Row],[Where do you work]],tblCountries[[Actual]:[Mapping]],2,FALSE)</f>
        <v>India</v>
      </c>
      <c r="L696" t="s">
        <v>25</v>
      </c>
      <c r="M696" s="32">
        <f>tblHours[[#This Row],[hrs per day, ave]]</f>
        <v>1.5</v>
      </c>
      <c r="N696" s="32">
        <f>tblHours[[#This Row],[hrs per day, min]]</f>
        <v>1</v>
      </c>
      <c r="O696" s="32">
        <f>tblHours[[#This Row],[hrs per day, max]]</f>
        <v>2</v>
      </c>
      <c r="P696">
        <v>2</v>
      </c>
    </row>
    <row r="697" spans="2:16" ht="15" hidden="1" customHeight="1">
      <c r="B697" t="s">
        <v>2700</v>
      </c>
      <c r="C697" s="1">
        <v>41055.584131944444</v>
      </c>
      <c r="D697" s="4">
        <v>10000</v>
      </c>
      <c r="E697">
        <v>10000</v>
      </c>
      <c r="F697" t="s">
        <v>6</v>
      </c>
      <c r="G697">
        <f>tblSalaries[[#This Row],[clean Salary (in local currency)]]*VLOOKUP(tblSalaries[[#This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 s="32">
        <f>tblHours[[#This Row],[hrs per day, ave]]</f>
        <v>5</v>
      </c>
      <c r="N697" s="32">
        <f>tblHours[[#This Row],[hrs per day, min]]</f>
        <v>4</v>
      </c>
      <c r="O697" s="32">
        <f>tblHours[[#This Row],[hrs per day, max]]</f>
        <v>6</v>
      </c>
      <c r="P697">
        <v>2</v>
      </c>
    </row>
    <row r="698" spans="2:16" ht="15" hidden="1" customHeight="1">
      <c r="B698" t="s">
        <v>2701</v>
      </c>
      <c r="C698" s="1">
        <v>41055.586516203701</v>
      </c>
      <c r="D698" s="4" t="s">
        <v>810</v>
      </c>
      <c r="E698">
        <v>120000</v>
      </c>
      <c r="F698" t="s">
        <v>40</v>
      </c>
      <c r="G698">
        <f>tblSalaries[[#This Row],[clean Salary (in local currency)]]*VLOOKUP(tblSalaries[[#This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25</v>
      </c>
      <c r="M698" s="32">
        <f>tblHours[[#This Row],[hrs per day, ave]]</f>
        <v>1.5</v>
      </c>
      <c r="N698" s="32">
        <f>tblHours[[#This Row],[hrs per day, min]]</f>
        <v>1</v>
      </c>
      <c r="O698" s="32">
        <f>tblHours[[#This Row],[hrs per day, max]]</f>
        <v>2</v>
      </c>
      <c r="P698">
        <v>0</v>
      </c>
    </row>
    <row r="699" spans="2:16" ht="15" hidden="1" customHeight="1">
      <c r="B699" t="s">
        <v>2702</v>
      </c>
      <c r="C699" s="1">
        <v>41055.590868055559</v>
      </c>
      <c r="D699" s="4" t="s">
        <v>812</v>
      </c>
      <c r="E699">
        <v>480000</v>
      </c>
      <c r="F699" t="s">
        <v>40</v>
      </c>
      <c r="G699">
        <f>tblSalaries[[#This Row],[clean Salary (in local currency)]]*VLOOKUP(tblSalaries[[#This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 s="32">
        <f>tblHours[[#This Row],[hrs per day, ave]]</f>
        <v>5</v>
      </c>
      <c r="N699" s="32">
        <f>tblHours[[#This Row],[hrs per day, min]]</f>
        <v>4</v>
      </c>
      <c r="O699" s="32">
        <f>tblHours[[#This Row],[hrs per day, max]]</f>
        <v>6</v>
      </c>
      <c r="P699">
        <v>4</v>
      </c>
    </row>
    <row r="700" spans="2:16" ht="15" hidden="1" customHeight="1">
      <c r="B700" t="s">
        <v>2703</v>
      </c>
      <c r="C700" s="1">
        <v>41055.591574074075</v>
      </c>
      <c r="D700" s="4" t="s">
        <v>813</v>
      </c>
      <c r="E700">
        <v>450000</v>
      </c>
      <c r="F700" t="s">
        <v>40</v>
      </c>
      <c r="G700">
        <f>tblSalaries[[#This Row],[clean Salary (in local currency)]]*VLOOKUP(tblSalaries[[#This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VLOOKUP(tblSalaries[[#This Row],[Where do you work]],tblCountries[[Actual]:[Mapping]],2,FALSE)</f>
        <v>India</v>
      </c>
      <c r="L700" t="s">
        <v>13</v>
      </c>
      <c r="M700" s="32">
        <f>tblHours[[#This Row],[hrs per day, ave]]</f>
        <v>8</v>
      </c>
      <c r="N700" s="32">
        <f>tblHours[[#This Row],[hrs per day, min]]</f>
        <v>8</v>
      </c>
      <c r="O700" s="32">
        <f>tblHours[[#This Row],[hrs per day, max]]</f>
        <v>8</v>
      </c>
      <c r="P700">
        <v>8</v>
      </c>
    </row>
    <row r="701" spans="2:16" ht="15" hidden="1" customHeight="1">
      <c r="B701" t="s">
        <v>2704</v>
      </c>
      <c r="C701" s="1">
        <v>41055.593460648146</v>
      </c>
      <c r="D701" s="4">
        <v>400000</v>
      </c>
      <c r="E701">
        <v>400000</v>
      </c>
      <c r="F701" t="s">
        <v>40</v>
      </c>
      <c r="G701">
        <f>tblSalaries[[#This Row],[clean Salary (in local currency)]]*VLOOKUP(tblSalaries[[#This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VLOOKUP(tblSalaries[[#This Row],[Where do you work]],tblCountries[[Actual]:[Mapping]],2,FALSE)</f>
        <v>India</v>
      </c>
      <c r="L701" t="s">
        <v>9</v>
      </c>
      <c r="M701" s="32">
        <f>tblHours[[#This Row],[hrs per day, ave]]</f>
        <v>5</v>
      </c>
      <c r="N701" s="32">
        <f>tblHours[[#This Row],[hrs per day, min]]</f>
        <v>4</v>
      </c>
      <c r="O701" s="32">
        <f>tblHours[[#This Row],[hrs per day, max]]</f>
        <v>6</v>
      </c>
      <c r="P701">
        <v>0</v>
      </c>
    </row>
    <row r="702" spans="2:16" ht="15" hidden="1" customHeight="1">
      <c r="B702" t="s">
        <v>2705</v>
      </c>
      <c r="C702" s="1">
        <v>41055.594606481478</v>
      </c>
      <c r="D702" s="4" t="s">
        <v>814</v>
      </c>
      <c r="E702">
        <v>2300000</v>
      </c>
      <c r="F702" t="s">
        <v>40</v>
      </c>
      <c r="G702">
        <f>tblSalaries[[#This Row],[clean Salary (in local currency)]]*VLOOKUP(tblSalaries[[#This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VLOOKUP(tblSalaries[[#This Row],[Where do you work]],tblCountries[[Actual]:[Mapping]],2,FALSE)</f>
        <v>India</v>
      </c>
      <c r="L702" t="s">
        <v>13</v>
      </c>
      <c r="M702" s="32">
        <f>tblHours[[#This Row],[hrs per day, ave]]</f>
        <v>8</v>
      </c>
      <c r="N702" s="32">
        <f>tblHours[[#This Row],[hrs per day, min]]</f>
        <v>8</v>
      </c>
      <c r="O702" s="32">
        <f>tblHours[[#This Row],[hrs per day, max]]</f>
        <v>8</v>
      </c>
      <c r="P702">
        <v>5</v>
      </c>
    </row>
    <row r="703" spans="2:16" ht="15" hidden="1" customHeight="1">
      <c r="B703" t="s">
        <v>2706</v>
      </c>
      <c r="C703" s="1">
        <v>41055.595960648148</v>
      </c>
      <c r="D703" s="4">
        <v>636000</v>
      </c>
      <c r="E703">
        <v>636000</v>
      </c>
      <c r="F703" t="s">
        <v>40</v>
      </c>
      <c r="G703">
        <f>tblSalaries[[#This Row],[clean Salary (in local currency)]]*VLOOKUP(tblSalaries[[#This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VLOOKUP(tblSalaries[[#This Row],[Where do you work]],tblCountries[[Actual]:[Mapping]],2,FALSE)</f>
        <v>India</v>
      </c>
      <c r="L703" t="s">
        <v>9</v>
      </c>
      <c r="M703" s="32">
        <f>tblHours[[#This Row],[hrs per day, ave]]</f>
        <v>5</v>
      </c>
      <c r="N703" s="32">
        <f>tblHours[[#This Row],[hrs per day, min]]</f>
        <v>4</v>
      </c>
      <c r="O703" s="32">
        <f>tblHours[[#This Row],[hrs per day, max]]</f>
        <v>6</v>
      </c>
      <c r="P703">
        <v>2</v>
      </c>
    </row>
    <row r="704" spans="2:16" ht="15" hidden="1" customHeight="1">
      <c r="B704" t="s">
        <v>2707</v>
      </c>
      <c r="C704" s="1">
        <v>41055.597488425927</v>
      </c>
      <c r="D704" s="4" t="s">
        <v>816</v>
      </c>
      <c r="E704">
        <v>15000</v>
      </c>
      <c r="F704" t="s">
        <v>6</v>
      </c>
      <c r="G704">
        <f>tblSalaries[[#This Row],[clean Salary (in local currency)]]*VLOOKUP(tblSalaries[[#This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VLOOKUP(tblSalaries[[#This Row],[Where do you work]],tblCountries[[Actual]:[Mapping]],2,FALSE)</f>
        <v>Lithuania</v>
      </c>
      <c r="L704" t="s">
        <v>9</v>
      </c>
      <c r="M704" s="32">
        <f>tblHours[[#This Row],[hrs per day, ave]]</f>
        <v>5</v>
      </c>
      <c r="N704" s="32">
        <f>tblHours[[#This Row],[hrs per day, min]]</f>
        <v>4</v>
      </c>
      <c r="O704" s="32">
        <f>tblHours[[#This Row],[hrs per day, max]]</f>
        <v>6</v>
      </c>
      <c r="P704">
        <v>2</v>
      </c>
    </row>
    <row r="705" spans="2:16" ht="15" hidden="1" customHeight="1">
      <c r="B705" t="s">
        <v>2708</v>
      </c>
      <c r="C705" s="1">
        <v>41055.598668981482</v>
      </c>
      <c r="D705" s="4">
        <v>1000</v>
      </c>
      <c r="E705">
        <v>12000</v>
      </c>
      <c r="F705" t="s">
        <v>6</v>
      </c>
      <c r="G705">
        <f>tblSalaries[[#This Row],[clean Salary (in local currency)]]*VLOOKUP(tblSalaries[[#This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VLOOKUP(tblSalaries[[#This Row],[Where do you work]],tblCountries[[Actual]:[Mapping]],2,FALSE)</f>
        <v>UAE</v>
      </c>
      <c r="L705" t="s">
        <v>9</v>
      </c>
      <c r="M705" s="32">
        <f>tblHours[[#This Row],[hrs per day, ave]]</f>
        <v>5</v>
      </c>
      <c r="N705" s="32">
        <f>tblHours[[#This Row],[hrs per day, min]]</f>
        <v>4</v>
      </c>
      <c r="O705" s="32">
        <f>tblHours[[#This Row],[hrs per day, max]]</f>
        <v>6</v>
      </c>
      <c r="P705">
        <v>12</v>
      </c>
    </row>
    <row r="706" spans="2:16" ht="15" hidden="1" customHeight="1">
      <c r="B706" t="s">
        <v>2709</v>
      </c>
      <c r="C706" s="1">
        <v>41055.599861111114</v>
      </c>
      <c r="D706" s="4">
        <v>500000</v>
      </c>
      <c r="E706">
        <v>500000</v>
      </c>
      <c r="F706" t="s">
        <v>40</v>
      </c>
      <c r="G706">
        <f>tblSalaries[[#This Row],[clean Salary (in local currency)]]*VLOOKUP(tblSalaries[[#This Row],[Currency]],tblXrate[],2,FALSE)</f>
        <v>8903.9583437212841</v>
      </c>
      <c r="H706" t="s">
        <v>821</v>
      </c>
      <c r="I706" t="s">
        <v>3999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 s="32">
        <f>tblHours[[#This Row],[hrs per day, ave]]</f>
        <v>2.5</v>
      </c>
      <c r="N706" s="32">
        <f>tblHours[[#This Row],[hrs per day, min]]</f>
        <v>2</v>
      </c>
      <c r="O706" s="32">
        <f>tblHours[[#This Row],[hrs per day, max]]</f>
        <v>3</v>
      </c>
      <c r="P706">
        <v>1</v>
      </c>
    </row>
    <row r="707" spans="2:16" ht="15" hidden="1" customHeight="1">
      <c r="B707" t="s">
        <v>2710</v>
      </c>
      <c r="C707" s="1">
        <v>41055.606377314813</v>
      </c>
      <c r="D707" s="4">
        <v>500000</v>
      </c>
      <c r="E707">
        <v>500000</v>
      </c>
      <c r="F707" t="s">
        <v>40</v>
      </c>
      <c r="G707">
        <f>tblSalaries[[#This Row],[clean Salary (in local currency)]]*VLOOKUP(tblSalaries[[#This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VLOOKUP(tblSalaries[[#This Row],[Where do you work]],tblCountries[[Actual]:[Mapping]],2,FALSE)</f>
        <v>India</v>
      </c>
      <c r="L707" t="s">
        <v>13</v>
      </c>
      <c r="M707" s="32">
        <f>tblHours[[#This Row],[hrs per day, ave]]</f>
        <v>8</v>
      </c>
      <c r="N707" s="32">
        <f>tblHours[[#This Row],[hrs per day, min]]</f>
        <v>8</v>
      </c>
      <c r="O707" s="32">
        <f>tblHours[[#This Row],[hrs per day, max]]</f>
        <v>8</v>
      </c>
      <c r="P707">
        <v>2</v>
      </c>
    </row>
    <row r="708" spans="2:16" ht="15" hidden="1" customHeight="1">
      <c r="B708" t="s">
        <v>2711</v>
      </c>
      <c r="C708" s="1">
        <v>41055.608194444445</v>
      </c>
      <c r="D708" s="4" t="s">
        <v>822</v>
      </c>
      <c r="E708">
        <v>720000</v>
      </c>
      <c r="F708" t="s">
        <v>40</v>
      </c>
      <c r="G708">
        <f>tblSalaries[[#This Row],[clean Salary (in local currency)]]*VLOOKUP(tblSalaries[[#This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13</v>
      </c>
      <c r="M708" s="32">
        <f>tblHours[[#This Row],[hrs per day, ave]]</f>
        <v>8</v>
      </c>
      <c r="N708" s="32">
        <f>tblHours[[#This Row],[hrs per day, min]]</f>
        <v>8</v>
      </c>
      <c r="O708" s="32">
        <f>tblHours[[#This Row],[hrs per day, max]]</f>
        <v>8</v>
      </c>
      <c r="P708">
        <v>10</v>
      </c>
    </row>
    <row r="709" spans="2:16" ht="15" hidden="1" customHeight="1">
      <c r="B709" t="s">
        <v>2712</v>
      </c>
      <c r="C709" s="1">
        <v>41055.611805555556</v>
      </c>
      <c r="D709" s="4" t="s">
        <v>824</v>
      </c>
      <c r="E709">
        <v>180000</v>
      </c>
      <c r="F709" t="s">
        <v>40</v>
      </c>
      <c r="G709">
        <f>tblSalaries[[#This Row],[clean Salary (in local currency)]]*VLOOKUP(tblSalaries[[#This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VLOOKUP(tblSalaries[[#This Row],[Where do you work]],tblCountries[[Actual]:[Mapping]],2,FALSE)</f>
        <v>India</v>
      </c>
      <c r="L709" t="s">
        <v>13</v>
      </c>
      <c r="M709" s="32">
        <f>tblHours[[#This Row],[hrs per day, ave]]</f>
        <v>8</v>
      </c>
      <c r="N709" s="32">
        <f>tblHours[[#This Row],[hrs per day, min]]</f>
        <v>8</v>
      </c>
      <c r="O709" s="32">
        <f>tblHours[[#This Row],[hrs per day, max]]</f>
        <v>8</v>
      </c>
      <c r="P709">
        <v>7</v>
      </c>
    </row>
    <row r="710" spans="2:16" ht="15" hidden="1" customHeight="1">
      <c r="B710" t="s">
        <v>2713</v>
      </c>
      <c r="C710" s="1">
        <v>41055.615914351853</v>
      </c>
      <c r="D710" s="4">
        <v>375000</v>
      </c>
      <c r="E710">
        <v>375000</v>
      </c>
      <c r="F710" t="s">
        <v>40</v>
      </c>
      <c r="G710">
        <f>tblSalaries[[#This Row],[clean Salary (in local currency)]]*VLOOKUP(tblSalaries[[#This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VLOOKUP(tblSalaries[[#This Row],[Where do you work]],tblCountries[[Actual]:[Mapping]],2,FALSE)</f>
        <v>India</v>
      </c>
      <c r="L710" t="s">
        <v>18</v>
      </c>
      <c r="M710" s="32">
        <f>tblHours[[#This Row],[hrs per day, ave]]</f>
        <v>2.5</v>
      </c>
      <c r="N710" s="32">
        <f>tblHours[[#This Row],[hrs per day, min]]</f>
        <v>2</v>
      </c>
      <c r="O710" s="32">
        <f>tblHours[[#This Row],[hrs per day, max]]</f>
        <v>3</v>
      </c>
      <c r="P710">
        <v>6</v>
      </c>
    </row>
    <row r="711" spans="2:16" ht="15" hidden="1" customHeight="1">
      <c r="B711" t="s">
        <v>2714</v>
      </c>
      <c r="C711" s="1">
        <v>41055.618773148148</v>
      </c>
      <c r="D711" s="4">
        <v>85000</v>
      </c>
      <c r="E711">
        <v>85000</v>
      </c>
      <c r="F711" t="s">
        <v>670</v>
      </c>
      <c r="G711">
        <f>tblSalaries[[#This Row],[clean Salary (in local currency)]]*VLOOKUP(tblSalaries[[#This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VLOOKUP(tblSalaries[[#This Row],[Where do you work]],tblCountries[[Actual]:[Mapping]],2,FALSE)</f>
        <v>New Zealand</v>
      </c>
      <c r="L711" t="s">
        <v>9</v>
      </c>
      <c r="M711" s="32">
        <f>tblHours[[#This Row],[hrs per day, ave]]</f>
        <v>5</v>
      </c>
      <c r="N711" s="32">
        <f>tblHours[[#This Row],[hrs per day, min]]</f>
        <v>4</v>
      </c>
      <c r="O711" s="32">
        <f>tblHours[[#This Row],[hrs per day, max]]</f>
        <v>6</v>
      </c>
      <c r="P711">
        <v>15</v>
      </c>
    </row>
    <row r="712" spans="2:16" ht="15" hidden="1" customHeight="1">
      <c r="B712" t="s">
        <v>2715</v>
      </c>
      <c r="C712" s="1">
        <v>41055.623368055552</v>
      </c>
      <c r="D712" s="4">
        <v>31250</v>
      </c>
      <c r="E712">
        <v>31250</v>
      </c>
      <c r="F712" t="s">
        <v>6</v>
      </c>
      <c r="G712">
        <f>tblSalaries[[#This Row],[clean Salary (in local currency)]]*VLOOKUP(tblSalaries[[#This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18</v>
      </c>
      <c r="M712" s="32">
        <f>tblHours[[#This Row],[hrs per day, ave]]</f>
        <v>2.5</v>
      </c>
      <c r="N712" s="32">
        <f>tblHours[[#This Row],[hrs per day, min]]</f>
        <v>2</v>
      </c>
      <c r="O712" s="32">
        <f>tblHours[[#This Row],[hrs per day, max]]</f>
        <v>3</v>
      </c>
      <c r="P712">
        <v>6</v>
      </c>
    </row>
    <row r="713" spans="2:16" ht="15" hidden="1" customHeight="1">
      <c r="B713" t="s">
        <v>2716</v>
      </c>
      <c r="C713" s="1">
        <v>41055.623437499999</v>
      </c>
      <c r="D713" s="4" t="s">
        <v>828</v>
      </c>
      <c r="E713">
        <v>204000</v>
      </c>
      <c r="F713" t="s">
        <v>32</v>
      </c>
      <c r="G713">
        <f>tblSalaries[[#This Row],[clean Salary (in local currency)]]*VLOOKUP(tblSalaries[[#This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VLOOKUP(tblSalaries[[#This Row],[Where do you work]],tblCountries[[Actual]:[Mapping]],2,FALSE)</f>
        <v>Pakistan</v>
      </c>
      <c r="L713" t="s">
        <v>13</v>
      </c>
      <c r="M713" s="32">
        <f>tblHours[[#This Row],[hrs per day, ave]]</f>
        <v>8</v>
      </c>
      <c r="N713" s="32">
        <f>tblHours[[#This Row],[hrs per day, min]]</f>
        <v>8</v>
      </c>
      <c r="O713" s="32">
        <f>tblHours[[#This Row],[hrs per day, max]]</f>
        <v>8</v>
      </c>
      <c r="P713">
        <v>2</v>
      </c>
    </row>
    <row r="714" spans="2:16" ht="15" hidden="1" customHeight="1">
      <c r="B714" t="s">
        <v>2717</v>
      </c>
      <c r="C714" s="1">
        <v>41055.623888888891</v>
      </c>
      <c r="D714" s="4" t="s">
        <v>830</v>
      </c>
      <c r="E714">
        <v>400000</v>
      </c>
      <c r="F714" t="s">
        <v>40</v>
      </c>
      <c r="G714">
        <f>tblSalaries[[#This Row],[clean Salary (in local currency)]]*VLOOKUP(tblSalaries[[#This Row],[Currency]],tblXrate[],2,FALSE)</f>
        <v>7123.1666749770275</v>
      </c>
      <c r="H714" t="s">
        <v>831</v>
      </c>
      <c r="I714" t="s">
        <v>3999</v>
      </c>
      <c r="J714" t="s">
        <v>8</v>
      </c>
      <c r="K714" t="str">
        <f>VLOOKUP(tblSalaries[[#This Row],[Where do you work]],tblCountries[[Actual]:[Mapping]],2,FALSE)</f>
        <v>India</v>
      </c>
      <c r="L714" t="s">
        <v>13</v>
      </c>
      <c r="M714" s="32">
        <f>tblHours[[#This Row],[hrs per day, ave]]</f>
        <v>8</v>
      </c>
      <c r="N714" s="32">
        <f>tblHours[[#This Row],[hrs per day, min]]</f>
        <v>8</v>
      </c>
      <c r="O714" s="32">
        <f>tblHours[[#This Row],[hrs per day, max]]</f>
        <v>8</v>
      </c>
      <c r="P714">
        <v>4</v>
      </c>
    </row>
    <row r="715" spans="2:16" ht="15" hidden="1" customHeight="1">
      <c r="B715" t="s">
        <v>2718</v>
      </c>
      <c r="C715" s="1">
        <v>41055.625694444447</v>
      </c>
      <c r="D715" s="4" t="s">
        <v>832</v>
      </c>
      <c r="E715">
        <v>130000</v>
      </c>
      <c r="F715" t="s">
        <v>6</v>
      </c>
      <c r="G715">
        <f>tblSalaries[[#This Row],[clean Salary (in local currency)]]*VLOOKUP(tblSalaries[[#This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VLOOKUP(tblSalaries[[#This Row],[Where do you work]],tblCountries[[Actual]:[Mapping]],2,FALSE)</f>
        <v>Australia</v>
      </c>
      <c r="L715" t="s">
        <v>9</v>
      </c>
      <c r="M715" s="32">
        <f>tblHours[[#This Row],[hrs per day, ave]]</f>
        <v>5</v>
      </c>
      <c r="N715" s="32">
        <f>tblHours[[#This Row],[hrs per day, min]]</f>
        <v>4</v>
      </c>
      <c r="O715" s="32">
        <f>tblHours[[#This Row],[hrs per day, max]]</f>
        <v>6</v>
      </c>
      <c r="P715">
        <v>3</v>
      </c>
    </row>
    <row r="716" spans="2:16" ht="15" hidden="1" customHeight="1">
      <c r="B716" t="s">
        <v>2719</v>
      </c>
      <c r="C716" s="1">
        <v>41055.626168981478</v>
      </c>
      <c r="D716" s="4" t="s">
        <v>834</v>
      </c>
      <c r="E716">
        <v>250000</v>
      </c>
      <c r="F716" t="s">
        <v>40</v>
      </c>
      <c r="G716">
        <f>tblSalaries[[#This Row],[clean Salary (in local currency)]]*VLOOKUP(tblSalaries[[#This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VLOOKUP(tblSalaries[[#This Row],[Where do you work]],tblCountries[[Actual]:[Mapping]],2,FALSE)</f>
        <v>India</v>
      </c>
      <c r="L716" t="s">
        <v>9</v>
      </c>
      <c r="M716" s="32">
        <f>tblHours[[#This Row],[hrs per day, ave]]</f>
        <v>5</v>
      </c>
      <c r="N716" s="32">
        <f>tblHours[[#This Row],[hrs per day, min]]</f>
        <v>4</v>
      </c>
      <c r="O716" s="32">
        <f>tblHours[[#This Row],[hrs per day, max]]</f>
        <v>6</v>
      </c>
      <c r="P716">
        <v>6</v>
      </c>
    </row>
    <row r="717" spans="2:16" ht="15" hidden="1" customHeight="1">
      <c r="B717" t="s">
        <v>2720</v>
      </c>
      <c r="C717" s="1">
        <v>41055.626782407409</v>
      </c>
      <c r="D717" s="4">
        <v>800</v>
      </c>
      <c r="E717">
        <v>9600</v>
      </c>
      <c r="F717" t="s">
        <v>6</v>
      </c>
      <c r="G717">
        <f>tblSalaries[[#This Row],[clean Salary (in local currency)]]*VLOOKUP(tblSalaries[[#This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VLOOKUP(tblSalaries[[#This Row],[Where do you work]],tblCountries[[Actual]:[Mapping]],2,FALSE)</f>
        <v>South Africa</v>
      </c>
      <c r="L717" t="s">
        <v>9</v>
      </c>
      <c r="M717" s="32">
        <f>tblHours[[#This Row],[hrs per day, ave]]</f>
        <v>5</v>
      </c>
      <c r="N717" s="32">
        <f>tblHours[[#This Row],[hrs per day, min]]</f>
        <v>4</v>
      </c>
      <c r="O717" s="32">
        <f>tblHours[[#This Row],[hrs per day, max]]</f>
        <v>6</v>
      </c>
      <c r="P717">
        <v>2</v>
      </c>
    </row>
    <row r="718" spans="2:16" ht="15" hidden="1" customHeight="1">
      <c r="B718" t="s">
        <v>2721</v>
      </c>
      <c r="C718" s="1">
        <v>41055.628159722219</v>
      </c>
      <c r="D718" s="4" t="s">
        <v>835</v>
      </c>
      <c r="E718">
        <v>390000</v>
      </c>
      <c r="F718" t="s">
        <v>40</v>
      </c>
      <c r="G718">
        <f>tblSalaries[[#This Row],[clean Salary (in local currency)]]*VLOOKUP(tblSalaries[[#This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9</v>
      </c>
      <c r="M718" s="32">
        <f>tblHours[[#This Row],[hrs per day, ave]]</f>
        <v>5</v>
      </c>
      <c r="N718" s="32">
        <f>tblHours[[#This Row],[hrs per day, min]]</f>
        <v>4</v>
      </c>
      <c r="O718" s="32">
        <f>tblHours[[#This Row],[hrs per day, max]]</f>
        <v>6</v>
      </c>
      <c r="P718">
        <v>1</v>
      </c>
    </row>
    <row r="719" spans="2:16" ht="15" hidden="1" customHeight="1">
      <c r="B719" t="s">
        <v>2722</v>
      </c>
      <c r="C719" s="1">
        <v>41055.628958333335</v>
      </c>
      <c r="D719" s="4">
        <v>600000</v>
      </c>
      <c r="E719">
        <v>600000</v>
      </c>
      <c r="F719" t="s">
        <v>40</v>
      </c>
      <c r="G719">
        <f>tblSalaries[[#This Row],[clean Salary (in local currency)]]*VLOOKUP(tblSalaries[[#This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 s="32">
        <f>tblHours[[#This Row],[hrs per day, ave]]</f>
        <v>8</v>
      </c>
      <c r="N719" s="32">
        <f>tblHours[[#This Row],[hrs per day, min]]</f>
        <v>8</v>
      </c>
      <c r="O719" s="32">
        <f>tblHours[[#This Row],[hrs per day, max]]</f>
        <v>8</v>
      </c>
      <c r="P719">
        <v>7</v>
      </c>
    </row>
    <row r="720" spans="2:16" ht="15" hidden="1" customHeight="1">
      <c r="B720" t="s">
        <v>2723</v>
      </c>
      <c r="C720" s="1">
        <v>41055.629166666666</v>
      </c>
      <c r="D720" s="4">
        <v>4.8</v>
      </c>
      <c r="E720">
        <v>480000</v>
      </c>
      <c r="F720" t="s">
        <v>40</v>
      </c>
      <c r="G720">
        <f>tblSalaries[[#This Row],[clean Salary (in local currency)]]*VLOOKUP(tblSalaries[[#This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VLOOKUP(tblSalaries[[#This Row],[Where do you work]],tblCountries[[Actual]:[Mapping]],2,FALSE)</f>
        <v>India</v>
      </c>
      <c r="L720" t="s">
        <v>18</v>
      </c>
      <c r="M720" s="32">
        <f>tblHours[[#This Row],[hrs per day, ave]]</f>
        <v>2.5</v>
      </c>
      <c r="N720" s="32">
        <f>tblHours[[#This Row],[hrs per day, min]]</f>
        <v>2</v>
      </c>
      <c r="O720" s="32">
        <f>tblHours[[#This Row],[hrs per day, max]]</f>
        <v>3</v>
      </c>
      <c r="P720">
        <v>3.5</v>
      </c>
    </row>
    <row r="721" spans="2:16" ht="15" hidden="1" customHeight="1">
      <c r="B721" t="s">
        <v>2724</v>
      </c>
      <c r="C721" s="1">
        <v>41055.630312499998</v>
      </c>
      <c r="D721" s="4">
        <v>35000</v>
      </c>
      <c r="E721">
        <v>35000</v>
      </c>
      <c r="F721" t="s">
        <v>6</v>
      </c>
      <c r="G721">
        <f>tblSalaries[[#This Row],[clean Salary (in local currency)]]*VLOOKUP(tblSalaries[[#This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VLOOKUP(tblSalaries[[#This Row],[Where do you work]],tblCountries[[Actual]:[Mapping]],2,FALSE)</f>
        <v>India</v>
      </c>
      <c r="L721" t="s">
        <v>9</v>
      </c>
      <c r="M721" s="32">
        <f>tblHours[[#This Row],[hrs per day, ave]]</f>
        <v>5</v>
      </c>
      <c r="N721" s="32">
        <f>tblHours[[#This Row],[hrs per day, min]]</f>
        <v>4</v>
      </c>
      <c r="O721" s="32">
        <f>tblHours[[#This Row],[hrs per day, max]]</f>
        <v>6</v>
      </c>
      <c r="P721">
        <v>10</v>
      </c>
    </row>
    <row r="722" spans="2:16" ht="15" hidden="1" customHeight="1">
      <c r="B722" t="s">
        <v>2725</v>
      </c>
      <c r="C722" s="1">
        <v>41055.631562499999</v>
      </c>
      <c r="D722" s="4" t="s">
        <v>838</v>
      </c>
      <c r="E722">
        <v>1000000</v>
      </c>
      <c r="F722" t="s">
        <v>40</v>
      </c>
      <c r="G722">
        <f>tblSalaries[[#This Row],[clean Salary (in local currency)]]*VLOOKUP(tblSalaries[[#This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 s="32">
        <f>tblHours[[#This Row],[hrs per day, ave]]</f>
        <v>2.5</v>
      </c>
      <c r="N722" s="32">
        <f>tblHours[[#This Row],[hrs per day, min]]</f>
        <v>2</v>
      </c>
      <c r="O722" s="32">
        <f>tblHours[[#This Row],[hrs per day, max]]</f>
        <v>3</v>
      </c>
      <c r="P722">
        <v>12</v>
      </c>
    </row>
    <row r="723" spans="2:16" ht="15" hidden="1" customHeight="1">
      <c r="B723" t="s">
        <v>2726</v>
      </c>
      <c r="C723" s="1">
        <v>41055.640057870369</v>
      </c>
      <c r="D723" s="4">
        <v>180000</v>
      </c>
      <c r="E723">
        <v>180000</v>
      </c>
      <c r="F723" t="s">
        <v>40</v>
      </c>
      <c r="G723">
        <f>tblSalaries[[#This Row],[clean Salary (in local currency)]]*VLOOKUP(tblSalaries[[#This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 s="32">
        <f>tblHours[[#This Row],[hrs per day, ave]]</f>
        <v>8</v>
      </c>
      <c r="N723" s="32">
        <f>tblHours[[#This Row],[hrs per day, min]]</f>
        <v>8</v>
      </c>
      <c r="O723" s="32">
        <f>tblHours[[#This Row],[hrs per day, max]]</f>
        <v>8</v>
      </c>
      <c r="P723">
        <v>4</v>
      </c>
    </row>
    <row r="724" spans="2:16" ht="15" hidden="1" customHeight="1">
      <c r="B724" t="s">
        <v>2727</v>
      </c>
      <c r="C724" s="1">
        <v>41055.64203703704</v>
      </c>
      <c r="D724" s="4">
        <v>5000</v>
      </c>
      <c r="E724">
        <v>60000</v>
      </c>
      <c r="F724" t="s">
        <v>6</v>
      </c>
      <c r="G724">
        <f>tblSalaries[[#This Row],[clean Salary (in local currency)]]*VLOOKUP(tblSalaries[[#This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VLOOKUP(tblSalaries[[#This Row],[Where do you work]],tblCountries[[Actual]:[Mapping]],2,FALSE)</f>
        <v>Russia</v>
      </c>
      <c r="L724" t="s">
        <v>9</v>
      </c>
      <c r="M724" s="32">
        <f>tblHours[[#This Row],[hrs per day, ave]]</f>
        <v>5</v>
      </c>
      <c r="N724" s="32">
        <f>tblHours[[#This Row],[hrs per day, min]]</f>
        <v>4</v>
      </c>
      <c r="O724" s="32">
        <f>tblHours[[#This Row],[hrs per day, max]]</f>
        <v>6</v>
      </c>
      <c r="P724">
        <v>10</v>
      </c>
    </row>
    <row r="725" spans="2:16" ht="15" hidden="1" customHeight="1">
      <c r="B725" t="s">
        <v>2728</v>
      </c>
      <c r="C725" s="1">
        <v>41055.644305555557</v>
      </c>
      <c r="D725" s="4" t="s">
        <v>840</v>
      </c>
      <c r="E725">
        <v>800000</v>
      </c>
      <c r="F725" t="s">
        <v>40</v>
      </c>
      <c r="G725">
        <f>tblSalaries[[#This Row],[clean Salary (in local currency)]]*VLOOKUP(tblSalaries[[#This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VLOOKUP(tblSalaries[[#This Row],[Where do you work]],tblCountries[[Actual]:[Mapping]],2,FALSE)</f>
        <v>India</v>
      </c>
      <c r="L725" t="s">
        <v>18</v>
      </c>
      <c r="M725" s="32">
        <f>tblHours[[#This Row],[hrs per day, ave]]</f>
        <v>2.5</v>
      </c>
      <c r="N725" s="32">
        <f>tblHours[[#This Row],[hrs per day, min]]</f>
        <v>2</v>
      </c>
      <c r="O725" s="32">
        <f>tblHours[[#This Row],[hrs per day, max]]</f>
        <v>3</v>
      </c>
      <c r="P725">
        <v>13</v>
      </c>
    </row>
    <row r="726" spans="2:16" ht="15" hidden="1" customHeight="1">
      <c r="B726" t="s">
        <v>2729</v>
      </c>
      <c r="C726" s="1">
        <v>41055.646099537036</v>
      </c>
      <c r="D726" s="4" t="s">
        <v>841</v>
      </c>
      <c r="E726">
        <v>600000</v>
      </c>
      <c r="F726" t="s">
        <v>40</v>
      </c>
      <c r="G726">
        <f>tblSalaries[[#This Row],[clean Salary (in local currency)]]*VLOOKUP(tblSalaries[[#This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VLOOKUP(tblSalaries[[#This Row],[Where do you work]],tblCountries[[Actual]:[Mapping]],2,FALSE)</f>
        <v>India</v>
      </c>
      <c r="L726" t="s">
        <v>18</v>
      </c>
      <c r="M726" s="32">
        <f>tblHours[[#This Row],[hrs per day, ave]]</f>
        <v>2.5</v>
      </c>
      <c r="N726" s="32">
        <f>tblHours[[#This Row],[hrs per day, min]]</f>
        <v>2</v>
      </c>
      <c r="O726" s="32">
        <f>tblHours[[#This Row],[hrs per day, max]]</f>
        <v>3</v>
      </c>
      <c r="P726">
        <v>8</v>
      </c>
    </row>
    <row r="727" spans="2:16" ht="15" hidden="1" customHeight="1">
      <c r="B727" t="s">
        <v>2730</v>
      </c>
      <c r="C727" s="1">
        <v>41055.64980324074</v>
      </c>
      <c r="D727" s="4">
        <v>40000</v>
      </c>
      <c r="E727">
        <v>40000</v>
      </c>
      <c r="F727" t="s">
        <v>6</v>
      </c>
      <c r="G727">
        <f>tblSalaries[[#This Row],[clean Salary (in local currency)]]*VLOOKUP(tblSalaries[[#This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13</v>
      </c>
      <c r="M727" s="32">
        <f>tblHours[[#This Row],[hrs per day, ave]]</f>
        <v>8</v>
      </c>
      <c r="N727" s="32">
        <f>tblHours[[#This Row],[hrs per day, min]]</f>
        <v>8</v>
      </c>
      <c r="O727" s="32">
        <f>tblHours[[#This Row],[hrs per day, max]]</f>
        <v>8</v>
      </c>
      <c r="P727">
        <v>15</v>
      </c>
    </row>
    <row r="728" spans="2:16" ht="15" hidden="1" customHeight="1">
      <c r="B728" t="s">
        <v>2731</v>
      </c>
      <c r="C728" s="1">
        <v>41055.655925925923</v>
      </c>
      <c r="D728" s="4">
        <v>5022</v>
      </c>
      <c r="E728">
        <v>5022</v>
      </c>
      <c r="F728" t="s">
        <v>6</v>
      </c>
      <c r="G728">
        <f>tblSalaries[[#This Row],[clean Salary (in local currency)]]*VLOOKUP(tblSalaries[[#This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VLOOKUP(tblSalaries[[#This Row],[Where do you work]],tblCountries[[Actual]:[Mapping]],2,FALSE)</f>
        <v>Pakistan</v>
      </c>
      <c r="L728" t="s">
        <v>9</v>
      </c>
      <c r="M728" s="32">
        <f>tblHours[[#This Row],[hrs per day, ave]]</f>
        <v>5</v>
      </c>
      <c r="N728" s="32">
        <f>tblHours[[#This Row],[hrs per day, min]]</f>
        <v>4</v>
      </c>
      <c r="O728" s="32">
        <f>tblHours[[#This Row],[hrs per day, max]]</f>
        <v>6</v>
      </c>
      <c r="P728">
        <v>15</v>
      </c>
    </row>
    <row r="729" spans="2:16" ht="15" hidden="1" customHeight="1">
      <c r="B729" t="s">
        <v>2732</v>
      </c>
      <c r="C729" s="1">
        <v>41055.660543981481</v>
      </c>
      <c r="D729" s="4">
        <v>410000</v>
      </c>
      <c r="E729">
        <v>410000</v>
      </c>
      <c r="F729" t="s">
        <v>40</v>
      </c>
      <c r="G729">
        <f>tblSalaries[[#This Row],[clean Salary (in local currency)]]*VLOOKUP(tblSalaries[[#This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VLOOKUP(tblSalaries[[#This Row],[Where do you work]],tblCountries[[Actual]:[Mapping]],2,FALSE)</f>
        <v>India</v>
      </c>
      <c r="L729" t="s">
        <v>13</v>
      </c>
      <c r="M729" s="32">
        <f>tblHours[[#This Row],[hrs per day, ave]]</f>
        <v>8</v>
      </c>
      <c r="N729" s="32">
        <f>tblHours[[#This Row],[hrs per day, min]]</f>
        <v>8</v>
      </c>
      <c r="O729" s="32">
        <f>tblHours[[#This Row],[hrs per day, max]]</f>
        <v>8</v>
      </c>
      <c r="P729">
        <v>5</v>
      </c>
    </row>
    <row r="730" spans="2:16" ht="15" hidden="1" customHeight="1">
      <c r="B730" t="s">
        <v>2733</v>
      </c>
      <c r="C730" s="1">
        <v>41055.661921296298</v>
      </c>
      <c r="D730" s="4">
        <v>10000</v>
      </c>
      <c r="E730">
        <v>120000</v>
      </c>
      <c r="F730" t="s">
        <v>845</v>
      </c>
      <c r="G730">
        <f>tblSalaries[[#This Row],[clean Salary (in local currency)]]*VLOOKUP(tblSalaries[[#This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VLOOKUP(tblSalaries[[#This Row],[Where do you work]],tblCountries[[Actual]:[Mapping]],2,FALSE)</f>
        <v>Egypt</v>
      </c>
      <c r="L730" t="s">
        <v>13</v>
      </c>
      <c r="M730" s="32">
        <f>tblHours[[#This Row],[hrs per day, ave]]</f>
        <v>8</v>
      </c>
      <c r="N730" s="32">
        <f>tblHours[[#This Row],[hrs per day, min]]</f>
        <v>8</v>
      </c>
      <c r="O730" s="32">
        <f>tblHours[[#This Row],[hrs per day, max]]</f>
        <v>8</v>
      </c>
      <c r="P730">
        <v>5</v>
      </c>
    </row>
    <row r="731" spans="2:16" ht="15" hidden="1" customHeight="1">
      <c r="B731" t="s">
        <v>2734</v>
      </c>
      <c r="C731" s="1">
        <v>41055.662499999999</v>
      </c>
      <c r="D731" s="4" t="s">
        <v>848</v>
      </c>
      <c r="E731">
        <v>600000</v>
      </c>
      <c r="F731" t="s">
        <v>40</v>
      </c>
      <c r="G731">
        <f>tblSalaries[[#This Row],[clean Salary (in local currency)]]*VLOOKUP(tblSalaries[[#This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 s="32">
        <f>tblHours[[#This Row],[hrs per day, ave]]</f>
        <v>5</v>
      </c>
      <c r="N731" s="32">
        <f>tblHours[[#This Row],[hrs per day, min]]</f>
        <v>4</v>
      </c>
      <c r="O731" s="32">
        <f>tblHours[[#This Row],[hrs per day, max]]</f>
        <v>6</v>
      </c>
      <c r="P731">
        <v>5</v>
      </c>
    </row>
    <row r="732" spans="2:16" ht="15" hidden="1" customHeight="1">
      <c r="B732" t="s">
        <v>2735</v>
      </c>
      <c r="C732" s="1">
        <v>41055.664548611108</v>
      </c>
      <c r="D732" s="4" t="s">
        <v>849</v>
      </c>
      <c r="E732">
        <v>4800</v>
      </c>
      <c r="F732" t="s">
        <v>6</v>
      </c>
      <c r="G732">
        <f>tblSalaries[[#This Row],[clean Salary (in local currency)]]*VLOOKUP(tblSalaries[[#This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VLOOKUP(tblSalaries[[#This Row],[Where do you work]],tblCountries[[Actual]:[Mapping]],2,FALSE)</f>
        <v>Bhutan</v>
      </c>
      <c r="L732" t="s">
        <v>9</v>
      </c>
      <c r="M732" s="32">
        <f>tblHours[[#This Row],[hrs per day, ave]]</f>
        <v>5</v>
      </c>
      <c r="N732" s="32">
        <f>tblHours[[#This Row],[hrs per day, min]]</f>
        <v>4</v>
      </c>
      <c r="O732" s="32">
        <f>tblHours[[#This Row],[hrs per day, max]]</f>
        <v>6</v>
      </c>
      <c r="P732">
        <v>2</v>
      </c>
    </row>
    <row r="733" spans="2:16" ht="15" hidden="1" customHeight="1">
      <c r="B733" t="s">
        <v>2736</v>
      </c>
      <c r="C733" s="1">
        <v>41055.666481481479</v>
      </c>
      <c r="D733" s="4" t="s">
        <v>852</v>
      </c>
      <c r="E733">
        <v>66000</v>
      </c>
      <c r="F733" t="s">
        <v>22</v>
      </c>
      <c r="G733">
        <f>tblSalaries[[#This Row],[clean Salary (in local currency)]]*VLOOKUP(tblSalaries[[#This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VLOOKUP(tblSalaries[[#This Row],[Where do you work]],tblCountries[[Actual]:[Mapping]],2,FALSE)</f>
        <v>Germany</v>
      </c>
      <c r="L733" t="s">
        <v>9</v>
      </c>
      <c r="M733" s="32">
        <f>tblHours[[#This Row],[hrs per day, ave]]</f>
        <v>5</v>
      </c>
      <c r="N733" s="32">
        <f>tblHours[[#This Row],[hrs per day, min]]</f>
        <v>4</v>
      </c>
      <c r="O733" s="32">
        <f>tblHours[[#This Row],[hrs per day, max]]</f>
        <v>6</v>
      </c>
      <c r="P733">
        <v>7</v>
      </c>
    </row>
    <row r="734" spans="2:16" ht="15" hidden="1" customHeight="1">
      <c r="B734" t="s">
        <v>2737</v>
      </c>
      <c r="C734" s="1">
        <v>41055.667986111112</v>
      </c>
      <c r="D734" s="4">
        <v>15000</v>
      </c>
      <c r="E734">
        <v>15000</v>
      </c>
      <c r="F734" t="s">
        <v>6</v>
      </c>
      <c r="G734">
        <f>tblSalaries[[#This Row],[clean Salary (in local currency)]]*VLOOKUP(tblSalaries[[#This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VLOOKUP(tblSalaries[[#This Row],[Where do you work]],tblCountries[[Actual]:[Mapping]],2,FALSE)</f>
        <v>India</v>
      </c>
      <c r="L734" t="s">
        <v>18</v>
      </c>
      <c r="M734" s="32">
        <f>tblHours[[#This Row],[hrs per day, ave]]</f>
        <v>2.5</v>
      </c>
      <c r="N734" s="32">
        <f>tblHours[[#This Row],[hrs per day, min]]</f>
        <v>2</v>
      </c>
      <c r="O734" s="32">
        <f>tblHours[[#This Row],[hrs per day, max]]</f>
        <v>3</v>
      </c>
      <c r="P734">
        <v>2</v>
      </c>
    </row>
    <row r="735" spans="2:16" ht="15" hidden="1" customHeight="1">
      <c r="B735" t="s">
        <v>2738</v>
      </c>
      <c r="C735" s="1">
        <v>41055.670162037037</v>
      </c>
      <c r="D735" s="4">
        <v>10000</v>
      </c>
      <c r="E735">
        <v>10000</v>
      </c>
      <c r="F735" t="s">
        <v>6</v>
      </c>
      <c r="G735">
        <f>tblSalaries[[#This Row],[clean Salary (in local currency)]]*VLOOKUP(tblSalaries[[#This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VLOOKUP(tblSalaries[[#This Row],[Where do you work]],tblCountries[[Actual]:[Mapping]],2,FALSE)</f>
        <v>India</v>
      </c>
      <c r="L735" t="s">
        <v>9</v>
      </c>
      <c r="M735" s="32">
        <f>tblHours[[#This Row],[hrs per day, ave]]</f>
        <v>5</v>
      </c>
      <c r="N735" s="32">
        <f>tblHours[[#This Row],[hrs per day, min]]</f>
        <v>4</v>
      </c>
      <c r="O735" s="32">
        <f>tblHours[[#This Row],[hrs per day, max]]</f>
        <v>6</v>
      </c>
      <c r="P735">
        <v>12</v>
      </c>
    </row>
    <row r="736" spans="2:16" ht="15" hidden="1" customHeight="1">
      <c r="B736" t="s">
        <v>2739</v>
      </c>
      <c r="C736" s="1">
        <v>41055.673703703702</v>
      </c>
      <c r="D736" s="4">
        <v>74000</v>
      </c>
      <c r="E736">
        <v>74000</v>
      </c>
      <c r="F736" t="s">
        <v>69</v>
      </c>
      <c r="G736">
        <f>tblSalaries[[#This Row],[clean Salary (in local currency)]]*VLOOKUP(tblSalaries[[#This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VLOOKUP(tblSalaries[[#This Row],[Where do you work]],tblCountries[[Actual]:[Mapping]],2,FALSE)</f>
        <v>UK</v>
      </c>
      <c r="L736" t="s">
        <v>9</v>
      </c>
      <c r="M736" s="32">
        <f>tblHours[[#This Row],[hrs per day, ave]]</f>
        <v>5</v>
      </c>
      <c r="N736" s="32">
        <f>tblHours[[#This Row],[hrs per day, min]]</f>
        <v>4</v>
      </c>
      <c r="O736" s="32">
        <f>tblHours[[#This Row],[hrs per day, max]]</f>
        <v>6</v>
      </c>
      <c r="P736">
        <v>5</v>
      </c>
    </row>
    <row r="737" spans="2:16" ht="15" hidden="1" customHeight="1">
      <c r="B737" t="s">
        <v>2740</v>
      </c>
      <c r="C737" s="1">
        <v>41055.675104166665</v>
      </c>
      <c r="D737" s="4" t="s">
        <v>857</v>
      </c>
      <c r="E737">
        <v>21798</v>
      </c>
      <c r="F737" t="s">
        <v>69</v>
      </c>
      <c r="G737">
        <f>tblSalaries[[#This Row],[clean Salary (in local currency)]]*VLOOKUP(tblSalaries[[#This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VLOOKUP(tblSalaries[[#This Row],[Where do you work]],tblCountries[[Actual]:[Mapping]],2,FALSE)</f>
        <v>UK</v>
      </c>
      <c r="L737" t="s">
        <v>13</v>
      </c>
      <c r="M737" s="32">
        <f>tblHours[[#This Row],[hrs per day, ave]]</f>
        <v>8</v>
      </c>
      <c r="N737" s="32">
        <f>tblHours[[#This Row],[hrs per day, min]]</f>
        <v>8</v>
      </c>
      <c r="O737" s="32">
        <f>tblHours[[#This Row],[hrs per day, max]]</f>
        <v>8</v>
      </c>
      <c r="P737">
        <v>1.5</v>
      </c>
    </row>
    <row r="738" spans="2:16" ht="15" hidden="1" customHeight="1">
      <c r="B738" t="s">
        <v>2741</v>
      </c>
      <c r="C738" s="1">
        <v>41055.678229166668</v>
      </c>
      <c r="D738" s="4">
        <v>65000</v>
      </c>
      <c r="E738">
        <v>65000</v>
      </c>
      <c r="F738" t="s">
        <v>69</v>
      </c>
      <c r="G738">
        <f>tblSalaries[[#This Row],[clean Salary (in local currency)]]*VLOOKUP(tblSalaries[[#This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VLOOKUP(tblSalaries[[#This Row],[Where do you work]],tblCountries[[Actual]:[Mapping]],2,FALSE)</f>
        <v>UK</v>
      </c>
      <c r="L738" t="s">
        <v>9</v>
      </c>
      <c r="M738" s="32">
        <f>tblHours[[#This Row],[hrs per day, ave]]</f>
        <v>5</v>
      </c>
      <c r="N738" s="32">
        <f>tblHours[[#This Row],[hrs per day, min]]</f>
        <v>4</v>
      </c>
      <c r="O738" s="32">
        <f>tblHours[[#This Row],[hrs per day, max]]</f>
        <v>6</v>
      </c>
      <c r="P738">
        <v>15</v>
      </c>
    </row>
    <row r="739" spans="2:16" ht="15" hidden="1" customHeight="1">
      <c r="B739" t="s">
        <v>2742</v>
      </c>
      <c r="C739" s="1">
        <v>41055.682986111111</v>
      </c>
      <c r="D739" s="4">
        <v>16000</v>
      </c>
      <c r="E739">
        <v>16000</v>
      </c>
      <c r="F739" t="s">
        <v>6</v>
      </c>
      <c r="G739">
        <f>tblSalaries[[#This Row],[clean Salary (in local currency)]]*VLOOKUP(tblSalaries[[#This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18</v>
      </c>
      <c r="M739" s="32">
        <f>tblHours[[#This Row],[hrs per day, ave]]</f>
        <v>2.5</v>
      </c>
      <c r="N739" s="32">
        <f>tblHours[[#This Row],[hrs per day, min]]</f>
        <v>2</v>
      </c>
      <c r="O739" s="32">
        <f>tblHours[[#This Row],[hrs per day, max]]</f>
        <v>3</v>
      </c>
      <c r="P739">
        <v>5</v>
      </c>
    </row>
    <row r="740" spans="2:16" ht="15" hidden="1" customHeight="1">
      <c r="B740" t="s">
        <v>2743</v>
      </c>
      <c r="C740" s="1">
        <v>41055.684641203705</v>
      </c>
      <c r="D740" s="4">
        <v>6000</v>
      </c>
      <c r="E740">
        <v>6000</v>
      </c>
      <c r="F740" t="s">
        <v>6</v>
      </c>
      <c r="G740">
        <f>tblSalaries[[#This Row],[clean Salary (in local currency)]]*VLOOKUP(tblSalaries[[#This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VLOOKUP(tblSalaries[[#This Row],[Where do you work]],tblCountries[[Actual]:[Mapping]],2,FALSE)</f>
        <v>India</v>
      </c>
      <c r="L740" t="s">
        <v>18</v>
      </c>
      <c r="M740" s="32">
        <f>tblHours[[#This Row],[hrs per day, ave]]</f>
        <v>2.5</v>
      </c>
      <c r="N740" s="32">
        <f>tblHours[[#This Row],[hrs per day, min]]</f>
        <v>2</v>
      </c>
      <c r="O740" s="32">
        <f>tblHours[[#This Row],[hrs per day, max]]</f>
        <v>3</v>
      </c>
      <c r="P740">
        <v>6</v>
      </c>
    </row>
    <row r="741" spans="2:16" ht="15" hidden="1" customHeight="1">
      <c r="B741" t="s">
        <v>2744</v>
      </c>
      <c r="C741" s="1">
        <v>41055.685127314813</v>
      </c>
      <c r="D741" s="4" t="s">
        <v>860</v>
      </c>
      <c r="E741">
        <v>360000</v>
      </c>
      <c r="F741" t="s">
        <v>40</v>
      </c>
      <c r="G741">
        <f>tblSalaries[[#This Row],[clean Salary (in local currency)]]*VLOOKUP(tblSalaries[[#This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VLOOKUP(tblSalaries[[#This Row],[Where do you work]],tblCountries[[Actual]:[Mapping]],2,FALSE)</f>
        <v>India</v>
      </c>
      <c r="L741" t="s">
        <v>13</v>
      </c>
      <c r="M741" s="32">
        <f>tblHours[[#This Row],[hrs per day, ave]]</f>
        <v>8</v>
      </c>
      <c r="N741" s="32">
        <f>tblHours[[#This Row],[hrs per day, min]]</f>
        <v>8</v>
      </c>
      <c r="O741" s="32">
        <f>tblHours[[#This Row],[hrs per day, max]]</f>
        <v>8</v>
      </c>
      <c r="P741">
        <v>6</v>
      </c>
    </row>
    <row r="742" spans="2:16" ht="15" hidden="1" customHeight="1">
      <c r="B742" t="s">
        <v>2745</v>
      </c>
      <c r="C742" s="1">
        <v>41055.687222222223</v>
      </c>
      <c r="D742" s="4">
        <v>36000</v>
      </c>
      <c r="E742">
        <v>36000</v>
      </c>
      <c r="F742" t="s">
        <v>6</v>
      </c>
      <c r="G742">
        <f>tblSalaries[[#This Row],[clean Salary (in local currency)]]*VLOOKUP(tblSalaries[[#This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VLOOKUP(tblSalaries[[#This Row],[Where do you work]],tblCountries[[Actual]:[Mapping]],2,FALSE)</f>
        <v>UAE</v>
      </c>
      <c r="L742" t="s">
        <v>25</v>
      </c>
      <c r="M742" s="32">
        <f>tblHours[[#This Row],[hrs per day, ave]]</f>
        <v>1.5</v>
      </c>
      <c r="N742" s="32">
        <f>tblHours[[#This Row],[hrs per day, min]]</f>
        <v>1</v>
      </c>
      <c r="O742" s="32">
        <f>tblHours[[#This Row],[hrs per day, max]]</f>
        <v>2</v>
      </c>
      <c r="P742">
        <v>7</v>
      </c>
    </row>
    <row r="743" spans="2:16" ht="15" hidden="1" customHeight="1">
      <c r="B743" t="s">
        <v>2746</v>
      </c>
      <c r="C743" s="1">
        <v>41055.690254629626</v>
      </c>
      <c r="D743" s="4">
        <v>20000</v>
      </c>
      <c r="E743">
        <v>20000</v>
      </c>
      <c r="F743" t="s">
        <v>6</v>
      </c>
      <c r="G743">
        <f>tblSalaries[[#This Row],[clean Salary (in local currency)]]*VLOOKUP(tblSalaries[[#This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VLOOKUP(tblSalaries[[#This Row],[Where do you work]],tblCountries[[Actual]:[Mapping]],2,FALSE)</f>
        <v>India</v>
      </c>
      <c r="L743" t="s">
        <v>25</v>
      </c>
      <c r="M743" s="32">
        <f>tblHours[[#This Row],[hrs per day, ave]]</f>
        <v>1.5</v>
      </c>
      <c r="N743" s="32">
        <f>tblHours[[#This Row],[hrs per day, min]]</f>
        <v>1</v>
      </c>
      <c r="O743" s="32">
        <f>tblHours[[#This Row],[hrs per day, max]]</f>
        <v>2</v>
      </c>
      <c r="P743">
        <v>7</v>
      </c>
    </row>
    <row r="744" spans="2:16" ht="15" hidden="1" customHeight="1">
      <c r="B744" t="s">
        <v>2747</v>
      </c>
      <c r="C744" s="1">
        <v>41055.690486111111</v>
      </c>
      <c r="D744" s="4" t="s">
        <v>862</v>
      </c>
      <c r="E744">
        <v>240000</v>
      </c>
      <c r="F744" t="s">
        <v>40</v>
      </c>
      <c r="G744">
        <f>tblSalaries[[#This Row],[clean Salary (in local currency)]]*VLOOKUP(tblSalaries[[#This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VLOOKUP(tblSalaries[[#This Row],[Where do you work]],tblCountries[[Actual]:[Mapping]],2,FALSE)</f>
        <v>India</v>
      </c>
      <c r="L744" t="s">
        <v>9</v>
      </c>
      <c r="M744" s="32">
        <f>tblHours[[#This Row],[hrs per day, ave]]</f>
        <v>5</v>
      </c>
      <c r="N744" s="32">
        <f>tblHours[[#This Row],[hrs per day, min]]</f>
        <v>4</v>
      </c>
      <c r="O744" s="32">
        <f>tblHours[[#This Row],[hrs per day, max]]</f>
        <v>6</v>
      </c>
      <c r="P744">
        <v>8</v>
      </c>
    </row>
    <row r="745" spans="2:16" ht="15" hidden="1" customHeight="1">
      <c r="B745" t="s">
        <v>2748</v>
      </c>
      <c r="C745" s="1">
        <v>41055.690937500003</v>
      </c>
      <c r="D745" s="4" t="s">
        <v>864</v>
      </c>
      <c r="E745">
        <v>24000</v>
      </c>
      <c r="F745" t="s">
        <v>69</v>
      </c>
      <c r="G745">
        <f>tblSalaries[[#This Row],[clean Salary (in local currency)]]*VLOOKUP(tblSalaries[[#This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VLOOKUP(tblSalaries[[#This Row],[Where do you work]],tblCountries[[Actual]:[Mapping]],2,FALSE)</f>
        <v>UK</v>
      </c>
      <c r="L745" t="s">
        <v>13</v>
      </c>
      <c r="M745" s="32">
        <f>tblHours[[#This Row],[hrs per day, ave]]</f>
        <v>8</v>
      </c>
      <c r="N745" s="32">
        <f>tblHours[[#This Row],[hrs per day, min]]</f>
        <v>8</v>
      </c>
      <c r="O745" s="32">
        <f>tblHours[[#This Row],[hrs per day, max]]</f>
        <v>8</v>
      </c>
      <c r="P745">
        <v>8</v>
      </c>
    </row>
    <row r="746" spans="2:16" ht="15" hidden="1" customHeight="1">
      <c r="B746" t="s">
        <v>2749</v>
      </c>
      <c r="C746" s="1">
        <v>41055.701481481483</v>
      </c>
      <c r="D746" s="4" t="s">
        <v>866</v>
      </c>
      <c r="E746">
        <v>11000</v>
      </c>
      <c r="F746" t="s">
        <v>6</v>
      </c>
      <c r="G746">
        <f>tblSalaries[[#This Row],[clean Salary (in local currency)]]*VLOOKUP(tblSalaries[[#This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VLOOKUP(tblSalaries[[#This Row],[Where do you work]],tblCountries[[Actual]:[Mapping]],2,FALSE)</f>
        <v>Sri Lanka</v>
      </c>
      <c r="L746" t="s">
        <v>13</v>
      </c>
      <c r="M746" s="32">
        <f>tblHours[[#This Row],[hrs per day, ave]]</f>
        <v>8</v>
      </c>
      <c r="N746" s="32">
        <f>tblHours[[#This Row],[hrs per day, min]]</f>
        <v>8</v>
      </c>
      <c r="O746" s="32">
        <f>tblHours[[#This Row],[hrs per day, max]]</f>
        <v>8</v>
      </c>
      <c r="P746">
        <v>4.5</v>
      </c>
    </row>
    <row r="747" spans="2:16" ht="15" hidden="1" customHeight="1">
      <c r="B747" t="s">
        <v>2750</v>
      </c>
      <c r="C747" s="1">
        <v>41055.701921296299</v>
      </c>
      <c r="D747" s="4">
        <v>8000</v>
      </c>
      <c r="E747">
        <v>8000</v>
      </c>
      <c r="F747" t="s">
        <v>6</v>
      </c>
      <c r="G747">
        <f>tblSalaries[[#This Row],[clean Salary (in local currency)]]*VLOOKUP(tblSalaries[[#This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18</v>
      </c>
      <c r="M747" s="32">
        <f>tblHours[[#This Row],[hrs per day, ave]]</f>
        <v>2.5</v>
      </c>
      <c r="N747" s="32">
        <f>tblHours[[#This Row],[hrs per day, min]]</f>
        <v>2</v>
      </c>
      <c r="O747" s="32">
        <f>tblHours[[#This Row],[hrs per day, max]]</f>
        <v>3</v>
      </c>
      <c r="P747">
        <v>6</v>
      </c>
    </row>
    <row r="748" spans="2:16" ht="15" hidden="1" customHeight="1">
      <c r="B748" t="s">
        <v>2751</v>
      </c>
      <c r="C748" s="1">
        <v>41055.71025462963</v>
      </c>
      <c r="D748" s="4" t="s">
        <v>868</v>
      </c>
      <c r="E748">
        <v>225000</v>
      </c>
      <c r="F748" t="s">
        <v>40</v>
      </c>
      <c r="G748">
        <f>tblSalaries[[#This Row],[clean Salary (in local currency)]]*VLOOKUP(tblSalaries[[#This Row],[Currency]],tblXrate[],2,FALSE)</f>
        <v>4006.7812546745777</v>
      </c>
      <c r="H748" t="s">
        <v>721</v>
      </c>
      <c r="I748" t="s">
        <v>3999</v>
      </c>
      <c r="J748" t="s">
        <v>8</v>
      </c>
      <c r="K748" t="str">
        <f>VLOOKUP(tblSalaries[[#This Row],[Where do you work]],tblCountries[[Actual]:[Mapping]],2,FALSE)</f>
        <v>India</v>
      </c>
      <c r="L748" t="s">
        <v>13</v>
      </c>
      <c r="M748" s="32">
        <f>tblHours[[#This Row],[hrs per day, ave]]</f>
        <v>8</v>
      </c>
      <c r="N748" s="32">
        <f>tblHours[[#This Row],[hrs per day, min]]</f>
        <v>8</v>
      </c>
      <c r="O748" s="32">
        <f>tblHours[[#This Row],[hrs per day, max]]</f>
        <v>8</v>
      </c>
      <c r="P748">
        <v>5.5</v>
      </c>
    </row>
    <row r="749" spans="2:16" ht="15" hidden="1" customHeight="1">
      <c r="B749" t="s">
        <v>2752</v>
      </c>
      <c r="C749" s="1">
        <v>41055.710439814815</v>
      </c>
      <c r="D749" s="4">
        <v>1488000</v>
      </c>
      <c r="E749">
        <v>1488000</v>
      </c>
      <c r="F749" t="s">
        <v>3984</v>
      </c>
      <c r="G749">
        <f>tblSalaries[[#This Row],[clean Salary (in local currency)]]*VLOOKUP(tblSalaries[[#This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VLOOKUP(tblSalaries[[#This Row],[Where do you work]],tblCountries[[Actual]:[Mapping]],2,FALSE)</f>
        <v>Nigeria</v>
      </c>
      <c r="L749" t="s">
        <v>18</v>
      </c>
      <c r="M749" s="32">
        <f>tblHours[[#This Row],[hrs per day, ave]]</f>
        <v>2.5</v>
      </c>
      <c r="N749" s="32">
        <f>tblHours[[#This Row],[hrs per day, min]]</f>
        <v>2</v>
      </c>
      <c r="O749" s="32">
        <f>tblHours[[#This Row],[hrs per day, max]]</f>
        <v>3</v>
      </c>
      <c r="P749">
        <v>5</v>
      </c>
    </row>
    <row r="750" spans="2:16" ht="15" hidden="1" customHeight="1">
      <c r="B750" t="s">
        <v>2753</v>
      </c>
      <c r="C750" s="1">
        <v>41055.710717592592</v>
      </c>
      <c r="D750" s="4" t="s">
        <v>871</v>
      </c>
      <c r="E750">
        <v>240000</v>
      </c>
      <c r="F750" t="s">
        <v>40</v>
      </c>
      <c r="G750">
        <f>tblSalaries[[#This Row],[clean Salary (in local currency)]]*VLOOKUP(tblSalaries[[#This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VLOOKUP(tblSalaries[[#This Row],[Where do you work]],tblCountries[[Actual]:[Mapping]],2,FALSE)</f>
        <v>India</v>
      </c>
      <c r="L750" t="s">
        <v>18</v>
      </c>
      <c r="M750" s="32">
        <f>tblHours[[#This Row],[hrs per day, ave]]</f>
        <v>2.5</v>
      </c>
      <c r="N750" s="32">
        <f>tblHours[[#This Row],[hrs per day, min]]</f>
        <v>2</v>
      </c>
      <c r="O750" s="32">
        <f>tblHours[[#This Row],[hrs per day, max]]</f>
        <v>3</v>
      </c>
      <c r="P750">
        <v>20</v>
      </c>
    </row>
    <row r="751" spans="2:16" ht="15" hidden="1" customHeight="1">
      <c r="B751" t="s">
        <v>2754</v>
      </c>
      <c r="C751" s="1">
        <v>41055.711377314816</v>
      </c>
      <c r="D751" s="4" t="s">
        <v>873</v>
      </c>
      <c r="E751">
        <v>700000</v>
      </c>
      <c r="F751" t="s">
        <v>40</v>
      </c>
      <c r="G751">
        <f>tblSalaries[[#This Row],[clean Salary (in local currency)]]*VLOOKUP(tblSalaries[[#This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VLOOKUP(tblSalaries[[#This Row],[Where do you work]],tblCountries[[Actual]:[Mapping]],2,FALSE)</f>
        <v>India</v>
      </c>
      <c r="L751" t="s">
        <v>13</v>
      </c>
      <c r="M751" s="32">
        <f>tblHours[[#This Row],[hrs per day, ave]]</f>
        <v>8</v>
      </c>
      <c r="N751" s="32">
        <f>tblHours[[#This Row],[hrs per day, min]]</f>
        <v>8</v>
      </c>
      <c r="O751" s="32">
        <f>tblHours[[#This Row],[hrs per day, max]]</f>
        <v>8</v>
      </c>
      <c r="P751">
        <v>5</v>
      </c>
    </row>
    <row r="752" spans="2:16" ht="15" hidden="1" customHeight="1">
      <c r="B752" t="s">
        <v>2755</v>
      </c>
      <c r="C752" s="1">
        <v>41055.713055555556</v>
      </c>
      <c r="D752" s="4">
        <v>2000</v>
      </c>
      <c r="E752">
        <v>24000</v>
      </c>
      <c r="F752" t="s">
        <v>6</v>
      </c>
      <c r="G752">
        <f>tblSalaries[[#This Row],[clean Salary (in local currency)]]*VLOOKUP(tblSalaries[[#This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 s="32">
        <f>tblHours[[#This Row],[hrs per day, ave]]</f>
        <v>2.5</v>
      </c>
      <c r="N752" s="32">
        <f>tblHours[[#This Row],[hrs per day, min]]</f>
        <v>2</v>
      </c>
      <c r="O752" s="32">
        <f>tblHours[[#This Row],[hrs per day, max]]</f>
        <v>3</v>
      </c>
      <c r="P752">
        <v>1</v>
      </c>
    </row>
    <row r="753" spans="2:16" ht="15" hidden="1" customHeight="1">
      <c r="B753" t="s">
        <v>2756</v>
      </c>
      <c r="C753" s="1">
        <v>41055.713541666664</v>
      </c>
      <c r="D753" s="4">
        <v>20000</v>
      </c>
      <c r="E753">
        <v>20000</v>
      </c>
      <c r="F753" t="s">
        <v>6</v>
      </c>
      <c r="G753">
        <f>tblSalaries[[#This Row],[clean Salary (in local currency)]]*VLOOKUP(tblSalaries[[#This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VLOOKUP(tblSalaries[[#This Row],[Where do you work]],tblCountries[[Actual]:[Mapping]],2,FALSE)</f>
        <v>Denmark</v>
      </c>
      <c r="L753" t="s">
        <v>18</v>
      </c>
      <c r="M753" s="32">
        <f>tblHours[[#This Row],[hrs per day, ave]]</f>
        <v>2.5</v>
      </c>
      <c r="N753" s="32">
        <f>tblHours[[#This Row],[hrs per day, min]]</f>
        <v>2</v>
      </c>
      <c r="O753" s="32">
        <f>tblHours[[#This Row],[hrs per day, max]]</f>
        <v>3</v>
      </c>
      <c r="P753">
        <v>15</v>
      </c>
    </row>
    <row r="754" spans="2:16" ht="15" hidden="1" customHeight="1">
      <c r="B754" t="s">
        <v>2757</v>
      </c>
      <c r="C754" s="1">
        <v>41055.713993055557</v>
      </c>
      <c r="D754" s="4">
        <v>62000</v>
      </c>
      <c r="E754">
        <v>62000</v>
      </c>
      <c r="F754" t="s">
        <v>6</v>
      </c>
      <c r="G754">
        <f>tblSalaries[[#This Row],[clean Salary (in local currency)]]*VLOOKUP(tblSalaries[[#This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18</v>
      </c>
      <c r="M754" s="32">
        <f>tblHours[[#This Row],[hrs per day, ave]]</f>
        <v>2.5</v>
      </c>
      <c r="N754" s="32">
        <f>tblHours[[#This Row],[hrs per day, min]]</f>
        <v>2</v>
      </c>
      <c r="O754" s="32">
        <f>tblHours[[#This Row],[hrs per day, max]]</f>
        <v>3</v>
      </c>
      <c r="P754">
        <v>20</v>
      </c>
    </row>
    <row r="755" spans="2:16" ht="15" hidden="1" customHeight="1">
      <c r="B755" t="s">
        <v>2758</v>
      </c>
      <c r="C755" s="1">
        <v>41055.714861111112</v>
      </c>
      <c r="D755" s="4" t="s">
        <v>879</v>
      </c>
      <c r="E755">
        <v>14960</v>
      </c>
      <c r="F755" t="s">
        <v>6</v>
      </c>
      <c r="G755">
        <f>tblSalaries[[#This Row],[clean Salary (in local currency)]]*VLOOKUP(tblSalaries[[#This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VLOOKUP(tblSalaries[[#This Row],[Where do you work]],tblCountries[[Actual]:[Mapping]],2,FALSE)</f>
        <v>Saudi Arabia</v>
      </c>
      <c r="L755" t="s">
        <v>13</v>
      </c>
      <c r="M755" s="32">
        <f>tblHours[[#This Row],[hrs per day, ave]]</f>
        <v>8</v>
      </c>
      <c r="N755" s="32">
        <f>tblHours[[#This Row],[hrs per day, min]]</f>
        <v>8</v>
      </c>
      <c r="O755" s="32">
        <f>tblHours[[#This Row],[hrs per day, max]]</f>
        <v>8</v>
      </c>
      <c r="P755">
        <v>2</v>
      </c>
    </row>
    <row r="756" spans="2:16" ht="15" hidden="1" customHeight="1">
      <c r="B756" t="s">
        <v>2759</v>
      </c>
      <c r="C756" s="1">
        <v>41055.715509259258</v>
      </c>
      <c r="D756" s="4">
        <v>120000</v>
      </c>
      <c r="E756">
        <v>120000</v>
      </c>
      <c r="F756" t="s">
        <v>40</v>
      </c>
      <c r="G756">
        <f>tblSalaries[[#This Row],[clean Salary (in local currency)]]*VLOOKUP(tblSalaries[[#This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VLOOKUP(tblSalaries[[#This Row],[Where do you work]],tblCountries[[Actual]:[Mapping]],2,FALSE)</f>
        <v>India</v>
      </c>
      <c r="L756" t="s">
        <v>18</v>
      </c>
      <c r="M756" s="32">
        <f>tblHours[[#This Row],[hrs per day, ave]]</f>
        <v>2.5</v>
      </c>
      <c r="N756" s="32">
        <f>tblHours[[#This Row],[hrs per day, min]]</f>
        <v>2</v>
      </c>
      <c r="O756" s="32">
        <f>tblHours[[#This Row],[hrs per day, max]]</f>
        <v>3</v>
      </c>
      <c r="P756">
        <v>2</v>
      </c>
    </row>
    <row r="757" spans="2:16" ht="15" hidden="1" customHeight="1">
      <c r="B757" t="s">
        <v>2760</v>
      </c>
      <c r="C757" s="1">
        <v>41055.725474537037</v>
      </c>
      <c r="D757" s="4">
        <v>30232</v>
      </c>
      <c r="E757">
        <v>30232</v>
      </c>
      <c r="F757" t="s">
        <v>6</v>
      </c>
      <c r="G757">
        <f>tblSalaries[[#This Row],[clean Salary (in local currency)]]*VLOOKUP(tblSalaries[[#This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VLOOKUP(tblSalaries[[#This Row],[Where do you work]],tblCountries[[Actual]:[Mapping]],2,FALSE)</f>
        <v>USA</v>
      </c>
      <c r="L757" t="s">
        <v>18</v>
      </c>
      <c r="M757" s="32">
        <f>tblHours[[#This Row],[hrs per day, ave]]</f>
        <v>2.5</v>
      </c>
      <c r="N757" s="32">
        <f>tblHours[[#This Row],[hrs per day, min]]</f>
        <v>2</v>
      </c>
      <c r="O757" s="32">
        <f>tblHours[[#This Row],[hrs per day, max]]</f>
        <v>3</v>
      </c>
      <c r="P757">
        <v>5</v>
      </c>
    </row>
    <row r="758" spans="2:16" ht="15" hidden="1" customHeight="1">
      <c r="B758" t="s">
        <v>2761</v>
      </c>
      <c r="C758" s="1">
        <v>41055.725474537037</v>
      </c>
      <c r="D758" s="4">
        <v>41000</v>
      </c>
      <c r="E758">
        <v>41000</v>
      </c>
      <c r="F758" t="s">
        <v>6</v>
      </c>
      <c r="G758">
        <f>tblSalaries[[#This Row],[clean Salary (in local currency)]]*VLOOKUP(tblSalaries[[#This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VLOOKUP(tblSalaries[[#This Row],[Where do you work]],tblCountries[[Actual]:[Mapping]],2,FALSE)</f>
        <v>USA</v>
      </c>
      <c r="L758" t="s">
        <v>13</v>
      </c>
      <c r="M758" s="32">
        <f>tblHours[[#This Row],[hrs per day, ave]]</f>
        <v>8</v>
      </c>
      <c r="N758" s="32">
        <f>tblHours[[#This Row],[hrs per day, min]]</f>
        <v>8</v>
      </c>
      <c r="O758" s="32">
        <f>tblHours[[#This Row],[hrs per day, max]]</f>
        <v>8</v>
      </c>
      <c r="P758">
        <v>4</v>
      </c>
    </row>
    <row r="759" spans="2:16" ht="15" hidden="1" customHeight="1">
      <c r="B759" t="s">
        <v>2762</v>
      </c>
      <c r="C759" s="1">
        <v>41055.730509259258</v>
      </c>
      <c r="D759" s="4" t="s">
        <v>884</v>
      </c>
      <c r="E759">
        <v>95000</v>
      </c>
      <c r="F759" t="s">
        <v>82</v>
      </c>
      <c r="G759">
        <f>tblSalaries[[#This Row],[clean Salary (in local currency)]]*VLOOKUP(tblSalaries[[#This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VLOOKUP(tblSalaries[[#This Row],[Where do you work]],tblCountries[[Actual]:[Mapping]],2,FALSE)</f>
        <v>Australia</v>
      </c>
      <c r="L759" t="s">
        <v>18</v>
      </c>
      <c r="M759" s="32">
        <f>tblHours[[#This Row],[hrs per day, ave]]</f>
        <v>2.5</v>
      </c>
      <c r="N759" s="32">
        <f>tblHours[[#This Row],[hrs per day, min]]</f>
        <v>2</v>
      </c>
      <c r="O759" s="32">
        <f>tblHours[[#This Row],[hrs per day, max]]</f>
        <v>3</v>
      </c>
      <c r="P759">
        <v>11</v>
      </c>
    </row>
    <row r="760" spans="2:16" ht="15" hidden="1" customHeight="1">
      <c r="B760" t="s">
        <v>2763</v>
      </c>
      <c r="C760" s="1">
        <v>41055.739282407405</v>
      </c>
      <c r="D760" s="4" t="s">
        <v>886</v>
      </c>
      <c r="E760">
        <v>1200000</v>
      </c>
      <c r="F760" t="s">
        <v>40</v>
      </c>
      <c r="G760">
        <f>tblSalaries[[#This Row],[clean Salary (in local currency)]]*VLOOKUP(tblSalaries[[#This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VLOOKUP(tblSalaries[[#This Row],[Where do you work]],tblCountries[[Actual]:[Mapping]],2,FALSE)</f>
        <v>India</v>
      </c>
      <c r="L760" t="s">
        <v>13</v>
      </c>
      <c r="M760" s="32">
        <f>tblHours[[#This Row],[hrs per day, ave]]</f>
        <v>8</v>
      </c>
      <c r="N760" s="32">
        <f>tblHours[[#This Row],[hrs per day, min]]</f>
        <v>8</v>
      </c>
      <c r="O760" s="32">
        <f>tblHours[[#This Row],[hrs per day, max]]</f>
        <v>8</v>
      </c>
      <c r="P760">
        <v>14</v>
      </c>
    </row>
    <row r="761" spans="2:16" ht="15" hidden="1" customHeight="1">
      <c r="B761" t="s">
        <v>2764</v>
      </c>
      <c r="C761" s="1">
        <v>41055.740972222222</v>
      </c>
      <c r="D761" s="4">
        <v>205000</v>
      </c>
      <c r="E761">
        <v>205000</v>
      </c>
      <c r="F761" t="s">
        <v>40</v>
      </c>
      <c r="G761">
        <f>tblSalaries[[#This Row],[clean Salary (in local currency)]]*VLOOKUP(tblSalaries[[#This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VLOOKUP(tblSalaries[[#This Row],[Where do you work]],tblCountries[[Actual]:[Mapping]],2,FALSE)</f>
        <v>India</v>
      </c>
      <c r="L761" t="s">
        <v>13</v>
      </c>
      <c r="M761" s="32">
        <f>tblHours[[#This Row],[hrs per day, ave]]</f>
        <v>8</v>
      </c>
      <c r="N761" s="32">
        <f>tblHours[[#This Row],[hrs per day, min]]</f>
        <v>8</v>
      </c>
      <c r="O761" s="32">
        <f>tblHours[[#This Row],[hrs per day, max]]</f>
        <v>8</v>
      </c>
      <c r="P761">
        <v>10</v>
      </c>
    </row>
    <row r="762" spans="2:16" ht="15" hidden="1" customHeight="1">
      <c r="B762" t="s">
        <v>2765</v>
      </c>
      <c r="C762" s="1">
        <v>41055.741087962961</v>
      </c>
      <c r="D762" s="4" t="s">
        <v>889</v>
      </c>
      <c r="E762">
        <v>19068</v>
      </c>
      <c r="F762" t="s">
        <v>6</v>
      </c>
      <c r="G762">
        <f>tblSalaries[[#This Row],[clean Salary (in local currency)]]*VLOOKUP(tblSalaries[[#This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VLOOKUP(tblSalaries[[#This Row],[Where do you work]],tblCountries[[Actual]:[Mapping]],2,FALSE)</f>
        <v>Philippines</v>
      </c>
      <c r="L762" t="s">
        <v>13</v>
      </c>
      <c r="M762" s="32">
        <f>tblHours[[#This Row],[hrs per day, ave]]</f>
        <v>8</v>
      </c>
      <c r="N762" s="32">
        <f>tblHours[[#This Row],[hrs per day, min]]</f>
        <v>8</v>
      </c>
      <c r="O762" s="32">
        <f>tblHours[[#This Row],[hrs per day, max]]</f>
        <v>8</v>
      </c>
      <c r="P762">
        <v>20</v>
      </c>
    </row>
    <row r="763" spans="2:16" ht="15" hidden="1" customHeight="1">
      <c r="B763" t="s">
        <v>2766</v>
      </c>
      <c r="C763" s="1">
        <v>41055.74255787037</v>
      </c>
      <c r="D763" s="4" t="s">
        <v>534</v>
      </c>
      <c r="E763">
        <v>300000</v>
      </c>
      <c r="F763" t="s">
        <v>40</v>
      </c>
      <c r="G763">
        <f>tblSalaries[[#This Row],[clean Salary (in local currency)]]*VLOOKUP(tblSalaries[[#This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VLOOKUP(tblSalaries[[#This Row],[Where do you work]],tblCountries[[Actual]:[Mapping]],2,FALSE)</f>
        <v>India</v>
      </c>
      <c r="L763" t="s">
        <v>13</v>
      </c>
      <c r="M763" s="32">
        <f>tblHours[[#This Row],[hrs per day, ave]]</f>
        <v>8</v>
      </c>
      <c r="N763" s="32">
        <f>tblHours[[#This Row],[hrs per day, min]]</f>
        <v>8</v>
      </c>
      <c r="O763" s="32">
        <f>tblHours[[#This Row],[hrs per day, max]]</f>
        <v>8</v>
      </c>
      <c r="P763">
        <v>4</v>
      </c>
    </row>
    <row r="764" spans="2:16" ht="15" hidden="1" customHeight="1">
      <c r="B764" t="s">
        <v>2767</v>
      </c>
      <c r="C764" s="1">
        <v>41055.744062500002</v>
      </c>
      <c r="D764" s="4">
        <v>48000</v>
      </c>
      <c r="E764">
        <v>48000</v>
      </c>
      <c r="F764" t="s">
        <v>6</v>
      </c>
      <c r="G764">
        <f>tblSalaries[[#This Row],[clean Salary (in local currency)]]*VLOOKUP(tblSalaries[[#This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VLOOKUP(tblSalaries[[#This Row],[Where do you work]],tblCountries[[Actual]:[Mapping]],2,FALSE)</f>
        <v>Singapore</v>
      </c>
      <c r="L764" t="s">
        <v>13</v>
      </c>
      <c r="M764" s="32">
        <f>tblHours[[#This Row],[hrs per day, ave]]</f>
        <v>8</v>
      </c>
      <c r="N764" s="32">
        <f>tblHours[[#This Row],[hrs per day, min]]</f>
        <v>8</v>
      </c>
      <c r="O764" s="32">
        <f>tblHours[[#This Row],[hrs per day, max]]</f>
        <v>8</v>
      </c>
      <c r="P764">
        <v>3</v>
      </c>
    </row>
    <row r="765" spans="2:16" ht="15" hidden="1" customHeight="1">
      <c r="B765" t="s">
        <v>2768</v>
      </c>
      <c r="C765" s="1">
        <v>41055.763761574075</v>
      </c>
      <c r="D765" s="4" t="s">
        <v>892</v>
      </c>
      <c r="E765">
        <v>220000</v>
      </c>
      <c r="F765" t="s">
        <v>40</v>
      </c>
      <c r="G765">
        <f>tblSalaries[[#This Row],[clean Salary (in local currency)]]*VLOOKUP(tblSalaries[[#This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 s="32">
        <f>tblHours[[#This Row],[hrs per day, ave]]</f>
        <v>5</v>
      </c>
      <c r="N765" s="32">
        <f>tblHours[[#This Row],[hrs per day, min]]</f>
        <v>4</v>
      </c>
      <c r="O765" s="32">
        <f>tblHours[[#This Row],[hrs per day, max]]</f>
        <v>6</v>
      </c>
      <c r="P765">
        <v>2</v>
      </c>
    </row>
    <row r="766" spans="2:16" ht="15" hidden="1" customHeight="1">
      <c r="B766" t="s">
        <v>2769</v>
      </c>
      <c r="C766" s="1">
        <v>41055.770208333335</v>
      </c>
      <c r="D766" s="4">
        <v>13500</v>
      </c>
      <c r="E766">
        <v>13500</v>
      </c>
      <c r="F766" t="s">
        <v>6</v>
      </c>
      <c r="G766">
        <f>tblSalaries[[#This Row],[clean Salary (in local currency)]]*VLOOKUP(tblSalaries[[#This Row],[Currency]],tblXrate[],2,FALSE)</f>
        <v>13500</v>
      </c>
      <c r="H766" t="s">
        <v>360</v>
      </c>
      <c r="I766" t="s">
        <v>3999</v>
      </c>
      <c r="J766" t="s">
        <v>8</v>
      </c>
      <c r="K766" t="str">
        <f>VLOOKUP(tblSalaries[[#This Row],[Where do you work]],tblCountries[[Actual]:[Mapping]],2,FALSE)</f>
        <v>India</v>
      </c>
      <c r="L766" t="s">
        <v>13</v>
      </c>
      <c r="M766" s="32">
        <f>tblHours[[#This Row],[hrs per day, ave]]</f>
        <v>8</v>
      </c>
      <c r="N766" s="32">
        <f>tblHours[[#This Row],[hrs per day, min]]</f>
        <v>8</v>
      </c>
      <c r="O766" s="32">
        <f>tblHours[[#This Row],[hrs per day, max]]</f>
        <v>8</v>
      </c>
      <c r="P766">
        <v>2.5</v>
      </c>
    </row>
    <row r="767" spans="2:16" ht="15" hidden="1" customHeight="1">
      <c r="B767" t="s">
        <v>2770</v>
      </c>
      <c r="C767" s="1">
        <v>41055.774537037039</v>
      </c>
      <c r="D767" s="4" t="s">
        <v>894</v>
      </c>
      <c r="E767">
        <v>45000</v>
      </c>
      <c r="F767" t="s">
        <v>6</v>
      </c>
      <c r="G767">
        <f>tblSalaries[[#This Row],[clean Salary (in local currency)]]*VLOOKUP(tblSalaries[[#This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VLOOKUP(tblSalaries[[#This Row],[Where do you work]],tblCountries[[Actual]:[Mapping]],2,FALSE)</f>
        <v>India</v>
      </c>
      <c r="L767" t="s">
        <v>25</v>
      </c>
      <c r="M767" s="32">
        <f>tblHours[[#This Row],[hrs per day, ave]]</f>
        <v>1.5</v>
      </c>
      <c r="N767" s="32">
        <f>tblHours[[#This Row],[hrs per day, min]]</f>
        <v>1</v>
      </c>
      <c r="O767" s="32">
        <f>tblHours[[#This Row],[hrs per day, max]]</f>
        <v>2</v>
      </c>
      <c r="P767">
        <v>15</v>
      </c>
    </row>
    <row r="768" spans="2:16" ht="15" hidden="1" customHeight="1">
      <c r="B768" t="s">
        <v>2771</v>
      </c>
      <c r="C768" s="1">
        <v>41055.776863425926</v>
      </c>
      <c r="D768" s="4">
        <v>55000</v>
      </c>
      <c r="E768">
        <v>55000</v>
      </c>
      <c r="F768" t="s">
        <v>22</v>
      </c>
      <c r="G768">
        <f>tblSalaries[[#This Row],[clean Salary (in local currency)]]*VLOOKUP(tblSalaries[[#This Row],[Currency]],tblXrate[],2,FALSE)</f>
        <v>69871.969144538423</v>
      </c>
      <c r="H768" t="s">
        <v>29</v>
      </c>
      <c r="I768" t="s">
        <v>4001</v>
      </c>
      <c r="J768" t="s">
        <v>895</v>
      </c>
      <c r="K768" t="str">
        <f>VLOOKUP(tblSalaries[[#This Row],[Where do you work]],tblCountries[[Actual]:[Mapping]],2,FALSE)</f>
        <v>Italy</v>
      </c>
      <c r="L768" t="s">
        <v>18</v>
      </c>
      <c r="M768" s="32">
        <f>tblHours[[#This Row],[hrs per day, ave]]</f>
        <v>2.5</v>
      </c>
      <c r="N768" s="32">
        <f>tblHours[[#This Row],[hrs per day, min]]</f>
        <v>2</v>
      </c>
      <c r="O768" s="32">
        <f>tblHours[[#This Row],[hrs per day, max]]</f>
        <v>3</v>
      </c>
      <c r="P768">
        <v>18</v>
      </c>
    </row>
    <row r="769" spans="2:16" ht="15" hidden="1" customHeight="1">
      <c r="B769" t="s">
        <v>2772</v>
      </c>
      <c r="C769" s="1">
        <v>41055.778831018521</v>
      </c>
      <c r="D769" s="4" t="s">
        <v>896</v>
      </c>
      <c r="E769">
        <v>480000</v>
      </c>
      <c r="F769" t="s">
        <v>40</v>
      </c>
      <c r="G769">
        <f>tblSalaries[[#This Row],[clean Salary (in local currency)]]*VLOOKUP(tblSalaries[[#This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VLOOKUP(tblSalaries[[#This Row],[Where do you work]],tblCountries[[Actual]:[Mapping]],2,FALSE)</f>
        <v>India</v>
      </c>
      <c r="L769" t="s">
        <v>9</v>
      </c>
      <c r="M769" s="32">
        <f>tblHours[[#This Row],[hrs per day, ave]]</f>
        <v>5</v>
      </c>
      <c r="N769" s="32">
        <f>tblHours[[#This Row],[hrs per day, min]]</f>
        <v>4</v>
      </c>
      <c r="O769" s="32">
        <f>tblHours[[#This Row],[hrs per day, max]]</f>
        <v>6</v>
      </c>
      <c r="P769">
        <v>11</v>
      </c>
    </row>
    <row r="770" spans="2:16" ht="15" hidden="1" customHeight="1">
      <c r="B770" t="s">
        <v>2773</v>
      </c>
      <c r="C770" s="1">
        <v>41055.780555555553</v>
      </c>
      <c r="D770" s="4" t="s">
        <v>898</v>
      </c>
      <c r="E770">
        <v>33600</v>
      </c>
      <c r="F770" t="s">
        <v>358</v>
      </c>
      <c r="G770">
        <f>tblSalaries[[#This Row],[clean Salary (in local currency)]]*VLOOKUP(tblSalaries[[#This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VLOOKUP(tblSalaries[[#This Row],[Where do you work]],tblCountries[[Actual]:[Mapping]],2,FALSE)</f>
        <v>Dubai</v>
      </c>
      <c r="L770" t="s">
        <v>25</v>
      </c>
      <c r="M770" s="32">
        <f>tblHours[[#This Row],[hrs per day, ave]]</f>
        <v>1.5</v>
      </c>
      <c r="N770" s="32">
        <f>tblHours[[#This Row],[hrs per day, min]]</f>
        <v>1</v>
      </c>
      <c r="O770" s="32">
        <f>tblHours[[#This Row],[hrs per day, max]]</f>
        <v>2</v>
      </c>
      <c r="P770">
        <v>7</v>
      </c>
    </row>
    <row r="771" spans="2:16" ht="15" hidden="1" customHeight="1">
      <c r="B771" t="s">
        <v>2774</v>
      </c>
      <c r="C771" s="1">
        <v>41055.789490740739</v>
      </c>
      <c r="D771" s="4">
        <v>570000</v>
      </c>
      <c r="E771">
        <v>570000</v>
      </c>
      <c r="F771" t="s">
        <v>40</v>
      </c>
      <c r="G771">
        <f>tblSalaries[[#This Row],[clean Salary (in local currency)]]*VLOOKUP(tblSalaries[[#This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VLOOKUP(tblSalaries[[#This Row],[Where do you work]],tblCountries[[Actual]:[Mapping]],2,FALSE)</f>
        <v>India</v>
      </c>
      <c r="L771" t="s">
        <v>13</v>
      </c>
      <c r="M771" s="32">
        <f>tblHours[[#This Row],[hrs per day, ave]]</f>
        <v>8</v>
      </c>
      <c r="N771" s="32">
        <f>tblHours[[#This Row],[hrs per day, min]]</f>
        <v>8</v>
      </c>
      <c r="O771" s="32">
        <f>tblHours[[#This Row],[hrs per day, max]]</f>
        <v>8</v>
      </c>
      <c r="P771">
        <v>2.4</v>
      </c>
    </row>
    <row r="772" spans="2:16" ht="15" hidden="1" customHeight="1">
      <c r="B772" t="s">
        <v>2775</v>
      </c>
      <c r="C772" s="1">
        <v>41055.797164351854</v>
      </c>
      <c r="D772" s="4">
        <v>636000</v>
      </c>
      <c r="E772">
        <v>636000</v>
      </c>
      <c r="F772" t="s">
        <v>40</v>
      </c>
      <c r="G772">
        <f>tblSalaries[[#This Row],[clean Salary (in local currency)]]*VLOOKUP(tblSalaries[[#This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VLOOKUP(tblSalaries[[#This Row],[Where do you work]],tblCountries[[Actual]:[Mapping]],2,FALSE)</f>
        <v>India</v>
      </c>
      <c r="L772" t="s">
        <v>9</v>
      </c>
      <c r="M772" s="32">
        <f>tblHours[[#This Row],[hrs per day, ave]]</f>
        <v>5</v>
      </c>
      <c r="N772" s="32">
        <f>tblHours[[#This Row],[hrs per day, min]]</f>
        <v>4</v>
      </c>
      <c r="O772" s="32">
        <f>tblHours[[#This Row],[hrs per day, max]]</f>
        <v>6</v>
      </c>
      <c r="P772">
        <v>7</v>
      </c>
    </row>
    <row r="773" spans="2:16" ht="15" hidden="1" customHeight="1">
      <c r="B773" t="s">
        <v>2776</v>
      </c>
      <c r="C773" s="1">
        <v>41055.801145833335</v>
      </c>
      <c r="D773" s="4" t="s">
        <v>899</v>
      </c>
      <c r="E773">
        <v>180000</v>
      </c>
      <c r="F773" t="s">
        <v>32</v>
      </c>
      <c r="G773">
        <f>tblSalaries[[#This Row],[clean Salary (in local currency)]]*VLOOKUP(tblSalaries[[#This Row],[Currency]],tblXrate[],2,FALSE)</f>
        <v>1910.5359690238436</v>
      </c>
      <c r="H773" t="s">
        <v>900</v>
      </c>
      <c r="I773" t="s">
        <v>3999</v>
      </c>
      <c r="J773" t="s">
        <v>17</v>
      </c>
      <c r="K773" t="str">
        <f>VLOOKUP(tblSalaries[[#This Row],[Where do you work]],tblCountries[[Actual]:[Mapping]],2,FALSE)</f>
        <v>Pakistan</v>
      </c>
      <c r="L773" t="s">
        <v>13</v>
      </c>
      <c r="M773" s="32">
        <f>tblHours[[#This Row],[hrs per day, ave]]</f>
        <v>8</v>
      </c>
      <c r="N773" s="32">
        <f>tblHours[[#This Row],[hrs per day, min]]</f>
        <v>8</v>
      </c>
      <c r="O773" s="32">
        <f>tblHours[[#This Row],[hrs per day, max]]</f>
        <v>8</v>
      </c>
      <c r="P773">
        <v>7</v>
      </c>
    </row>
    <row r="774" spans="2:16" ht="15" hidden="1" customHeight="1">
      <c r="B774" t="s">
        <v>2777</v>
      </c>
      <c r="C774" s="1">
        <v>41055.807557870372</v>
      </c>
      <c r="D774" s="4" t="s">
        <v>901</v>
      </c>
      <c r="E774">
        <v>36000</v>
      </c>
      <c r="F774" t="s">
        <v>6</v>
      </c>
      <c r="G774">
        <f>tblSalaries[[#This Row],[clean Salary (in local currency)]]*VLOOKUP(tblSalaries[[#This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VLOOKUP(tblSalaries[[#This Row],[Where do you work]],tblCountries[[Actual]:[Mapping]],2,FALSE)</f>
        <v>Australia</v>
      </c>
      <c r="L774" t="s">
        <v>18</v>
      </c>
      <c r="M774" s="32">
        <f>tblHours[[#This Row],[hrs per day, ave]]</f>
        <v>2.5</v>
      </c>
      <c r="N774" s="32">
        <f>tblHours[[#This Row],[hrs per day, min]]</f>
        <v>2</v>
      </c>
      <c r="O774" s="32">
        <f>tblHours[[#This Row],[hrs per day, max]]</f>
        <v>3</v>
      </c>
      <c r="P774">
        <v>12</v>
      </c>
    </row>
    <row r="775" spans="2:16" ht="15" hidden="1" customHeight="1">
      <c r="B775" t="s">
        <v>2778</v>
      </c>
      <c r="C775" s="1">
        <v>41055.812071759261</v>
      </c>
      <c r="D775" s="4" t="s">
        <v>903</v>
      </c>
      <c r="E775">
        <v>2250000</v>
      </c>
      <c r="F775" t="s">
        <v>40</v>
      </c>
      <c r="G775">
        <f>tblSalaries[[#This Row],[clean Salary (in local currency)]]*VLOOKUP(tblSalaries[[#This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 s="32">
        <f>tblHours[[#This Row],[hrs per day, ave]]</f>
        <v>1.5</v>
      </c>
      <c r="N775" s="32">
        <f>tblHours[[#This Row],[hrs per day, min]]</f>
        <v>1</v>
      </c>
      <c r="O775" s="32">
        <f>tblHours[[#This Row],[hrs per day, max]]</f>
        <v>2</v>
      </c>
      <c r="P775">
        <v>5</v>
      </c>
    </row>
    <row r="776" spans="2:16" ht="15" hidden="1" customHeight="1">
      <c r="B776" t="s">
        <v>2779</v>
      </c>
      <c r="C776" s="1">
        <v>41055.812199074076</v>
      </c>
      <c r="D776" s="4">
        <v>16000</v>
      </c>
      <c r="E776">
        <v>16000</v>
      </c>
      <c r="F776" t="s">
        <v>6</v>
      </c>
      <c r="G776">
        <f>tblSalaries[[#This Row],[clean Salary (in local currency)]]*VLOOKUP(tblSalaries[[#This Row],[Currency]],tblXrate[],2,FALSE)</f>
        <v>16000</v>
      </c>
      <c r="H776" t="s">
        <v>905</v>
      </c>
      <c r="I776" t="s">
        <v>3999</v>
      </c>
      <c r="J776" t="s">
        <v>8</v>
      </c>
      <c r="K776" t="str">
        <f>VLOOKUP(tblSalaries[[#This Row],[Where do you work]],tblCountries[[Actual]:[Mapping]],2,FALSE)</f>
        <v>India</v>
      </c>
      <c r="L776" t="s">
        <v>13</v>
      </c>
      <c r="M776" s="32">
        <f>tblHours[[#This Row],[hrs per day, ave]]</f>
        <v>8</v>
      </c>
      <c r="N776" s="32">
        <f>tblHours[[#This Row],[hrs per day, min]]</f>
        <v>8</v>
      </c>
      <c r="O776" s="32">
        <f>tblHours[[#This Row],[hrs per day, max]]</f>
        <v>8</v>
      </c>
      <c r="P776">
        <v>1</v>
      </c>
    </row>
    <row r="777" spans="2:16" ht="15" hidden="1" customHeight="1">
      <c r="B777" t="s">
        <v>2780</v>
      </c>
      <c r="C777" s="1">
        <v>41055.815416666665</v>
      </c>
      <c r="D777" s="4">
        <v>240000</v>
      </c>
      <c r="E777">
        <v>240000</v>
      </c>
      <c r="F777" t="s">
        <v>40</v>
      </c>
      <c r="G777">
        <f>tblSalaries[[#This Row],[clean Salary (in local currency)]]*VLOOKUP(tblSalaries[[#This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VLOOKUP(tblSalaries[[#This Row],[Where do you work]],tblCountries[[Actual]:[Mapping]],2,FALSE)</f>
        <v>India</v>
      </c>
      <c r="L777" t="s">
        <v>13</v>
      </c>
      <c r="M777" s="32">
        <f>tblHours[[#This Row],[hrs per day, ave]]</f>
        <v>8</v>
      </c>
      <c r="N777" s="32">
        <f>tblHours[[#This Row],[hrs per day, min]]</f>
        <v>8</v>
      </c>
      <c r="O777" s="32">
        <f>tblHours[[#This Row],[hrs per day, max]]</f>
        <v>8</v>
      </c>
      <c r="P777">
        <v>4</v>
      </c>
    </row>
    <row r="778" spans="2:16" ht="15" hidden="1" customHeight="1">
      <c r="B778" t="s">
        <v>2781</v>
      </c>
      <c r="C778" s="1">
        <v>41055.821944444448</v>
      </c>
      <c r="D778" s="4" t="s">
        <v>906</v>
      </c>
      <c r="E778">
        <v>400000</v>
      </c>
      <c r="F778" t="s">
        <v>40</v>
      </c>
      <c r="G778">
        <f>tblSalaries[[#This Row],[clean Salary (in local currency)]]*VLOOKUP(tblSalaries[[#This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9</v>
      </c>
      <c r="M778" s="32">
        <f>tblHours[[#This Row],[hrs per day, ave]]</f>
        <v>5</v>
      </c>
      <c r="N778" s="32">
        <f>tblHours[[#This Row],[hrs per day, min]]</f>
        <v>4</v>
      </c>
      <c r="O778" s="32">
        <f>tblHours[[#This Row],[hrs per day, max]]</f>
        <v>6</v>
      </c>
      <c r="P778">
        <v>7</v>
      </c>
    </row>
    <row r="779" spans="2:16" ht="15" hidden="1" customHeight="1">
      <c r="B779" t="s">
        <v>2782</v>
      </c>
      <c r="C779" s="1">
        <v>41055.839131944442</v>
      </c>
      <c r="D779" s="4">
        <v>10000</v>
      </c>
      <c r="E779">
        <v>10000</v>
      </c>
      <c r="F779" t="s">
        <v>6</v>
      </c>
      <c r="G779">
        <f>tblSalaries[[#This Row],[clean Salary (in local currency)]]*VLOOKUP(tblSalaries[[#This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VLOOKUP(tblSalaries[[#This Row],[Where do you work]],tblCountries[[Actual]:[Mapping]],2,FALSE)</f>
        <v>India</v>
      </c>
      <c r="L779" t="s">
        <v>25</v>
      </c>
      <c r="M779" s="32">
        <f>tblHours[[#This Row],[hrs per day, ave]]</f>
        <v>1.5</v>
      </c>
      <c r="N779" s="32">
        <f>tblHours[[#This Row],[hrs per day, min]]</f>
        <v>1</v>
      </c>
      <c r="O779" s="32">
        <f>tblHours[[#This Row],[hrs per day, max]]</f>
        <v>2</v>
      </c>
      <c r="P779">
        <v>12</v>
      </c>
    </row>
    <row r="780" spans="2:16" ht="15" hidden="1" customHeight="1">
      <c r="B780" t="s">
        <v>2783</v>
      </c>
      <c r="C780" s="1">
        <v>41055.844768518517</v>
      </c>
      <c r="D780" s="4" t="s">
        <v>908</v>
      </c>
      <c r="E780">
        <v>66000</v>
      </c>
      <c r="F780" t="s">
        <v>86</v>
      </c>
      <c r="G780">
        <f>tblSalaries[[#This Row],[clean Salary (in local currency)]]*VLOOKUP(tblSalaries[[#This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VLOOKUP(tblSalaries[[#This Row],[Where do you work]],tblCountries[[Actual]:[Mapping]],2,FALSE)</f>
        <v>Canada</v>
      </c>
      <c r="L780" t="s">
        <v>18</v>
      </c>
      <c r="M780" s="32">
        <f>tblHours[[#This Row],[hrs per day, ave]]</f>
        <v>2.5</v>
      </c>
      <c r="N780" s="32">
        <f>tblHours[[#This Row],[hrs per day, min]]</f>
        <v>2</v>
      </c>
      <c r="O780" s="32">
        <f>tblHours[[#This Row],[hrs per day, max]]</f>
        <v>3</v>
      </c>
      <c r="P780">
        <v>20</v>
      </c>
    </row>
    <row r="781" spans="2:16" ht="15" hidden="1" customHeight="1">
      <c r="B781" t="s">
        <v>2784</v>
      </c>
      <c r="C781" s="1">
        <v>41055.846944444442</v>
      </c>
      <c r="D781" s="4">
        <v>65000</v>
      </c>
      <c r="E781">
        <v>65000</v>
      </c>
      <c r="F781" t="s">
        <v>6</v>
      </c>
      <c r="G781">
        <f>tblSalaries[[#This Row],[clean Salary (in local currency)]]*VLOOKUP(tblSalaries[[#This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VLOOKUP(tblSalaries[[#This Row],[Where do you work]],tblCountries[[Actual]:[Mapping]],2,FALSE)</f>
        <v>USA</v>
      </c>
      <c r="L781" t="s">
        <v>18</v>
      </c>
      <c r="M781" s="32">
        <f>tblHours[[#This Row],[hrs per day, ave]]</f>
        <v>2.5</v>
      </c>
      <c r="N781" s="32">
        <f>tblHours[[#This Row],[hrs per day, min]]</f>
        <v>2</v>
      </c>
      <c r="O781" s="32">
        <f>tblHours[[#This Row],[hrs per day, max]]</f>
        <v>3</v>
      </c>
      <c r="P781">
        <v>10</v>
      </c>
    </row>
    <row r="782" spans="2:16" ht="15" hidden="1" customHeight="1">
      <c r="B782" t="s">
        <v>2785</v>
      </c>
      <c r="C782" s="1">
        <v>41055.847615740742</v>
      </c>
      <c r="D782" s="4" t="s">
        <v>911</v>
      </c>
      <c r="E782">
        <v>450000</v>
      </c>
      <c r="F782" t="s">
        <v>40</v>
      </c>
      <c r="G782">
        <f>tblSalaries[[#This Row],[clean Salary (in local currency)]]*VLOOKUP(tblSalaries[[#This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VLOOKUP(tblSalaries[[#This Row],[Where do you work]],tblCountries[[Actual]:[Mapping]],2,FALSE)</f>
        <v>India</v>
      </c>
      <c r="L782" t="s">
        <v>13</v>
      </c>
      <c r="M782" s="32">
        <f>tblHours[[#This Row],[hrs per day, ave]]</f>
        <v>8</v>
      </c>
      <c r="N782" s="32">
        <f>tblHours[[#This Row],[hrs per day, min]]</f>
        <v>8</v>
      </c>
      <c r="O782" s="32">
        <f>tblHours[[#This Row],[hrs per day, max]]</f>
        <v>8</v>
      </c>
      <c r="P782">
        <v>1.5</v>
      </c>
    </row>
    <row r="783" spans="2:16" ht="15" hidden="1" customHeight="1">
      <c r="B783" t="s">
        <v>2786</v>
      </c>
      <c r="C783" s="1">
        <v>41055.852303240739</v>
      </c>
      <c r="D783" s="4">
        <v>100000</v>
      </c>
      <c r="E783">
        <v>100000</v>
      </c>
      <c r="F783" t="s">
        <v>86</v>
      </c>
      <c r="G783">
        <f>tblSalaries[[#This Row],[clean Salary (in local currency)]]*VLOOKUP(tblSalaries[[#This Row],[Currency]],tblXrate[],2,FALSE)</f>
        <v>98336.152303032693</v>
      </c>
      <c r="H783" t="s">
        <v>913</v>
      </c>
      <c r="I783" t="s">
        <v>4001</v>
      </c>
      <c r="J783" t="s">
        <v>88</v>
      </c>
      <c r="K783" t="str">
        <f>VLOOKUP(tblSalaries[[#This Row],[Where do you work]],tblCountries[[Actual]:[Mapping]],2,FALSE)</f>
        <v>Canada</v>
      </c>
      <c r="L783" t="s">
        <v>9</v>
      </c>
      <c r="M783" s="32">
        <f>tblHours[[#This Row],[hrs per day, ave]]</f>
        <v>5</v>
      </c>
      <c r="N783" s="32">
        <f>tblHours[[#This Row],[hrs per day, min]]</f>
        <v>4</v>
      </c>
      <c r="O783" s="32">
        <f>tblHours[[#This Row],[hrs per day, max]]</f>
        <v>6</v>
      </c>
      <c r="P783">
        <v>5</v>
      </c>
    </row>
    <row r="784" spans="2:16" ht="15" hidden="1" customHeight="1">
      <c r="B784" t="s">
        <v>2787</v>
      </c>
      <c r="C784" s="1">
        <v>41055.855208333334</v>
      </c>
      <c r="D784" s="4" t="s">
        <v>914</v>
      </c>
      <c r="E784">
        <v>150000</v>
      </c>
      <c r="F784" t="s">
        <v>40</v>
      </c>
      <c r="G784">
        <f>tblSalaries[[#This Row],[clean Salary (in local currency)]]*VLOOKUP(tblSalaries[[#This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VLOOKUP(tblSalaries[[#This Row],[Where do you work]],tblCountries[[Actual]:[Mapping]],2,FALSE)</f>
        <v>India</v>
      </c>
      <c r="L784" t="s">
        <v>9</v>
      </c>
      <c r="M784" s="32">
        <f>tblHours[[#This Row],[hrs per day, ave]]</f>
        <v>5</v>
      </c>
      <c r="N784" s="32">
        <f>tblHours[[#This Row],[hrs per day, min]]</f>
        <v>4</v>
      </c>
      <c r="O784" s="32">
        <f>tblHours[[#This Row],[hrs per day, max]]</f>
        <v>6</v>
      </c>
      <c r="P784">
        <v>2</v>
      </c>
    </row>
    <row r="785" spans="2:16" ht="15" hidden="1" customHeight="1">
      <c r="B785" t="s">
        <v>2788</v>
      </c>
      <c r="C785" s="1">
        <v>41055.868136574078</v>
      </c>
      <c r="D785" s="4">
        <v>96000</v>
      </c>
      <c r="E785">
        <v>96000</v>
      </c>
      <c r="F785" t="s">
        <v>6</v>
      </c>
      <c r="G785">
        <f>tblSalaries[[#This Row],[clean Salary (in local currency)]]*VLOOKUP(tblSalaries[[#This Row],[Currency]],tblXrate[],2,FALSE)</f>
        <v>96000</v>
      </c>
      <c r="H785" t="s">
        <v>721</v>
      </c>
      <c r="I785" t="s">
        <v>3999</v>
      </c>
      <c r="J785" t="s">
        <v>8</v>
      </c>
      <c r="K785" t="str">
        <f>VLOOKUP(tblSalaries[[#This Row],[Where do you work]],tblCountries[[Actual]:[Mapping]],2,FALSE)</f>
        <v>India</v>
      </c>
      <c r="L785" t="s">
        <v>13</v>
      </c>
      <c r="M785" s="32">
        <f>tblHours[[#This Row],[hrs per day, ave]]</f>
        <v>8</v>
      </c>
      <c r="N785" s="32">
        <f>tblHours[[#This Row],[hrs per day, min]]</f>
        <v>8</v>
      </c>
      <c r="O785" s="32">
        <f>tblHours[[#This Row],[hrs per day, max]]</f>
        <v>8</v>
      </c>
      <c r="P785">
        <v>8</v>
      </c>
    </row>
    <row r="786" spans="2:16" ht="15" hidden="1" customHeight="1">
      <c r="B786" t="s">
        <v>2789</v>
      </c>
      <c r="C786" s="1">
        <v>41055.873067129629</v>
      </c>
      <c r="D786" s="4" t="s">
        <v>916</v>
      </c>
      <c r="E786">
        <v>1152000</v>
      </c>
      <c r="F786" t="s">
        <v>40</v>
      </c>
      <c r="G786">
        <f>tblSalaries[[#This Row],[clean Salary (in local currency)]]*VLOOKUP(tblSalaries[[#This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VLOOKUP(tblSalaries[[#This Row],[Where do you work]],tblCountries[[Actual]:[Mapping]],2,FALSE)</f>
        <v>India</v>
      </c>
      <c r="L786" t="s">
        <v>9</v>
      </c>
      <c r="M786" s="32">
        <f>tblHours[[#This Row],[hrs per day, ave]]</f>
        <v>5</v>
      </c>
      <c r="N786" s="32">
        <f>tblHours[[#This Row],[hrs per day, min]]</f>
        <v>4</v>
      </c>
      <c r="O786" s="32">
        <f>tblHours[[#This Row],[hrs per day, max]]</f>
        <v>6</v>
      </c>
      <c r="P786">
        <v>6</v>
      </c>
    </row>
    <row r="787" spans="2:16" ht="15" hidden="1" customHeight="1">
      <c r="B787" t="s">
        <v>2790</v>
      </c>
      <c r="C787" s="1">
        <v>41055.873113425929</v>
      </c>
      <c r="D787" s="4">
        <v>15000</v>
      </c>
      <c r="E787">
        <v>15000</v>
      </c>
      <c r="F787" t="s">
        <v>22</v>
      </c>
      <c r="G787">
        <f>tblSalaries[[#This Row],[clean Salary (in local currency)]]*VLOOKUP(tblSalaries[[#This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VLOOKUP(tblSalaries[[#This Row],[Where do you work]],tblCountries[[Actual]:[Mapping]],2,FALSE)</f>
        <v>Spain</v>
      </c>
      <c r="L787" t="s">
        <v>18</v>
      </c>
      <c r="M787" s="32">
        <f>tblHours[[#This Row],[hrs per day, ave]]</f>
        <v>2.5</v>
      </c>
      <c r="N787" s="32">
        <f>tblHours[[#This Row],[hrs per day, min]]</f>
        <v>2</v>
      </c>
      <c r="O787" s="32">
        <f>tblHours[[#This Row],[hrs per day, max]]</f>
        <v>3</v>
      </c>
      <c r="P787">
        <v>10</v>
      </c>
    </row>
    <row r="788" spans="2:16" ht="15" hidden="1" customHeight="1">
      <c r="B788" t="s">
        <v>2791</v>
      </c>
      <c r="C788" s="1">
        <v>41055.875462962962</v>
      </c>
      <c r="D788" s="4" t="s">
        <v>919</v>
      </c>
      <c r="E788">
        <v>65000</v>
      </c>
      <c r="F788" t="s">
        <v>82</v>
      </c>
      <c r="G788">
        <f>tblSalaries[[#This Row],[clean Salary (in local currency)]]*VLOOKUP(tblSalaries[[#This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VLOOKUP(tblSalaries[[#This Row],[Where do you work]],tblCountries[[Actual]:[Mapping]],2,FALSE)</f>
        <v>Australia</v>
      </c>
      <c r="L788" t="s">
        <v>13</v>
      </c>
      <c r="M788" s="32">
        <f>tblHours[[#This Row],[hrs per day, ave]]</f>
        <v>8</v>
      </c>
      <c r="N788" s="32">
        <f>tblHours[[#This Row],[hrs per day, min]]</f>
        <v>8</v>
      </c>
      <c r="O788" s="32">
        <f>tblHours[[#This Row],[hrs per day, max]]</f>
        <v>8</v>
      </c>
      <c r="P788">
        <v>10</v>
      </c>
    </row>
    <row r="789" spans="2:16" ht="15" hidden="1" customHeight="1">
      <c r="B789" t="s">
        <v>2792</v>
      </c>
      <c r="C789" s="1">
        <v>41055.878877314812</v>
      </c>
      <c r="D789" s="4" t="s">
        <v>921</v>
      </c>
      <c r="E789">
        <v>377000</v>
      </c>
      <c r="F789" t="s">
        <v>40</v>
      </c>
      <c r="G789">
        <f>tblSalaries[[#This Row],[clean Salary (in local currency)]]*VLOOKUP(tblSalaries[[#This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VLOOKUP(tblSalaries[[#This Row],[Where do you work]],tblCountries[[Actual]:[Mapping]],2,FALSE)</f>
        <v>India</v>
      </c>
      <c r="L789" t="s">
        <v>25</v>
      </c>
      <c r="M789" s="32">
        <f>tblHours[[#This Row],[hrs per day, ave]]</f>
        <v>1.5</v>
      </c>
      <c r="N789" s="32">
        <f>tblHours[[#This Row],[hrs per day, min]]</f>
        <v>1</v>
      </c>
      <c r="O789" s="32">
        <f>tblHours[[#This Row],[hrs per day, max]]</f>
        <v>2</v>
      </c>
      <c r="P789">
        <v>7</v>
      </c>
    </row>
    <row r="790" spans="2:16" ht="15" hidden="1" customHeight="1">
      <c r="B790" t="s">
        <v>2793</v>
      </c>
      <c r="C790" s="1">
        <v>41055.880023148151</v>
      </c>
      <c r="D790" s="4" t="s">
        <v>400</v>
      </c>
      <c r="E790">
        <v>29000</v>
      </c>
      <c r="F790" t="s">
        <v>69</v>
      </c>
      <c r="G790">
        <f>tblSalaries[[#This Row],[clean Salary (in local currency)]]*VLOOKUP(tblSalaries[[#This Row],[Currency]],tblXrate[],2,FALSE)</f>
        <v>45709.169889951241</v>
      </c>
      <c r="H790" t="s">
        <v>923</v>
      </c>
      <c r="I790" t="s">
        <v>3999</v>
      </c>
      <c r="J790" t="s">
        <v>71</v>
      </c>
      <c r="K790" t="str">
        <f>VLOOKUP(tblSalaries[[#This Row],[Where do you work]],tblCountries[[Actual]:[Mapping]],2,FALSE)</f>
        <v>UK</v>
      </c>
      <c r="L790" t="s">
        <v>18</v>
      </c>
      <c r="M790" s="32">
        <f>tblHours[[#This Row],[hrs per day, ave]]</f>
        <v>2.5</v>
      </c>
      <c r="N790" s="32">
        <f>tblHours[[#This Row],[hrs per day, min]]</f>
        <v>2</v>
      </c>
      <c r="O790" s="32">
        <f>tblHours[[#This Row],[hrs per day, max]]</f>
        <v>3</v>
      </c>
      <c r="P790">
        <v>15</v>
      </c>
    </row>
    <row r="791" spans="2:16" ht="15" hidden="1" customHeight="1">
      <c r="B791" t="s">
        <v>2794</v>
      </c>
      <c r="C791" s="1">
        <v>41055.882175925923</v>
      </c>
      <c r="D791" s="4">
        <v>48500</v>
      </c>
      <c r="E791">
        <v>48500</v>
      </c>
      <c r="F791" t="s">
        <v>6</v>
      </c>
      <c r="G791">
        <f>tblSalaries[[#This Row],[clean Salary (in local currency)]]*VLOOKUP(tblSalaries[[#This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VLOOKUP(tblSalaries[[#This Row],[Where do you work]],tblCountries[[Actual]:[Mapping]],2,FALSE)</f>
        <v>USA</v>
      </c>
      <c r="L791" t="s">
        <v>18</v>
      </c>
      <c r="M791" s="32">
        <f>tblHours[[#This Row],[hrs per day, ave]]</f>
        <v>2.5</v>
      </c>
      <c r="N791" s="32">
        <f>tblHours[[#This Row],[hrs per day, min]]</f>
        <v>2</v>
      </c>
      <c r="O791" s="32">
        <f>tblHours[[#This Row],[hrs per day, max]]</f>
        <v>3</v>
      </c>
      <c r="P791">
        <v>10</v>
      </c>
    </row>
    <row r="792" spans="2:16" ht="15" hidden="1" customHeight="1">
      <c r="B792" t="s">
        <v>2795</v>
      </c>
      <c r="C792" s="1">
        <v>41055.884050925924</v>
      </c>
      <c r="D792" s="4">
        <v>600000</v>
      </c>
      <c r="E792">
        <v>600000</v>
      </c>
      <c r="F792" t="s">
        <v>40</v>
      </c>
      <c r="G792">
        <f>tblSalaries[[#This Row],[clean Salary (in local currency)]]*VLOOKUP(tblSalaries[[#This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VLOOKUP(tblSalaries[[#This Row],[Where do you work]],tblCountries[[Actual]:[Mapping]],2,FALSE)</f>
        <v>India</v>
      </c>
      <c r="L792" t="s">
        <v>13</v>
      </c>
      <c r="M792" s="32">
        <f>tblHours[[#This Row],[hrs per day, ave]]</f>
        <v>8</v>
      </c>
      <c r="N792" s="32">
        <f>tblHours[[#This Row],[hrs per day, min]]</f>
        <v>8</v>
      </c>
      <c r="O792" s="32">
        <f>tblHours[[#This Row],[hrs per day, max]]</f>
        <v>8</v>
      </c>
      <c r="P792">
        <v>4</v>
      </c>
    </row>
    <row r="793" spans="2:16" ht="15" hidden="1" customHeight="1">
      <c r="B793" t="s">
        <v>2796</v>
      </c>
      <c r="C793" s="1">
        <v>41055.884618055556</v>
      </c>
      <c r="D793" s="4">
        <v>33900</v>
      </c>
      <c r="E793">
        <v>33900</v>
      </c>
      <c r="F793" t="s">
        <v>6</v>
      </c>
      <c r="G793">
        <f>tblSalaries[[#This Row],[clean Salary (in local currency)]]*VLOOKUP(tblSalaries[[#This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VLOOKUP(tblSalaries[[#This Row],[Where do you work]],tblCountries[[Actual]:[Mapping]],2,FALSE)</f>
        <v>USA</v>
      </c>
      <c r="L793" t="s">
        <v>18</v>
      </c>
      <c r="M793" s="32">
        <f>tblHours[[#This Row],[hrs per day, ave]]</f>
        <v>2.5</v>
      </c>
      <c r="N793" s="32">
        <f>tblHours[[#This Row],[hrs per day, min]]</f>
        <v>2</v>
      </c>
      <c r="O793" s="32">
        <f>tblHours[[#This Row],[hrs per day, max]]</f>
        <v>3</v>
      </c>
      <c r="P793">
        <v>10</v>
      </c>
    </row>
    <row r="794" spans="2:16" ht="15" hidden="1" customHeight="1">
      <c r="B794" t="s">
        <v>2797</v>
      </c>
      <c r="C794" s="1">
        <v>41055.892118055555</v>
      </c>
      <c r="D794" s="4" t="s">
        <v>925</v>
      </c>
      <c r="E794">
        <v>900000</v>
      </c>
      <c r="F794" t="s">
        <v>585</v>
      </c>
      <c r="G794">
        <f>tblSalaries[[#This Row],[clean Salary (in local currency)]]*VLOOKUP(tblSalaries[[#This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VLOOKUP(tblSalaries[[#This Row],[Where do you work]],tblCountries[[Actual]:[Mapping]],2,FALSE)</f>
        <v>South Africa</v>
      </c>
      <c r="L794" t="s">
        <v>13</v>
      </c>
      <c r="M794" s="32">
        <f>tblHours[[#This Row],[hrs per day, ave]]</f>
        <v>8</v>
      </c>
      <c r="N794" s="32">
        <f>tblHours[[#This Row],[hrs per day, min]]</f>
        <v>8</v>
      </c>
      <c r="O794" s="32">
        <f>tblHours[[#This Row],[hrs per day, max]]</f>
        <v>8</v>
      </c>
      <c r="P794">
        <v>40</v>
      </c>
    </row>
    <row r="795" spans="2:16" ht="15" hidden="1" customHeight="1">
      <c r="B795" t="s">
        <v>2798</v>
      </c>
      <c r="C795" s="1">
        <v>41055.893761574072</v>
      </c>
      <c r="D795" s="4">
        <v>850000</v>
      </c>
      <c r="E795">
        <v>850000</v>
      </c>
      <c r="F795" t="s">
        <v>40</v>
      </c>
      <c r="G795">
        <f>tblSalaries[[#This Row],[clean Salary (in local currency)]]*VLOOKUP(tblSalaries[[#This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 s="32">
        <f>tblHours[[#This Row],[hrs per day, ave]]</f>
        <v>5</v>
      </c>
      <c r="N795" s="32">
        <f>tblHours[[#This Row],[hrs per day, min]]</f>
        <v>4</v>
      </c>
      <c r="O795" s="32">
        <f>tblHours[[#This Row],[hrs per day, max]]</f>
        <v>6</v>
      </c>
      <c r="P795">
        <v>2</v>
      </c>
    </row>
    <row r="796" spans="2:16" ht="15" customHeight="1">
      <c r="B796" t="s">
        <v>2799</v>
      </c>
      <c r="C796" s="1">
        <v>41055.893946759257</v>
      </c>
      <c r="D796" s="4">
        <v>85000</v>
      </c>
      <c r="E796">
        <v>85000</v>
      </c>
      <c r="F796" t="s">
        <v>6</v>
      </c>
      <c r="G796">
        <f>tblSalaries[[#This Row],[clean Salary (in local currency)]]*VLOOKUP(tblSalaries[[#This Row],[Currency]],tblXrate[],2,FALSE)</f>
        <v>85000</v>
      </c>
      <c r="H796" t="s">
        <v>927</v>
      </c>
      <c r="I796" t="s">
        <v>4001</v>
      </c>
      <c r="J796" t="s">
        <v>15</v>
      </c>
      <c r="K796" t="str">
        <f>VLOOKUP(tblSalaries[[#This Row],[Where do you work]],tblCountries[[Actual]:[Mapping]],2,FALSE)</f>
        <v>USA</v>
      </c>
      <c r="L796" t="s">
        <v>9</v>
      </c>
      <c r="M796" s="32">
        <f>tblHours[[#This Row],[hrs per day, ave]]</f>
        <v>5</v>
      </c>
      <c r="N796" s="32">
        <f>tblHours[[#This Row],[hrs per day, min]]</f>
        <v>4</v>
      </c>
      <c r="O796" s="32">
        <f>tblHours[[#This Row],[hrs per day, max]]</f>
        <v>6</v>
      </c>
      <c r="P796">
        <v>15</v>
      </c>
    </row>
    <row r="797" spans="2:16" ht="15" hidden="1" customHeight="1">
      <c r="B797" t="s">
        <v>2800</v>
      </c>
      <c r="C797" s="1">
        <v>41055.903344907405</v>
      </c>
      <c r="D797" s="4" t="s">
        <v>928</v>
      </c>
      <c r="E797">
        <v>450000</v>
      </c>
      <c r="F797" t="s">
        <v>40</v>
      </c>
      <c r="G797">
        <f>tblSalaries[[#This Row],[clean Salary (in local currency)]]*VLOOKUP(tblSalaries[[#This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VLOOKUP(tblSalaries[[#This Row],[Where do you work]],tblCountries[[Actual]:[Mapping]],2,FALSE)</f>
        <v>India</v>
      </c>
      <c r="L797" t="s">
        <v>9</v>
      </c>
      <c r="M797" s="32">
        <f>tblHours[[#This Row],[hrs per day, ave]]</f>
        <v>5</v>
      </c>
      <c r="N797" s="32">
        <f>tblHours[[#This Row],[hrs per day, min]]</f>
        <v>4</v>
      </c>
      <c r="O797" s="32">
        <f>tblHours[[#This Row],[hrs per day, max]]</f>
        <v>6</v>
      </c>
      <c r="P797">
        <v>6</v>
      </c>
    </row>
    <row r="798" spans="2:16" ht="15" hidden="1" customHeight="1">
      <c r="B798" t="s">
        <v>2801</v>
      </c>
      <c r="C798" s="1">
        <v>41055.905486111114</v>
      </c>
      <c r="D798" s="4">
        <v>48000</v>
      </c>
      <c r="E798">
        <v>48000</v>
      </c>
      <c r="F798" t="s">
        <v>6</v>
      </c>
      <c r="G798">
        <f>tblSalaries[[#This Row],[clean Salary (in local currency)]]*VLOOKUP(tblSalaries[[#This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VLOOKUP(tblSalaries[[#This Row],[Where do you work]],tblCountries[[Actual]:[Mapping]],2,FALSE)</f>
        <v>USA</v>
      </c>
      <c r="L798" t="s">
        <v>18</v>
      </c>
      <c r="M798" s="32">
        <f>tblHours[[#This Row],[hrs per day, ave]]</f>
        <v>2.5</v>
      </c>
      <c r="N798" s="32">
        <f>tblHours[[#This Row],[hrs per day, min]]</f>
        <v>2</v>
      </c>
      <c r="O798" s="32">
        <f>tblHours[[#This Row],[hrs per day, max]]</f>
        <v>3</v>
      </c>
      <c r="P798">
        <v>16</v>
      </c>
    </row>
    <row r="799" spans="2:16" ht="15" hidden="1" customHeight="1">
      <c r="B799" t="s">
        <v>2802</v>
      </c>
      <c r="C799" s="1">
        <v>41055.914305555554</v>
      </c>
      <c r="D799" s="4">
        <v>170000</v>
      </c>
      <c r="E799">
        <v>170000</v>
      </c>
      <c r="F799" t="s">
        <v>40</v>
      </c>
      <c r="G799">
        <f>tblSalaries[[#This Row],[clean Salary (in local currency)]]*VLOOKUP(tblSalaries[[#This Row],[Currency]],tblXrate[],2,FALSE)</f>
        <v>3027.3458368652364</v>
      </c>
      <c r="H799" t="s">
        <v>931</v>
      </c>
      <c r="I799" t="s">
        <v>3999</v>
      </c>
      <c r="J799" t="s">
        <v>8</v>
      </c>
      <c r="K799" t="str">
        <f>VLOOKUP(tblSalaries[[#This Row],[Where do you work]],tblCountries[[Actual]:[Mapping]],2,FALSE)</f>
        <v>India</v>
      </c>
      <c r="L799" t="s">
        <v>9</v>
      </c>
      <c r="M799" s="32">
        <f>tblHours[[#This Row],[hrs per day, ave]]</f>
        <v>5</v>
      </c>
      <c r="N799" s="32">
        <f>tblHours[[#This Row],[hrs per day, min]]</f>
        <v>4</v>
      </c>
      <c r="O799" s="32">
        <f>tblHours[[#This Row],[hrs per day, max]]</f>
        <v>6</v>
      </c>
      <c r="P799">
        <v>2</v>
      </c>
    </row>
    <row r="800" spans="2:16" ht="15" hidden="1" customHeight="1">
      <c r="B800" t="s">
        <v>2803</v>
      </c>
      <c r="C800" s="1">
        <v>41055.914456018516</v>
      </c>
      <c r="D800" s="4">
        <v>13100</v>
      </c>
      <c r="E800">
        <v>13100</v>
      </c>
      <c r="F800" t="s">
        <v>6</v>
      </c>
      <c r="G800">
        <f>tblSalaries[[#This Row],[clean Salary (in local currency)]]*VLOOKUP(tblSalaries[[#This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 s="32">
        <f>tblHours[[#This Row],[hrs per day, ave]]</f>
        <v>2.5</v>
      </c>
      <c r="N800" s="32">
        <f>tblHours[[#This Row],[hrs per day, min]]</f>
        <v>2</v>
      </c>
      <c r="O800" s="32">
        <f>tblHours[[#This Row],[hrs per day, max]]</f>
        <v>3</v>
      </c>
      <c r="P800">
        <v>5</v>
      </c>
    </row>
    <row r="801" spans="2:16" ht="15" hidden="1" customHeight="1">
      <c r="B801" t="s">
        <v>2804</v>
      </c>
      <c r="C801" s="1">
        <v>41055.918668981481</v>
      </c>
      <c r="D801" s="4">
        <v>5000</v>
      </c>
      <c r="E801">
        <v>60000</v>
      </c>
      <c r="F801" t="s">
        <v>6</v>
      </c>
      <c r="G801">
        <f>tblSalaries[[#This Row],[clean Salary (in local currency)]]*VLOOKUP(tblSalaries[[#This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VLOOKUP(tblSalaries[[#This Row],[Where do you work]],tblCountries[[Actual]:[Mapping]],2,FALSE)</f>
        <v>UAE</v>
      </c>
      <c r="L801" t="s">
        <v>18</v>
      </c>
      <c r="M801" s="32">
        <f>tblHours[[#This Row],[hrs per day, ave]]</f>
        <v>2.5</v>
      </c>
      <c r="N801" s="32">
        <f>tblHours[[#This Row],[hrs per day, min]]</f>
        <v>2</v>
      </c>
      <c r="O801" s="32">
        <f>tblHours[[#This Row],[hrs per day, max]]</f>
        <v>3</v>
      </c>
      <c r="P801">
        <v>15</v>
      </c>
    </row>
    <row r="802" spans="2:16" ht="15" hidden="1" customHeight="1">
      <c r="B802" t="s">
        <v>2805</v>
      </c>
      <c r="C802" s="1">
        <v>41055.921979166669</v>
      </c>
      <c r="D802" s="4" t="s">
        <v>933</v>
      </c>
      <c r="E802">
        <v>24000</v>
      </c>
      <c r="F802" t="s">
        <v>6</v>
      </c>
      <c r="G802">
        <f>tblSalaries[[#This Row],[clean Salary (in local currency)]]*VLOOKUP(tblSalaries[[#This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VLOOKUP(tblSalaries[[#This Row],[Where do you work]],tblCountries[[Actual]:[Mapping]],2,FALSE)</f>
        <v>Croatia</v>
      </c>
      <c r="L802" t="s">
        <v>18</v>
      </c>
      <c r="M802" s="32">
        <f>tblHours[[#This Row],[hrs per day, ave]]</f>
        <v>2.5</v>
      </c>
      <c r="N802" s="32">
        <f>tblHours[[#This Row],[hrs per day, min]]</f>
        <v>2</v>
      </c>
      <c r="O802" s="32">
        <f>tblHours[[#This Row],[hrs per day, max]]</f>
        <v>3</v>
      </c>
      <c r="P802">
        <v>5</v>
      </c>
    </row>
    <row r="803" spans="2:16" ht="15" hidden="1" customHeight="1">
      <c r="B803" t="s">
        <v>2806</v>
      </c>
      <c r="C803" s="1">
        <v>41055.92287037037</v>
      </c>
      <c r="D803" s="4" t="s">
        <v>936</v>
      </c>
      <c r="E803">
        <v>240000</v>
      </c>
      <c r="F803" t="s">
        <v>40</v>
      </c>
      <c r="G803">
        <f>tblSalaries[[#This Row],[clean Salary (in local currency)]]*VLOOKUP(tblSalaries[[#This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18</v>
      </c>
      <c r="M803" s="32">
        <f>tblHours[[#This Row],[hrs per day, ave]]</f>
        <v>2.5</v>
      </c>
      <c r="N803" s="32">
        <f>tblHours[[#This Row],[hrs per day, min]]</f>
        <v>2</v>
      </c>
      <c r="O803" s="32">
        <f>tblHours[[#This Row],[hrs per day, max]]</f>
        <v>3</v>
      </c>
      <c r="P803">
        <v>3</v>
      </c>
    </row>
    <row r="804" spans="2:16" ht="15" hidden="1" customHeight="1">
      <c r="B804" t="s">
        <v>2807</v>
      </c>
      <c r="C804" s="1">
        <v>41055.927893518521</v>
      </c>
      <c r="D804" s="4" t="s">
        <v>937</v>
      </c>
      <c r="E804">
        <v>650000</v>
      </c>
      <c r="F804" t="s">
        <v>40</v>
      </c>
      <c r="G804">
        <f>tblSalaries[[#This Row],[clean Salary (in local currency)]]*VLOOKUP(tblSalaries[[#This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VLOOKUP(tblSalaries[[#This Row],[Where do you work]],tblCountries[[Actual]:[Mapping]],2,FALSE)</f>
        <v>India</v>
      </c>
      <c r="L804" t="s">
        <v>18</v>
      </c>
      <c r="M804" s="32">
        <f>tblHours[[#This Row],[hrs per day, ave]]</f>
        <v>2.5</v>
      </c>
      <c r="N804" s="32">
        <f>tblHours[[#This Row],[hrs per day, min]]</f>
        <v>2</v>
      </c>
      <c r="O804" s="32">
        <f>tblHours[[#This Row],[hrs per day, max]]</f>
        <v>3</v>
      </c>
      <c r="P804">
        <v>5</v>
      </c>
    </row>
    <row r="805" spans="2:16" ht="15" hidden="1" customHeight="1">
      <c r="B805" t="s">
        <v>2808</v>
      </c>
      <c r="C805" s="1">
        <v>41055.932615740741</v>
      </c>
      <c r="D805" s="4">
        <v>95000</v>
      </c>
      <c r="E805">
        <v>95000</v>
      </c>
      <c r="F805" t="s">
        <v>6</v>
      </c>
      <c r="G805">
        <f>tblSalaries[[#This Row],[clean Salary (in local currency)]]*VLOOKUP(tblSalaries[[#This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VLOOKUP(tblSalaries[[#This Row],[Where do you work]],tblCountries[[Actual]:[Mapping]],2,FALSE)</f>
        <v>USA</v>
      </c>
      <c r="L805" t="s">
        <v>18</v>
      </c>
      <c r="M805" s="32">
        <f>tblHours[[#This Row],[hrs per day, ave]]</f>
        <v>2.5</v>
      </c>
      <c r="N805" s="32">
        <f>tblHours[[#This Row],[hrs per day, min]]</f>
        <v>2</v>
      </c>
      <c r="O805" s="32">
        <f>tblHours[[#This Row],[hrs per day, max]]</f>
        <v>3</v>
      </c>
      <c r="P805">
        <v>13</v>
      </c>
    </row>
    <row r="806" spans="2:16" ht="15" hidden="1" customHeight="1">
      <c r="B806" t="s">
        <v>2809</v>
      </c>
      <c r="C806" s="1">
        <v>41055.933078703703</v>
      </c>
      <c r="D806" s="4">
        <v>516000</v>
      </c>
      <c r="E806">
        <v>516000</v>
      </c>
      <c r="F806" t="s">
        <v>40</v>
      </c>
      <c r="G806">
        <f>tblSalaries[[#This Row],[clean Salary (in local currency)]]*VLOOKUP(tblSalaries[[#This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VLOOKUP(tblSalaries[[#This Row],[Where do you work]],tblCountries[[Actual]:[Mapping]],2,FALSE)</f>
        <v>India</v>
      </c>
      <c r="L806" t="s">
        <v>9</v>
      </c>
      <c r="M806" s="32">
        <f>tblHours[[#This Row],[hrs per day, ave]]</f>
        <v>5</v>
      </c>
      <c r="N806" s="32">
        <f>tblHours[[#This Row],[hrs per day, min]]</f>
        <v>4</v>
      </c>
      <c r="O806" s="32">
        <f>tblHours[[#This Row],[hrs per day, max]]</f>
        <v>6</v>
      </c>
      <c r="P806">
        <v>0</v>
      </c>
    </row>
    <row r="807" spans="2:16" ht="15" hidden="1" customHeight="1">
      <c r="B807" t="s">
        <v>2810</v>
      </c>
      <c r="C807" s="1">
        <v>41055.936990740738</v>
      </c>
      <c r="D807" s="4" t="s">
        <v>940</v>
      </c>
      <c r="E807">
        <v>504000</v>
      </c>
      <c r="F807" t="s">
        <v>40</v>
      </c>
      <c r="G807">
        <f>tblSalaries[[#This Row],[clean Salary (in local currency)]]*VLOOKUP(tblSalaries[[#This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VLOOKUP(tblSalaries[[#This Row],[Where do you work]],tblCountries[[Actual]:[Mapping]],2,FALSE)</f>
        <v>India</v>
      </c>
      <c r="L807" t="s">
        <v>13</v>
      </c>
      <c r="M807" s="32">
        <f>tblHours[[#This Row],[hrs per day, ave]]</f>
        <v>8</v>
      </c>
      <c r="N807" s="32">
        <f>tblHours[[#This Row],[hrs per day, min]]</f>
        <v>8</v>
      </c>
      <c r="O807" s="32">
        <f>tblHours[[#This Row],[hrs per day, max]]</f>
        <v>8</v>
      </c>
      <c r="P807">
        <v>3</v>
      </c>
    </row>
    <row r="808" spans="2:16" ht="15" hidden="1" customHeight="1">
      <c r="B808" t="s">
        <v>2811</v>
      </c>
      <c r="C808" s="1">
        <v>41055.937048611115</v>
      </c>
      <c r="D808" s="4">
        <v>144000</v>
      </c>
      <c r="E808">
        <v>144000</v>
      </c>
      <c r="F808" t="s">
        <v>40</v>
      </c>
      <c r="G808">
        <f>tblSalaries[[#This Row],[clean Salary (in local currency)]]*VLOOKUP(tblSalaries[[#This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 s="32">
        <f>tblHours[[#This Row],[hrs per day, ave]]</f>
        <v>8</v>
      </c>
      <c r="N808" s="32">
        <f>tblHours[[#This Row],[hrs per day, min]]</f>
        <v>8</v>
      </c>
      <c r="O808" s="32">
        <f>tblHours[[#This Row],[hrs per day, max]]</f>
        <v>8</v>
      </c>
      <c r="P808">
        <v>1</v>
      </c>
    </row>
    <row r="809" spans="2:16" ht="15" hidden="1" customHeight="1">
      <c r="B809" t="s">
        <v>2812</v>
      </c>
      <c r="C809" s="1">
        <v>41055.946655092594</v>
      </c>
      <c r="D809" s="4" t="s">
        <v>943</v>
      </c>
      <c r="E809">
        <v>55000</v>
      </c>
      <c r="F809" t="s">
        <v>69</v>
      </c>
      <c r="G809">
        <f>tblSalaries[[#This Row],[clean Salary (in local currency)]]*VLOOKUP(tblSalaries[[#This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VLOOKUP(tblSalaries[[#This Row],[Where do you work]],tblCountries[[Actual]:[Mapping]],2,FALSE)</f>
        <v>UK</v>
      </c>
      <c r="L809" t="s">
        <v>9</v>
      </c>
      <c r="M809" s="32">
        <f>tblHours[[#This Row],[hrs per day, ave]]</f>
        <v>5</v>
      </c>
      <c r="N809" s="32">
        <f>tblHours[[#This Row],[hrs per day, min]]</f>
        <v>4</v>
      </c>
      <c r="O809" s="32">
        <f>tblHours[[#This Row],[hrs per day, max]]</f>
        <v>6</v>
      </c>
      <c r="P809">
        <v>12</v>
      </c>
    </row>
    <row r="810" spans="2:16" ht="15" hidden="1" customHeight="1">
      <c r="B810" t="s">
        <v>2813</v>
      </c>
      <c r="C810" s="1">
        <v>41055.946666666663</v>
      </c>
      <c r="D810" s="4">
        <v>15500</v>
      </c>
      <c r="E810">
        <v>15500</v>
      </c>
      <c r="F810" t="s">
        <v>6</v>
      </c>
      <c r="G810">
        <f>tblSalaries[[#This Row],[clean Salary (in local currency)]]*VLOOKUP(tblSalaries[[#This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VLOOKUP(tblSalaries[[#This Row],[Where do you work]],tblCountries[[Actual]:[Mapping]],2,FALSE)</f>
        <v>India</v>
      </c>
      <c r="L810" t="s">
        <v>25</v>
      </c>
      <c r="M810" s="32">
        <f>tblHours[[#This Row],[hrs per day, ave]]</f>
        <v>1.5</v>
      </c>
      <c r="N810" s="32">
        <f>tblHours[[#This Row],[hrs per day, min]]</f>
        <v>1</v>
      </c>
      <c r="O810" s="32">
        <f>tblHours[[#This Row],[hrs per day, max]]</f>
        <v>2</v>
      </c>
      <c r="P810">
        <v>3</v>
      </c>
    </row>
    <row r="811" spans="2:16" ht="15" hidden="1" customHeight="1">
      <c r="B811" t="s">
        <v>2814</v>
      </c>
      <c r="C811" s="1">
        <v>41055.948078703703</v>
      </c>
      <c r="D811" s="4" t="s">
        <v>945</v>
      </c>
      <c r="E811">
        <v>300000</v>
      </c>
      <c r="F811" t="s">
        <v>3900</v>
      </c>
      <c r="G811">
        <f>tblSalaries[[#This Row],[clean Salary (in local currency)]]*VLOOKUP(tblSalaries[[#This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VLOOKUP(tblSalaries[[#This Row],[Where do you work]],tblCountries[[Actual]:[Mapping]],2,FALSE)</f>
        <v>Brazil</v>
      </c>
      <c r="L811" t="s">
        <v>13</v>
      </c>
      <c r="M811" s="32">
        <f>tblHours[[#This Row],[hrs per day, ave]]</f>
        <v>8</v>
      </c>
      <c r="N811" s="32">
        <f>tblHours[[#This Row],[hrs per day, min]]</f>
        <v>8</v>
      </c>
      <c r="O811" s="32">
        <f>tblHours[[#This Row],[hrs per day, max]]</f>
        <v>8</v>
      </c>
      <c r="P811">
        <v>3</v>
      </c>
    </row>
    <row r="812" spans="2:16" ht="15" hidden="1" customHeight="1">
      <c r="B812" t="s">
        <v>2815</v>
      </c>
      <c r="C812" s="1">
        <v>41055.950127314813</v>
      </c>
      <c r="D812" s="4">
        <v>600000</v>
      </c>
      <c r="E812">
        <v>600000</v>
      </c>
      <c r="F812" t="s">
        <v>40</v>
      </c>
      <c r="G812">
        <f>tblSalaries[[#This Row],[clean Salary (in local currency)]]*VLOOKUP(tblSalaries[[#This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VLOOKUP(tblSalaries[[#This Row],[Where do you work]],tblCountries[[Actual]:[Mapping]],2,FALSE)</f>
        <v>India</v>
      </c>
      <c r="L812" t="s">
        <v>13</v>
      </c>
      <c r="M812" s="32">
        <f>tblHours[[#This Row],[hrs per day, ave]]</f>
        <v>8</v>
      </c>
      <c r="N812" s="32">
        <f>tblHours[[#This Row],[hrs per day, min]]</f>
        <v>8</v>
      </c>
      <c r="O812" s="32">
        <f>tblHours[[#This Row],[hrs per day, max]]</f>
        <v>8</v>
      </c>
      <c r="P812">
        <v>5</v>
      </c>
    </row>
    <row r="813" spans="2:16" ht="15" hidden="1" customHeight="1">
      <c r="B813" t="s">
        <v>2816</v>
      </c>
      <c r="C813" s="1">
        <v>41055.95108796296</v>
      </c>
      <c r="D813" s="4">
        <v>75000</v>
      </c>
      <c r="E813">
        <v>75000</v>
      </c>
      <c r="F813" t="s">
        <v>6</v>
      </c>
      <c r="G813">
        <f>tblSalaries[[#This Row],[clean Salary (in local currency)]]*VLOOKUP(tblSalaries[[#This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VLOOKUP(tblSalaries[[#This Row],[Where do you work]],tblCountries[[Actual]:[Mapping]],2,FALSE)</f>
        <v>USA</v>
      </c>
      <c r="L813" t="s">
        <v>18</v>
      </c>
      <c r="M813" s="32">
        <f>tblHours[[#This Row],[hrs per day, ave]]</f>
        <v>2.5</v>
      </c>
      <c r="N813" s="32">
        <f>tblHours[[#This Row],[hrs per day, min]]</f>
        <v>2</v>
      </c>
      <c r="O813" s="32">
        <f>tblHours[[#This Row],[hrs per day, max]]</f>
        <v>3</v>
      </c>
      <c r="P813">
        <v>27</v>
      </c>
    </row>
    <row r="814" spans="2:16" ht="15" hidden="1" customHeight="1">
      <c r="B814" t="s">
        <v>2817</v>
      </c>
      <c r="C814" s="1">
        <v>41055.953877314816</v>
      </c>
      <c r="D814" s="4" t="s">
        <v>948</v>
      </c>
      <c r="E814">
        <v>12000</v>
      </c>
      <c r="F814" t="s">
        <v>6</v>
      </c>
      <c r="G814">
        <f>tblSalaries[[#This Row],[clean Salary (in local currency)]]*VLOOKUP(tblSalaries[[#This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VLOOKUP(tblSalaries[[#This Row],[Where do you work]],tblCountries[[Actual]:[Mapping]],2,FALSE)</f>
        <v>Ukraine</v>
      </c>
      <c r="L814" t="s">
        <v>9</v>
      </c>
      <c r="M814" s="32">
        <f>tblHours[[#This Row],[hrs per day, ave]]</f>
        <v>5</v>
      </c>
      <c r="N814" s="32">
        <f>tblHours[[#This Row],[hrs per day, min]]</f>
        <v>4</v>
      </c>
      <c r="O814" s="32">
        <f>tblHours[[#This Row],[hrs per day, max]]</f>
        <v>6</v>
      </c>
      <c r="P814">
        <v>5</v>
      </c>
    </row>
    <row r="815" spans="2:16" ht="15" hidden="1" customHeight="1">
      <c r="B815" t="s">
        <v>2818</v>
      </c>
      <c r="C815" s="1">
        <v>41055.959722222222</v>
      </c>
      <c r="D815" s="4" t="s">
        <v>950</v>
      </c>
      <c r="E815">
        <v>1700000</v>
      </c>
      <c r="F815" t="s">
        <v>40</v>
      </c>
      <c r="G815">
        <f>tblSalaries[[#This Row],[clean Salary (in local currency)]]*VLOOKUP(tblSalaries[[#This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VLOOKUP(tblSalaries[[#This Row],[Where do you work]],tblCountries[[Actual]:[Mapping]],2,FALSE)</f>
        <v>India</v>
      </c>
      <c r="L815" t="s">
        <v>13</v>
      </c>
      <c r="M815" s="32">
        <f>tblHours[[#This Row],[hrs per day, ave]]</f>
        <v>8</v>
      </c>
      <c r="N815" s="32">
        <f>tblHours[[#This Row],[hrs per day, min]]</f>
        <v>8</v>
      </c>
      <c r="O815" s="32">
        <f>tblHours[[#This Row],[hrs per day, max]]</f>
        <v>8</v>
      </c>
      <c r="P815">
        <v>1.1000000000000001</v>
      </c>
    </row>
    <row r="816" spans="2:16" ht="15" hidden="1" customHeight="1">
      <c r="B816" t="s">
        <v>2819</v>
      </c>
      <c r="C816" s="1">
        <v>41055.960659722223</v>
      </c>
      <c r="D816" s="4" t="s">
        <v>952</v>
      </c>
      <c r="E816">
        <v>30000</v>
      </c>
      <c r="F816" t="s">
        <v>6</v>
      </c>
      <c r="G816">
        <f>tblSalaries[[#This Row],[clean Salary (in local currency)]]*VLOOKUP(tblSalaries[[#This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VLOOKUP(tblSalaries[[#This Row],[Where do you work]],tblCountries[[Actual]:[Mapping]],2,FALSE)</f>
        <v>Indonesia</v>
      </c>
      <c r="L816" t="s">
        <v>9</v>
      </c>
      <c r="M816" s="32">
        <f>tblHours[[#This Row],[hrs per day, ave]]</f>
        <v>5</v>
      </c>
      <c r="N816" s="32">
        <f>tblHours[[#This Row],[hrs per day, min]]</f>
        <v>4</v>
      </c>
      <c r="O816" s="32">
        <f>tblHours[[#This Row],[hrs per day, max]]</f>
        <v>6</v>
      </c>
      <c r="P816">
        <v>7</v>
      </c>
    </row>
    <row r="817" spans="2:16" ht="15" hidden="1" customHeight="1">
      <c r="B817" t="s">
        <v>2820</v>
      </c>
      <c r="C817" s="1">
        <v>41055.961099537039</v>
      </c>
      <c r="D817" s="4" t="s">
        <v>419</v>
      </c>
      <c r="E817">
        <v>360000</v>
      </c>
      <c r="F817" t="s">
        <v>40</v>
      </c>
      <c r="G817">
        <f>tblSalaries[[#This Row],[clean Salary (in local currency)]]*VLOOKUP(tblSalaries[[#This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13</v>
      </c>
      <c r="M817" s="32">
        <f>tblHours[[#This Row],[hrs per day, ave]]</f>
        <v>8</v>
      </c>
      <c r="N817" s="32">
        <f>tblHours[[#This Row],[hrs per day, min]]</f>
        <v>8</v>
      </c>
      <c r="O817" s="32">
        <f>tblHours[[#This Row],[hrs per day, max]]</f>
        <v>8</v>
      </c>
      <c r="P817">
        <v>4</v>
      </c>
    </row>
    <row r="818" spans="2:16" ht="15" customHeight="1">
      <c r="B818" t="s">
        <v>2821</v>
      </c>
      <c r="C818" s="1">
        <v>41055.961134259262</v>
      </c>
      <c r="D818" s="4">
        <v>100000</v>
      </c>
      <c r="E818">
        <v>100000</v>
      </c>
      <c r="F818" t="s">
        <v>6</v>
      </c>
      <c r="G818">
        <f>tblSalaries[[#This Row],[clean Salary (in local currency)]]*VLOOKUP(tblSalaries[[#This Row],[Currency]],tblXrate[],2,FALSE)</f>
        <v>100000</v>
      </c>
      <c r="H818" t="s">
        <v>456</v>
      </c>
      <c r="I818" t="s">
        <v>4001</v>
      </c>
      <c r="J818" t="s">
        <v>15</v>
      </c>
      <c r="K818" t="str">
        <f>VLOOKUP(tblSalaries[[#This Row],[Where do you work]],tblCountries[[Actual]:[Mapping]],2,FALSE)</f>
        <v>USA</v>
      </c>
      <c r="L818" t="s">
        <v>9</v>
      </c>
      <c r="M818" s="32">
        <f>tblHours[[#This Row],[hrs per day, ave]]</f>
        <v>5</v>
      </c>
      <c r="N818" s="32">
        <f>tblHours[[#This Row],[hrs per day, min]]</f>
        <v>4</v>
      </c>
      <c r="O818" s="32">
        <f>tblHours[[#This Row],[hrs per day, max]]</f>
        <v>6</v>
      </c>
      <c r="P818">
        <v>10</v>
      </c>
    </row>
    <row r="819" spans="2:16" ht="15" hidden="1" customHeight="1">
      <c r="B819" t="s">
        <v>2822</v>
      </c>
      <c r="C819" s="1">
        <v>41055.961724537039</v>
      </c>
      <c r="D819" s="4">
        <v>42000</v>
      </c>
      <c r="E819">
        <v>42000</v>
      </c>
      <c r="F819" t="s">
        <v>22</v>
      </c>
      <c r="G819">
        <f>tblSalaries[[#This Row],[clean Salary (in local currency)]]*VLOOKUP(tblSalaries[[#This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VLOOKUP(tblSalaries[[#This Row],[Where do you work]],tblCountries[[Actual]:[Mapping]],2,FALSE)</f>
        <v>Netherlands</v>
      </c>
      <c r="L819" t="s">
        <v>9</v>
      </c>
      <c r="M819" s="32">
        <f>tblHours[[#This Row],[hrs per day, ave]]</f>
        <v>5</v>
      </c>
      <c r="N819" s="32">
        <f>tblHours[[#This Row],[hrs per day, min]]</f>
        <v>4</v>
      </c>
      <c r="O819" s="32">
        <f>tblHours[[#This Row],[hrs per day, max]]</f>
        <v>6</v>
      </c>
      <c r="P819">
        <v>2</v>
      </c>
    </row>
    <row r="820" spans="2:16" ht="15" hidden="1" customHeight="1">
      <c r="B820" t="s">
        <v>2823</v>
      </c>
      <c r="C820" s="1">
        <v>41055.96197916667</v>
      </c>
      <c r="D820" s="4">
        <v>40000</v>
      </c>
      <c r="E820">
        <v>40000</v>
      </c>
      <c r="F820" t="s">
        <v>6</v>
      </c>
      <c r="G820">
        <f>tblSalaries[[#This Row],[clean Salary (in local currency)]]*VLOOKUP(tblSalaries[[#This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VLOOKUP(tblSalaries[[#This Row],[Where do you work]],tblCountries[[Actual]:[Mapping]],2,FALSE)</f>
        <v>USA</v>
      </c>
      <c r="L820" t="s">
        <v>18</v>
      </c>
      <c r="M820" s="32">
        <f>tblHours[[#This Row],[hrs per day, ave]]</f>
        <v>2.5</v>
      </c>
      <c r="N820" s="32">
        <f>tblHours[[#This Row],[hrs per day, min]]</f>
        <v>2</v>
      </c>
      <c r="O820" s="32">
        <f>tblHours[[#This Row],[hrs per day, max]]</f>
        <v>3</v>
      </c>
      <c r="P820">
        <v>20</v>
      </c>
    </row>
    <row r="821" spans="2:16" ht="15" hidden="1" customHeight="1">
      <c r="B821" t="s">
        <v>2824</v>
      </c>
      <c r="C821" s="1">
        <v>41055.968726851854</v>
      </c>
      <c r="D821" s="4" t="s">
        <v>957</v>
      </c>
      <c r="E821">
        <v>550000</v>
      </c>
      <c r="F821" t="s">
        <v>40</v>
      </c>
      <c r="G821">
        <f>tblSalaries[[#This Row],[clean Salary (in local currency)]]*VLOOKUP(tblSalaries[[#This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VLOOKUP(tblSalaries[[#This Row],[Where do you work]],tblCountries[[Actual]:[Mapping]],2,FALSE)</f>
        <v>India</v>
      </c>
      <c r="L821" t="s">
        <v>9</v>
      </c>
      <c r="M821" s="32">
        <f>tblHours[[#This Row],[hrs per day, ave]]</f>
        <v>5</v>
      </c>
      <c r="N821" s="32">
        <f>tblHours[[#This Row],[hrs per day, min]]</f>
        <v>4</v>
      </c>
      <c r="O821" s="32">
        <f>tblHours[[#This Row],[hrs per day, max]]</f>
        <v>6</v>
      </c>
      <c r="P821">
        <v>1</v>
      </c>
    </row>
    <row r="822" spans="2:16" ht="15" hidden="1" customHeight="1">
      <c r="B822" t="s">
        <v>2825</v>
      </c>
      <c r="C822" s="1">
        <v>41055.968958333331</v>
      </c>
      <c r="D822" s="4" t="s">
        <v>958</v>
      </c>
      <c r="E822">
        <v>65000</v>
      </c>
      <c r="F822" t="s">
        <v>959</v>
      </c>
      <c r="G822">
        <f>tblSalaries[[#This Row],[clean Salary (in local currency)]]*VLOOKUP(tblSalaries[[#This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VLOOKUP(tblSalaries[[#This Row],[Where do you work]],tblCountries[[Actual]:[Mapping]],2,FALSE)</f>
        <v>Romania</v>
      </c>
      <c r="L822" t="s">
        <v>9</v>
      </c>
      <c r="M822" s="32">
        <f>tblHours[[#This Row],[hrs per day, ave]]</f>
        <v>5</v>
      </c>
      <c r="N822" s="32">
        <f>tblHours[[#This Row],[hrs per day, min]]</f>
        <v>4</v>
      </c>
      <c r="O822" s="32">
        <f>tblHours[[#This Row],[hrs per day, max]]</f>
        <v>6</v>
      </c>
      <c r="P822">
        <v>6</v>
      </c>
    </row>
    <row r="823" spans="2:16" ht="15" hidden="1" customHeight="1">
      <c r="B823" t="s">
        <v>2826</v>
      </c>
      <c r="C823" s="1">
        <v>41055.970243055555</v>
      </c>
      <c r="D823" s="4" t="s">
        <v>961</v>
      </c>
      <c r="E823">
        <v>15600</v>
      </c>
      <c r="F823" t="s">
        <v>22</v>
      </c>
      <c r="G823">
        <f>tblSalaries[[#This Row],[clean Salary (in local currency)]]*VLOOKUP(tblSalaries[[#This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VLOOKUP(tblSalaries[[#This Row],[Where do you work]],tblCountries[[Actual]:[Mapping]],2,FALSE)</f>
        <v>Portugal</v>
      </c>
      <c r="L823" t="s">
        <v>9</v>
      </c>
      <c r="M823" s="32">
        <f>tblHours[[#This Row],[hrs per day, ave]]</f>
        <v>5</v>
      </c>
      <c r="N823" s="32">
        <f>tblHours[[#This Row],[hrs per day, min]]</f>
        <v>4</v>
      </c>
      <c r="O823" s="32">
        <f>tblHours[[#This Row],[hrs per day, max]]</f>
        <v>6</v>
      </c>
      <c r="P823">
        <v>5</v>
      </c>
    </row>
    <row r="824" spans="2:16" ht="15" hidden="1" customHeight="1">
      <c r="B824" t="s">
        <v>2827</v>
      </c>
      <c r="C824" s="1">
        <v>41055.973576388889</v>
      </c>
      <c r="D824" s="4" t="s">
        <v>963</v>
      </c>
      <c r="E824">
        <v>600000</v>
      </c>
      <c r="F824" t="s">
        <v>40</v>
      </c>
      <c r="G824">
        <f>tblSalaries[[#This Row],[clean Salary (in local currency)]]*VLOOKUP(tblSalaries[[#This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13</v>
      </c>
      <c r="M824" s="32">
        <f>tblHours[[#This Row],[hrs per day, ave]]</f>
        <v>8</v>
      </c>
      <c r="N824" s="32">
        <f>tblHours[[#This Row],[hrs per day, min]]</f>
        <v>8</v>
      </c>
      <c r="O824" s="32">
        <f>tblHours[[#This Row],[hrs per day, max]]</f>
        <v>8</v>
      </c>
      <c r="P824">
        <v>20</v>
      </c>
    </row>
    <row r="825" spans="2:16" ht="15" hidden="1" customHeight="1">
      <c r="B825" t="s">
        <v>2828</v>
      </c>
      <c r="C825" s="1">
        <v>41055.983495370368</v>
      </c>
      <c r="D825" s="4" t="s">
        <v>965</v>
      </c>
      <c r="E825">
        <v>600000</v>
      </c>
      <c r="F825" t="s">
        <v>40</v>
      </c>
      <c r="G825">
        <f>tblSalaries[[#This Row],[clean Salary (in local currency)]]*VLOOKUP(tblSalaries[[#This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VLOOKUP(tblSalaries[[#This Row],[Where do you work]],tblCountries[[Actual]:[Mapping]],2,FALSE)</f>
        <v>India</v>
      </c>
      <c r="L825" t="s">
        <v>18</v>
      </c>
      <c r="M825" s="32">
        <f>tblHours[[#This Row],[hrs per day, ave]]</f>
        <v>2.5</v>
      </c>
      <c r="N825" s="32">
        <f>tblHours[[#This Row],[hrs per day, min]]</f>
        <v>2</v>
      </c>
      <c r="O825" s="32">
        <f>tblHours[[#This Row],[hrs per day, max]]</f>
        <v>3</v>
      </c>
      <c r="P825">
        <v>18</v>
      </c>
    </row>
    <row r="826" spans="2:16" ht="15" hidden="1" customHeight="1">
      <c r="B826" t="s">
        <v>2829</v>
      </c>
      <c r="C826" s="1">
        <v>41055.985000000001</v>
      </c>
      <c r="D826" s="4">
        <v>1000000</v>
      </c>
      <c r="E826">
        <v>1000000</v>
      </c>
      <c r="F826" t="s">
        <v>40</v>
      </c>
      <c r="G826">
        <f>tblSalaries[[#This Row],[clean Salary (in local currency)]]*VLOOKUP(tblSalaries[[#This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VLOOKUP(tblSalaries[[#This Row],[Where do you work]],tblCountries[[Actual]:[Mapping]],2,FALSE)</f>
        <v>India</v>
      </c>
      <c r="L826" t="s">
        <v>9</v>
      </c>
      <c r="M826" s="32">
        <f>tblHours[[#This Row],[hrs per day, ave]]</f>
        <v>5</v>
      </c>
      <c r="N826" s="32">
        <f>tblHours[[#This Row],[hrs per day, min]]</f>
        <v>4</v>
      </c>
      <c r="O826" s="32">
        <f>tblHours[[#This Row],[hrs per day, max]]</f>
        <v>6</v>
      </c>
      <c r="P826">
        <v>10</v>
      </c>
    </row>
    <row r="827" spans="2:16" ht="15" hidden="1" customHeight="1">
      <c r="B827" t="s">
        <v>2830</v>
      </c>
      <c r="C827" s="1">
        <v>41055.991365740738</v>
      </c>
      <c r="D827" s="4" t="s">
        <v>967</v>
      </c>
      <c r="E827">
        <v>13000</v>
      </c>
      <c r="F827" t="s">
        <v>6</v>
      </c>
      <c r="G827">
        <f>tblSalaries[[#This Row],[clean Salary (in local currency)]]*VLOOKUP(tblSalaries[[#This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VLOOKUP(tblSalaries[[#This Row],[Where do you work]],tblCountries[[Actual]:[Mapping]],2,FALSE)</f>
        <v>India</v>
      </c>
      <c r="L827" t="s">
        <v>13</v>
      </c>
      <c r="M827" s="32">
        <f>tblHours[[#This Row],[hrs per day, ave]]</f>
        <v>8</v>
      </c>
      <c r="N827" s="32">
        <f>tblHours[[#This Row],[hrs per day, min]]</f>
        <v>8</v>
      </c>
      <c r="O827" s="32">
        <f>tblHours[[#This Row],[hrs per day, max]]</f>
        <v>8</v>
      </c>
      <c r="P827">
        <v>6</v>
      </c>
    </row>
    <row r="828" spans="2:16" ht="15" hidden="1" customHeight="1">
      <c r="B828" t="s">
        <v>2831</v>
      </c>
      <c r="C828" s="1">
        <v>41055.999224537038</v>
      </c>
      <c r="D828" s="4" t="s">
        <v>968</v>
      </c>
      <c r="E828">
        <v>900000</v>
      </c>
      <c r="F828" t="s">
        <v>40</v>
      </c>
      <c r="G828">
        <f>tblSalaries[[#This Row],[clean Salary (in local currency)]]*VLOOKUP(tblSalaries[[#This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VLOOKUP(tblSalaries[[#This Row],[Where do you work]],tblCountries[[Actual]:[Mapping]],2,FALSE)</f>
        <v>India</v>
      </c>
      <c r="L828" t="s">
        <v>25</v>
      </c>
      <c r="M828" s="32">
        <f>tblHours[[#This Row],[hrs per day, ave]]</f>
        <v>1.5</v>
      </c>
      <c r="N828" s="32">
        <f>tblHours[[#This Row],[hrs per day, min]]</f>
        <v>1</v>
      </c>
      <c r="O828" s="32">
        <f>tblHours[[#This Row],[hrs per day, max]]</f>
        <v>2</v>
      </c>
      <c r="P828">
        <v>9</v>
      </c>
    </row>
    <row r="829" spans="2:16" ht="15" hidden="1" customHeight="1">
      <c r="B829" t="s">
        <v>2832</v>
      </c>
      <c r="C829" s="1">
        <v>41056.001909722225</v>
      </c>
      <c r="D829" s="4">
        <v>85000</v>
      </c>
      <c r="E829">
        <v>85000</v>
      </c>
      <c r="F829" t="s">
        <v>6</v>
      </c>
      <c r="G829">
        <f>tblSalaries[[#This Row],[clean Salary (in local currency)]]*VLOOKUP(tblSalaries[[#This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VLOOKUP(tblSalaries[[#This Row],[Where do you work]],tblCountries[[Actual]:[Mapping]],2,FALSE)</f>
        <v>USA</v>
      </c>
      <c r="L829" t="s">
        <v>13</v>
      </c>
      <c r="M829" s="32">
        <f>tblHours[[#This Row],[hrs per day, ave]]</f>
        <v>8</v>
      </c>
      <c r="N829" s="32">
        <f>tblHours[[#This Row],[hrs per day, min]]</f>
        <v>8</v>
      </c>
      <c r="O829" s="32">
        <f>tblHours[[#This Row],[hrs per day, max]]</f>
        <v>8</v>
      </c>
      <c r="P829">
        <v>1</v>
      </c>
    </row>
    <row r="830" spans="2:16" ht="15" hidden="1" customHeight="1">
      <c r="B830" t="s">
        <v>2833</v>
      </c>
      <c r="C830" s="1">
        <v>41056.005462962959</v>
      </c>
      <c r="D830" s="4">
        <v>6000</v>
      </c>
      <c r="E830">
        <v>6000</v>
      </c>
      <c r="F830" t="s">
        <v>6</v>
      </c>
      <c r="G830">
        <f>tblSalaries[[#This Row],[clean Salary (in local currency)]]*VLOOKUP(tblSalaries[[#This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VLOOKUP(tblSalaries[[#This Row],[Where do you work]],tblCountries[[Actual]:[Mapping]],2,FALSE)</f>
        <v>Colombia</v>
      </c>
      <c r="L830" t="s">
        <v>25</v>
      </c>
      <c r="M830" s="32">
        <f>tblHours[[#This Row],[hrs per day, ave]]</f>
        <v>1.5</v>
      </c>
      <c r="N830" s="32">
        <f>tblHours[[#This Row],[hrs per day, min]]</f>
        <v>1</v>
      </c>
      <c r="O830" s="32">
        <f>tblHours[[#This Row],[hrs per day, max]]</f>
        <v>2</v>
      </c>
      <c r="P830">
        <v>10</v>
      </c>
    </row>
    <row r="831" spans="2:16" ht="15" hidden="1" customHeight="1">
      <c r="B831" t="s">
        <v>2834</v>
      </c>
      <c r="C831" s="1">
        <v>41056.008946759262</v>
      </c>
      <c r="D831" s="4">
        <v>30000</v>
      </c>
      <c r="E831">
        <v>30000</v>
      </c>
      <c r="F831" t="s">
        <v>6</v>
      </c>
      <c r="G831">
        <f>tblSalaries[[#This Row],[clean Salary (in local currency)]]*VLOOKUP(tblSalaries[[#This Row],[Currency]],tblXrate[],2,FALSE)</f>
        <v>30000</v>
      </c>
      <c r="H831" t="s">
        <v>721</v>
      </c>
      <c r="I831" t="s">
        <v>3999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 s="32">
        <f>tblHours[[#This Row],[hrs per day, ave]]</f>
        <v>5</v>
      </c>
      <c r="N831" s="32">
        <f>tblHours[[#This Row],[hrs per day, min]]</f>
        <v>4</v>
      </c>
      <c r="O831" s="32">
        <f>tblHours[[#This Row],[hrs per day, max]]</f>
        <v>6</v>
      </c>
      <c r="P831">
        <v>2</v>
      </c>
    </row>
    <row r="832" spans="2:16" ht="15" hidden="1" customHeight="1">
      <c r="B832" t="s">
        <v>2835</v>
      </c>
      <c r="C832" s="1">
        <v>41056.013240740744</v>
      </c>
      <c r="D832" s="4">
        <v>100000</v>
      </c>
      <c r="E832">
        <v>100000</v>
      </c>
      <c r="F832" t="s">
        <v>69</v>
      </c>
      <c r="G832">
        <f>tblSalaries[[#This Row],[clean Salary (in local currency)]]*VLOOKUP(tblSalaries[[#This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VLOOKUP(tblSalaries[[#This Row],[Where do you work]],tblCountries[[Actual]:[Mapping]],2,FALSE)</f>
        <v>UK</v>
      </c>
      <c r="L832" t="s">
        <v>18</v>
      </c>
      <c r="M832" s="32">
        <f>tblHours[[#This Row],[hrs per day, ave]]</f>
        <v>2.5</v>
      </c>
      <c r="N832" s="32">
        <f>tblHours[[#This Row],[hrs per day, min]]</f>
        <v>2</v>
      </c>
      <c r="O832" s="32">
        <f>tblHours[[#This Row],[hrs per day, max]]</f>
        <v>3</v>
      </c>
      <c r="P832">
        <v>20</v>
      </c>
    </row>
    <row r="833" spans="2:16" ht="15" hidden="1" customHeight="1">
      <c r="B833" t="s">
        <v>2836</v>
      </c>
      <c r="C833" s="1">
        <v>41056.022986111115</v>
      </c>
      <c r="D833" s="4" t="s">
        <v>972</v>
      </c>
      <c r="E833">
        <v>1200000</v>
      </c>
      <c r="F833" t="s">
        <v>40</v>
      </c>
      <c r="G833">
        <f>tblSalaries[[#This Row],[clean Salary (in local currency)]]*VLOOKUP(tblSalaries[[#This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VLOOKUP(tblSalaries[[#This Row],[Where do you work]],tblCountries[[Actual]:[Mapping]],2,FALSE)</f>
        <v>India</v>
      </c>
      <c r="L833" t="s">
        <v>25</v>
      </c>
      <c r="M833" s="32">
        <f>tblHours[[#This Row],[hrs per day, ave]]</f>
        <v>1.5</v>
      </c>
      <c r="N833" s="32">
        <f>tblHours[[#This Row],[hrs per day, min]]</f>
        <v>1</v>
      </c>
      <c r="O833" s="32">
        <f>tblHours[[#This Row],[hrs per day, max]]</f>
        <v>2</v>
      </c>
      <c r="P833">
        <v>18</v>
      </c>
    </row>
    <row r="834" spans="2:16" ht="15" hidden="1" customHeight="1">
      <c r="B834" t="s">
        <v>2837</v>
      </c>
      <c r="C834" s="1">
        <v>41056.037037037036</v>
      </c>
      <c r="D834" s="4" t="s">
        <v>973</v>
      </c>
      <c r="E834">
        <v>200000</v>
      </c>
      <c r="F834" t="s">
        <v>40</v>
      </c>
      <c r="G834">
        <f>tblSalaries[[#This Row],[clean Salary (in local currency)]]*VLOOKUP(tblSalaries[[#This Row],[Currency]],tblXrate[],2,FALSE)</f>
        <v>3561.5833374885137</v>
      </c>
      <c r="H834" t="s">
        <v>974</v>
      </c>
      <c r="I834" t="s">
        <v>3999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 s="32">
        <f>tblHours[[#This Row],[hrs per day, ave]]</f>
        <v>5</v>
      </c>
      <c r="N834" s="32">
        <f>tblHours[[#This Row],[hrs per day, min]]</f>
        <v>4</v>
      </c>
      <c r="O834" s="32">
        <f>tblHours[[#This Row],[hrs per day, max]]</f>
        <v>6</v>
      </c>
      <c r="P834">
        <v>1</v>
      </c>
    </row>
    <row r="835" spans="2:16" ht="15" hidden="1" customHeight="1">
      <c r="B835" t="s">
        <v>2838</v>
      </c>
      <c r="C835" s="1">
        <v>41056.044976851852</v>
      </c>
      <c r="D835" s="4">
        <v>5000</v>
      </c>
      <c r="E835">
        <v>5000</v>
      </c>
      <c r="F835" t="s">
        <v>6</v>
      </c>
      <c r="G835">
        <f>tblSalaries[[#This Row],[clean Salary (in local currency)]]*VLOOKUP(tblSalaries[[#This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VLOOKUP(tblSalaries[[#This Row],[Where do you work]],tblCountries[[Actual]:[Mapping]],2,FALSE)</f>
        <v>India</v>
      </c>
      <c r="L835" t="s">
        <v>9</v>
      </c>
      <c r="M835" s="32">
        <f>tblHours[[#This Row],[hrs per day, ave]]</f>
        <v>5</v>
      </c>
      <c r="N835" s="32">
        <f>tblHours[[#This Row],[hrs per day, min]]</f>
        <v>4</v>
      </c>
      <c r="O835" s="32">
        <f>tblHours[[#This Row],[hrs per day, max]]</f>
        <v>6</v>
      </c>
      <c r="P835">
        <v>1</v>
      </c>
    </row>
    <row r="836" spans="2:16" ht="15" hidden="1" customHeight="1">
      <c r="B836" t="s">
        <v>2839</v>
      </c>
      <c r="C836" s="1">
        <v>41056.057013888887</v>
      </c>
      <c r="D836" s="4" t="s">
        <v>976</v>
      </c>
      <c r="E836">
        <v>200000</v>
      </c>
      <c r="F836" t="s">
        <v>40</v>
      </c>
      <c r="G836">
        <f>tblSalaries[[#This Row],[clean Salary (in local currency)]]*VLOOKUP(tblSalaries[[#This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VLOOKUP(tblSalaries[[#This Row],[Where do you work]],tblCountries[[Actual]:[Mapping]],2,FALSE)</f>
        <v>India</v>
      </c>
      <c r="L836" t="s">
        <v>9</v>
      </c>
      <c r="M836" s="32">
        <f>tblHours[[#This Row],[hrs per day, ave]]</f>
        <v>5</v>
      </c>
      <c r="N836" s="32">
        <f>tblHours[[#This Row],[hrs per day, min]]</f>
        <v>4</v>
      </c>
      <c r="O836" s="32">
        <f>tblHours[[#This Row],[hrs per day, max]]</f>
        <v>6</v>
      </c>
      <c r="P836">
        <v>2</v>
      </c>
    </row>
    <row r="837" spans="2:16" ht="15" hidden="1" customHeight="1">
      <c r="B837" t="s">
        <v>2840</v>
      </c>
      <c r="C837" s="1">
        <v>41056.063136574077</v>
      </c>
      <c r="D837" s="4" t="s">
        <v>977</v>
      </c>
      <c r="E837">
        <v>30000</v>
      </c>
      <c r="F837" t="s">
        <v>22</v>
      </c>
      <c r="G837">
        <f>tblSalaries[[#This Row],[clean Salary (in local currency)]]*VLOOKUP(tblSalaries[[#This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VLOOKUP(tblSalaries[[#This Row],[Where do you work]],tblCountries[[Actual]:[Mapping]],2,FALSE)</f>
        <v>Portugal</v>
      </c>
      <c r="L837" t="s">
        <v>13</v>
      </c>
      <c r="M837" s="32">
        <f>tblHours[[#This Row],[hrs per day, ave]]</f>
        <v>8</v>
      </c>
      <c r="N837" s="32">
        <f>tblHours[[#This Row],[hrs per day, min]]</f>
        <v>8</v>
      </c>
      <c r="O837" s="32">
        <f>tblHours[[#This Row],[hrs per day, max]]</f>
        <v>8</v>
      </c>
      <c r="P837">
        <v>8</v>
      </c>
    </row>
    <row r="838" spans="2:16" ht="15" hidden="1" customHeight="1">
      <c r="B838" t="s">
        <v>2841</v>
      </c>
      <c r="C838" s="1">
        <v>41056.0702662037</v>
      </c>
      <c r="D838" s="4" t="s">
        <v>980</v>
      </c>
      <c r="E838">
        <v>1000000</v>
      </c>
      <c r="F838" t="s">
        <v>40</v>
      </c>
      <c r="G838">
        <f>tblSalaries[[#This Row],[clean Salary (in local currency)]]*VLOOKUP(tblSalaries[[#This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 s="32">
        <f>tblHours[[#This Row],[hrs per day, ave]]</f>
        <v>5</v>
      </c>
      <c r="N838" s="32">
        <f>tblHours[[#This Row],[hrs per day, min]]</f>
        <v>4</v>
      </c>
      <c r="O838" s="32">
        <f>tblHours[[#This Row],[hrs per day, max]]</f>
        <v>6</v>
      </c>
      <c r="P838">
        <v>6.5</v>
      </c>
    </row>
    <row r="839" spans="2:16" ht="15" hidden="1" customHeight="1">
      <c r="B839" t="s">
        <v>2842</v>
      </c>
      <c r="C839" s="1">
        <v>41056.073611111111</v>
      </c>
      <c r="D839" s="4">
        <v>650000</v>
      </c>
      <c r="E839">
        <v>650000</v>
      </c>
      <c r="F839" t="s">
        <v>40</v>
      </c>
      <c r="G839">
        <f>tblSalaries[[#This Row],[clean Salary (in local currency)]]*VLOOKUP(tblSalaries[[#This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VLOOKUP(tblSalaries[[#This Row],[Where do you work]],tblCountries[[Actual]:[Mapping]],2,FALSE)</f>
        <v>India</v>
      </c>
      <c r="L839" t="s">
        <v>13</v>
      </c>
      <c r="M839" s="32">
        <f>tblHours[[#This Row],[hrs per day, ave]]</f>
        <v>8</v>
      </c>
      <c r="N839" s="32">
        <f>tblHours[[#This Row],[hrs per day, min]]</f>
        <v>8</v>
      </c>
      <c r="O839" s="32">
        <f>tblHours[[#This Row],[hrs per day, max]]</f>
        <v>8</v>
      </c>
      <c r="P839">
        <v>3.5</v>
      </c>
    </row>
    <row r="840" spans="2:16" ht="15" hidden="1" customHeight="1">
      <c r="B840" t="s">
        <v>2843</v>
      </c>
      <c r="C840" s="1">
        <v>41056.106504629628</v>
      </c>
      <c r="D840" s="4">
        <v>100000</v>
      </c>
      <c r="E840">
        <v>100000</v>
      </c>
      <c r="F840" t="s">
        <v>86</v>
      </c>
      <c r="G840">
        <f>tblSalaries[[#This Row],[clean Salary (in local currency)]]*VLOOKUP(tblSalaries[[#This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VLOOKUP(tblSalaries[[#This Row],[Where do you work]],tblCountries[[Actual]:[Mapping]],2,FALSE)</f>
        <v>Canada</v>
      </c>
      <c r="L840" t="s">
        <v>18</v>
      </c>
      <c r="M840" s="32">
        <f>tblHours[[#This Row],[hrs per day, ave]]</f>
        <v>2.5</v>
      </c>
      <c r="N840" s="32">
        <f>tblHours[[#This Row],[hrs per day, min]]</f>
        <v>2</v>
      </c>
      <c r="O840" s="32">
        <f>tblHours[[#This Row],[hrs per day, max]]</f>
        <v>3</v>
      </c>
      <c r="P840">
        <v>10</v>
      </c>
    </row>
    <row r="841" spans="2:16" ht="15" hidden="1" customHeight="1">
      <c r="B841" t="s">
        <v>2844</v>
      </c>
      <c r="C841" s="1">
        <v>41056.129189814812</v>
      </c>
      <c r="D841" s="4">
        <v>92500</v>
      </c>
      <c r="E841">
        <v>92500</v>
      </c>
      <c r="F841" t="s">
        <v>6</v>
      </c>
      <c r="G841">
        <f>tblSalaries[[#This Row],[clean Salary (in local currency)]]*VLOOKUP(tblSalaries[[#This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18</v>
      </c>
      <c r="M841" s="32">
        <f>tblHours[[#This Row],[hrs per day, ave]]</f>
        <v>2.5</v>
      </c>
      <c r="N841" s="32">
        <f>tblHours[[#This Row],[hrs per day, min]]</f>
        <v>2</v>
      </c>
      <c r="O841" s="32">
        <f>tblHours[[#This Row],[hrs per day, max]]</f>
        <v>3</v>
      </c>
      <c r="P841">
        <v>15</v>
      </c>
    </row>
    <row r="842" spans="2:16" ht="15" hidden="1" customHeight="1">
      <c r="B842" t="s">
        <v>2845</v>
      </c>
      <c r="C842" s="1">
        <v>41056.13616898148</v>
      </c>
      <c r="D842" s="4" t="s">
        <v>985</v>
      </c>
      <c r="E842">
        <v>550000</v>
      </c>
      <c r="F842" t="s">
        <v>40</v>
      </c>
      <c r="G842">
        <f>tblSalaries[[#This Row],[clean Salary (in local currency)]]*VLOOKUP(tblSalaries[[#This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VLOOKUP(tblSalaries[[#This Row],[Where do you work]],tblCountries[[Actual]:[Mapping]],2,FALSE)</f>
        <v>India</v>
      </c>
      <c r="L842" t="s">
        <v>9</v>
      </c>
      <c r="M842" s="32">
        <f>tblHours[[#This Row],[hrs per day, ave]]</f>
        <v>5</v>
      </c>
      <c r="N842" s="32">
        <f>tblHours[[#This Row],[hrs per day, min]]</f>
        <v>4</v>
      </c>
      <c r="O842" s="32">
        <f>tblHours[[#This Row],[hrs per day, max]]</f>
        <v>6</v>
      </c>
      <c r="P842">
        <v>1</v>
      </c>
    </row>
    <row r="843" spans="2:16" ht="15" hidden="1" customHeight="1">
      <c r="B843" t="s">
        <v>2846</v>
      </c>
      <c r="C843" s="1">
        <v>41056.13853009259</v>
      </c>
      <c r="D843" s="4">
        <v>32000</v>
      </c>
      <c r="E843">
        <v>32000</v>
      </c>
      <c r="F843" t="s">
        <v>6</v>
      </c>
      <c r="G843">
        <f>tblSalaries[[#This Row],[clean Salary (in local currency)]]*VLOOKUP(tblSalaries[[#This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 s="32">
        <f>tblHours[[#This Row],[hrs per day, ave]]</f>
        <v>5</v>
      </c>
      <c r="N843" s="32">
        <f>tblHours[[#This Row],[hrs per day, min]]</f>
        <v>4</v>
      </c>
      <c r="O843" s="32">
        <f>tblHours[[#This Row],[hrs per day, max]]</f>
        <v>6</v>
      </c>
      <c r="P843">
        <v>1</v>
      </c>
    </row>
    <row r="844" spans="2:16" ht="15" hidden="1" customHeight="1">
      <c r="B844" t="s">
        <v>2847</v>
      </c>
      <c r="C844" s="1">
        <v>41056.142418981479</v>
      </c>
      <c r="D844" s="4">
        <v>55000</v>
      </c>
      <c r="E844">
        <v>55000</v>
      </c>
      <c r="F844" t="s">
        <v>6</v>
      </c>
      <c r="G844">
        <f>tblSalaries[[#This Row],[clean Salary (in local currency)]]*VLOOKUP(tblSalaries[[#This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VLOOKUP(tblSalaries[[#This Row],[Where do you work]],tblCountries[[Actual]:[Mapping]],2,FALSE)</f>
        <v>USA</v>
      </c>
      <c r="L844" t="s">
        <v>9</v>
      </c>
      <c r="M844" s="32">
        <f>tblHours[[#This Row],[hrs per day, ave]]</f>
        <v>5</v>
      </c>
      <c r="N844" s="32">
        <f>tblHours[[#This Row],[hrs per day, min]]</f>
        <v>4</v>
      </c>
      <c r="O844" s="32">
        <f>tblHours[[#This Row],[hrs per day, max]]</f>
        <v>6</v>
      </c>
      <c r="P844">
        <v>10</v>
      </c>
    </row>
    <row r="845" spans="2:16" ht="15" hidden="1" customHeight="1">
      <c r="B845" t="s">
        <v>2848</v>
      </c>
      <c r="C845" s="1">
        <v>41056.142974537041</v>
      </c>
      <c r="D845" s="4">
        <v>40000</v>
      </c>
      <c r="E845">
        <v>40000</v>
      </c>
      <c r="F845" t="s">
        <v>6</v>
      </c>
      <c r="G845">
        <f>tblSalaries[[#This Row],[clean Salary (in local currency)]]*VLOOKUP(tblSalaries[[#This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VLOOKUP(tblSalaries[[#This Row],[Where do you work]],tblCountries[[Actual]:[Mapping]],2,FALSE)</f>
        <v>USA</v>
      </c>
      <c r="L845" t="s">
        <v>13</v>
      </c>
      <c r="M845" s="32">
        <f>tblHours[[#This Row],[hrs per day, ave]]</f>
        <v>8</v>
      </c>
      <c r="N845" s="32">
        <f>tblHours[[#This Row],[hrs per day, min]]</f>
        <v>8</v>
      </c>
      <c r="O845" s="32">
        <f>tblHours[[#This Row],[hrs per day, max]]</f>
        <v>8</v>
      </c>
      <c r="P845">
        <v>4</v>
      </c>
    </row>
    <row r="846" spans="2:16" ht="15" hidden="1" customHeight="1">
      <c r="B846" t="s">
        <v>2849</v>
      </c>
      <c r="C846" s="1">
        <v>41056.151064814818</v>
      </c>
      <c r="D846" s="4" t="s">
        <v>797</v>
      </c>
      <c r="E846">
        <v>3000</v>
      </c>
      <c r="F846" t="s">
        <v>6</v>
      </c>
      <c r="G846">
        <f>tblSalaries[[#This Row],[clean Salary (in local currency)]]*VLOOKUP(tblSalaries[[#This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VLOOKUP(tblSalaries[[#This Row],[Where do you work]],tblCountries[[Actual]:[Mapping]],2,FALSE)</f>
        <v>Pakistan</v>
      </c>
      <c r="L846" t="s">
        <v>18</v>
      </c>
      <c r="M846" s="32">
        <f>tblHours[[#This Row],[hrs per day, ave]]</f>
        <v>2.5</v>
      </c>
      <c r="N846" s="32">
        <f>tblHours[[#This Row],[hrs per day, min]]</f>
        <v>2</v>
      </c>
      <c r="O846" s="32">
        <f>tblHours[[#This Row],[hrs per day, max]]</f>
        <v>3</v>
      </c>
      <c r="P846">
        <v>2</v>
      </c>
    </row>
    <row r="847" spans="2:16" ht="15" hidden="1" customHeight="1">
      <c r="B847" t="s">
        <v>2850</v>
      </c>
      <c r="C847" s="1">
        <v>41056.15111111111</v>
      </c>
      <c r="D847" s="4">
        <v>43600</v>
      </c>
      <c r="E847">
        <v>43600</v>
      </c>
      <c r="F847" t="s">
        <v>6</v>
      </c>
      <c r="G847">
        <f>tblSalaries[[#This Row],[clean Salary (in local currency)]]*VLOOKUP(tblSalaries[[#This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VLOOKUP(tblSalaries[[#This Row],[Where do you work]],tblCountries[[Actual]:[Mapping]],2,FALSE)</f>
        <v>USA</v>
      </c>
      <c r="L847" t="s">
        <v>9</v>
      </c>
      <c r="M847" s="32">
        <f>tblHours[[#This Row],[hrs per day, ave]]</f>
        <v>5</v>
      </c>
      <c r="N847" s="32">
        <f>tblHours[[#This Row],[hrs per day, min]]</f>
        <v>4</v>
      </c>
      <c r="O847" s="32">
        <f>tblHours[[#This Row],[hrs per day, max]]</f>
        <v>6</v>
      </c>
      <c r="P847">
        <v>5</v>
      </c>
    </row>
    <row r="848" spans="2:16" ht="15" hidden="1" customHeight="1">
      <c r="B848" t="s">
        <v>2851</v>
      </c>
      <c r="C848" s="1">
        <v>41056.166828703703</v>
      </c>
      <c r="D848" s="4" t="s">
        <v>988</v>
      </c>
      <c r="E848">
        <v>540000</v>
      </c>
      <c r="F848" t="s">
        <v>40</v>
      </c>
      <c r="G848">
        <f>tblSalaries[[#This Row],[clean Salary (in local currency)]]*VLOOKUP(tblSalaries[[#This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VLOOKUP(tblSalaries[[#This Row],[Where do you work]],tblCountries[[Actual]:[Mapping]],2,FALSE)</f>
        <v>India</v>
      </c>
      <c r="L848" t="s">
        <v>13</v>
      </c>
      <c r="M848" s="32">
        <f>tblHours[[#This Row],[hrs per day, ave]]</f>
        <v>8</v>
      </c>
      <c r="N848" s="32">
        <f>tblHours[[#This Row],[hrs per day, min]]</f>
        <v>8</v>
      </c>
      <c r="O848" s="32">
        <f>tblHours[[#This Row],[hrs per day, max]]</f>
        <v>8</v>
      </c>
      <c r="P848">
        <v>8</v>
      </c>
    </row>
    <row r="849" spans="2:16" ht="15" hidden="1" customHeight="1">
      <c r="B849" t="s">
        <v>2852</v>
      </c>
      <c r="C849" s="1">
        <v>41056.17046296296</v>
      </c>
      <c r="D849" s="4">
        <v>35000</v>
      </c>
      <c r="E849">
        <v>35000</v>
      </c>
      <c r="F849" t="s">
        <v>6</v>
      </c>
      <c r="G849">
        <f>tblSalaries[[#This Row],[clean Salary (in local currency)]]*VLOOKUP(tblSalaries[[#This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VLOOKUP(tblSalaries[[#This Row],[Where do you work]],tblCountries[[Actual]:[Mapping]],2,FALSE)</f>
        <v>Uruguay</v>
      </c>
      <c r="L849" t="s">
        <v>13</v>
      </c>
      <c r="M849" s="32">
        <f>tblHours[[#This Row],[hrs per day, ave]]</f>
        <v>8</v>
      </c>
      <c r="N849" s="32">
        <f>tblHours[[#This Row],[hrs per day, min]]</f>
        <v>8</v>
      </c>
      <c r="O849" s="32">
        <f>tblHours[[#This Row],[hrs per day, max]]</f>
        <v>8</v>
      </c>
      <c r="P849">
        <v>10</v>
      </c>
    </row>
    <row r="850" spans="2:16" ht="15" hidden="1" customHeight="1">
      <c r="B850" t="s">
        <v>2853</v>
      </c>
      <c r="C850" s="1">
        <v>41056.1716087963</v>
      </c>
      <c r="D850" s="4">
        <v>12000</v>
      </c>
      <c r="E850">
        <v>12000</v>
      </c>
      <c r="F850" t="s">
        <v>6</v>
      </c>
      <c r="G850">
        <f>tblSalaries[[#This Row],[clean Salary (in local currency)]]*VLOOKUP(tblSalaries[[#This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VLOOKUP(tblSalaries[[#This Row],[Where do you work]],tblCountries[[Actual]:[Mapping]],2,FALSE)</f>
        <v>Spain</v>
      </c>
      <c r="L850" t="s">
        <v>18</v>
      </c>
      <c r="M850" s="32">
        <f>tblHours[[#This Row],[hrs per day, ave]]</f>
        <v>2.5</v>
      </c>
      <c r="N850" s="32">
        <f>tblHours[[#This Row],[hrs per day, min]]</f>
        <v>2</v>
      </c>
      <c r="O850" s="32">
        <f>tblHours[[#This Row],[hrs per day, max]]</f>
        <v>3</v>
      </c>
      <c r="P850">
        <v>15</v>
      </c>
    </row>
    <row r="851" spans="2:16" ht="15" hidden="1" customHeight="1">
      <c r="B851" t="s">
        <v>2854</v>
      </c>
      <c r="C851" s="1">
        <v>41056.175046296295</v>
      </c>
      <c r="D851" s="4">
        <v>5000</v>
      </c>
      <c r="E851">
        <v>5000</v>
      </c>
      <c r="F851" t="s">
        <v>6</v>
      </c>
      <c r="G851">
        <f>tblSalaries[[#This Row],[clean Salary (in local currency)]]*VLOOKUP(tblSalaries[[#This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VLOOKUP(tblSalaries[[#This Row],[Where do you work]],tblCountries[[Actual]:[Mapping]],2,FALSE)</f>
        <v>Aruba</v>
      </c>
      <c r="L851" t="s">
        <v>25</v>
      </c>
      <c r="M851" s="32">
        <f>tblHours[[#This Row],[hrs per day, ave]]</f>
        <v>1.5</v>
      </c>
      <c r="N851" s="32">
        <f>tblHours[[#This Row],[hrs per day, min]]</f>
        <v>1</v>
      </c>
      <c r="O851" s="32">
        <f>tblHours[[#This Row],[hrs per day, max]]</f>
        <v>2</v>
      </c>
      <c r="P851">
        <v>13</v>
      </c>
    </row>
    <row r="852" spans="2:16" ht="15" hidden="1" customHeight="1">
      <c r="B852" t="s">
        <v>2855</v>
      </c>
      <c r="C852" s="1">
        <v>41056.188287037039</v>
      </c>
      <c r="D852" s="4" t="s">
        <v>993</v>
      </c>
      <c r="E852">
        <v>134000</v>
      </c>
      <c r="F852" t="s">
        <v>585</v>
      </c>
      <c r="G852">
        <f>tblSalaries[[#This Row],[clean Salary (in local currency)]]*VLOOKUP(tblSalaries[[#This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VLOOKUP(tblSalaries[[#This Row],[Where do you work]],tblCountries[[Actual]:[Mapping]],2,FALSE)</f>
        <v>South Africa</v>
      </c>
      <c r="L852" t="s">
        <v>9</v>
      </c>
      <c r="M852" s="32">
        <f>tblHours[[#This Row],[hrs per day, ave]]</f>
        <v>5</v>
      </c>
      <c r="N852" s="32">
        <f>tblHours[[#This Row],[hrs per day, min]]</f>
        <v>4</v>
      </c>
      <c r="O852" s="32">
        <f>tblHours[[#This Row],[hrs per day, max]]</f>
        <v>6</v>
      </c>
      <c r="P852">
        <v>2</v>
      </c>
    </row>
    <row r="853" spans="2:16" ht="15" hidden="1" customHeight="1">
      <c r="B853" t="s">
        <v>2856</v>
      </c>
      <c r="C853" s="1">
        <v>41056.194826388892</v>
      </c>
      <c r="D853" s="4">
        <v>65000</v>
      </c>
      <c r="E853">
        <v>65000</v>
      </c>
      <c r="F853" t="s">
        <v>6</v>
      </c>
      <c r="G853">
        <f>tblSalaries[[#This Row],[clean Salary (in local currency)]]*VLOOKUP(tblSalaries[[#This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VLOOKUP(tblSalaries[[#This Row],[Where do you work]],tblCountries[[Actual]:[Mapping]],2,FALSE)</f>
        <v>USA</v>
      </c>
      <c r="L853" t="s">
        <v>25</v>
      </c>
      <c r="M853" s="32">
        <f>tblHours[[#This Row],[hrs per day, ave]]</f>
        <v>1.5</v>
      </c>
      <c r="N853" s="32">
        <f>tblHours[[#This Row],[hrs per day, min]]</f>
        <v>1</v>
      </c>
      <c r="O853" s="32">
        <f>tblHours[[#This Row],[hrs per day, max]]</f>
        <v>2</v>
      </c>
      <c r="P853">
        <v>8</v>
      </c>
    </row>
    <row r="854" spans="2:16" ht="15" hidden="1" customHeight="1">
      <c r="B854" t="s">
        <v>2857</v>
      </c>
      <c r="C854" s="1">
        <v>41056.262280092589</v>
      </c>
      <c r="D854" s="4">
        <v>40000</v>
      </c>
      <c r="E854">
        <v>40000</v>
      </c>
      <c r="F854" t="s">
        <v>6</v>
      </c>
      <c r="G854">
        <f>tblSalaries[[#This Row],[clean Salary (in local currency)]]*VLOOKUP(tblSalaries[[#This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VLOOKUP(tblSalaries[[#This Row],[Where do you work]],tblCountries[[Actual]:[Mapping]],2,FALSE)</f>
        <v>USA</v>
      </c>
      <c r="L854" t="s">
        <v>13</v>
      </c>
      <c r="M854" s="32">
        <f>tblHours[[#This Row],[hrs per day, ave]]</f>
        <v>8</v>
      </c>
      <c r="N854" s="32">
        <f>tblHours[[#This Row],[hrs per day, min]]</f>
        <v>8</v>
      </c>
      <c r="O854" s="32">
        <f>tblHours[[#This Row],[hrs per day, max]]</f>
        <v>8</v>
      </c>
      <c r="P854">
        <v>2</v>
      </c>
    </row>
    <row r="855" spans="2:16" ht="15" hidden="1" customHeight="1">
      <c r="B855" t="s">
        <v>2858</v>
      </c>
      <c r="C855" s="1">
        <v>41056.27584490741</v>
      </c>
      <c r="D855" s="4">
        <v>98000</v>
      </c>
      <c r="E855">
        <v>98000</v>
      </c>
      <c r="F855" t="s">
        <v>6</v>
      </c>
      <c r="G855">
        <f>tblSalaries[[#This Row],[clean Salary (in local currency)]]*VLOOKUP(tblSalaries[[#This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VLOOKUP(tblSalaries[[#This Row],[Where do you work]],tblCountries[[Actual]:[Mapping]],2,FALSE)</f>
        <v>Indonesia</v>
      </c>
      <c r="L855" t="s">
        <v>18</v>
      </c>
      <c r="M855" s="32">
        <f>tblHours[[#This Row],[hrs per day, ave]]</f>
        <v>2.5</v>
      </c>
      <c r="N855" s="32">
        <f>tblHours[[#This Row],[hrs per day, min]]</f>
        <v>2</v>
      </c>
      <c r="O855" s="32">
        <f>tblHours[[#This Row],[hrs per day, max]]</f>
        <v>3</v>
      </c>
      <c r="P855">
        <v>14</v>
      </c>
    </row>
    <row r="856" spans="2:16" ht="15" customHeight="1">
      <c r="B856" t="s">
        <v>2859</v>
      </c>
      <c r="C856" s="1">
        <v>41056.275868055556</v>
      </c>
      <c r="D856" s="4">
        <v>50000</v>
      </c>
      <c r="E856">
        <v>50000</v>
      </c>
      <c r="F856" t="s">
        <v>6</v>
      </c>
      <c r="G856">
        <f>tblSalaries[[#This Row],[clean Salary (in local currency)]]*VLOOKUP(tblSalaries[[#This Row],[Currency]],tblXrate[],2,FALSE)</f>
        <v>50000</v>
      </c>
      <c r="H856" t="s">
        <v>998</v>
      </c>
      <c r="I856" t="s">
        <v>4001</v>
      </c>
      <c r="J856" t="s">
        <v>15</v>
      </c>
      <c r="K856" t="str">
        <f>VLOOKUP(tblSalaries[[#This Row],[Where do you work]],tblCountries[[Actual]:[Mapping]],2,FALSE)</f>
        <v>USA</v>
      </c>
      <c r="L856" t="s">
        <v>13</v>
      </c>
      <c r="M856" s="32">
        <f>tblHours[[#This Row],[hrs per day, ave]]</f>
        <v>8</v>
      </c>
      <c r="N856" s="32">
        <f>tblHours[[#This Row],[hrs per day, min]]</f>
        <v>8</v>
      </c>
      <c r="O856" s="32">
        <f>tblHours[[#This Row],[hrs per day, max]]</f>
        <v>8</v>
      </c>
      <c r="P856">
        <v>15</v>
      </c>
    </row>
    <row r="857" spans="2:16" ht="15" customHeight="1">
      <c r="B857" t="s">
        <v>2860</v>
      </c>
      <c r="C857" s="1">
        <v>41056.305023148147</v>
      </c>
      <c r="D857" s="4">
        <v>135000</v>
      </c>
      <c r="E857">
        <v>135000</v>
      </c>
      <c r="F857" t="s">
        <v>6</v>
      </c>
      <c r="G857">
        <f>tblSalaries[[#This Row],[clean Salary (in local currency)]]*VLOOKUP(tblSalaries[[#This Row],[Currency]],tblXrate[],2,FALSE)</f>
        <v>135000</v>
      </c>
      <c r="H857" t="s">
        <v>999</v>
      </c>
      <c r="I857" t="s">
        <v>4001</v>
      </c>
      <c r="J857" t="s">
        <v>15</v>
      </c>
      <c r="K857" t="str">
        <f>VLOOKUP(tblSalaries[[#This Row],[Where do you work]],tblCountries[[Actual]:[Mapping]],2,FALSE)</f>
        <v>USA</v>
      </c>
      <c r="L857" t="s">
        <v>9</v>
      </c>
      <c r="M857" s="32">
        <f>tblHours[[#This Row],[hrs per day, ave]]</f>
        <v>5</v>
      </c>
      <c r="N857" s="32">
        <f>tblHours[[#This Row],[hrs per day, min]]</f>
        <v>4</v>
      </c>
      <c r="O857" s="32">
        <f>tblHours[[#This Row],[hrs per day, max]]</f>
        <v>6</v>
      </c>
      <c r="P857">
        <v>25</v>
      </c>
    </row>
    <row r="858" spans="2:16" ht="15" hidden="1" customHeight="1">
      <c r="B858" t="s">
        <v>2861</v>
      </c>
      <c r="C858" s="1">
        <v>41056.33865740741</v>
      </c>
      <c r="D858" s="4" t="s">
        <v>1000</v>
      </c>
      <c r="E858">
        <v>125000</v>
      </c>
      <c r="F858" t="s">
        <v>6</v>
      </c>
      <c r="G858">
        <f>tblSalaries[[#This Row],[clean Salary (in local currency)]]*VLOOKUP(tblSalaries[[#This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VLOOKUP(tblSalaries[[#This Row],[Where do you work]],tblCountries[[Actual]:[Mapping]],2,FALSE)</f>
        <v>Norway</v>
      </c>
      <c r="L858" t="s">
        <v>9</v>
      </c>
      <c r="M858" s="32">
        <f>tblHours[[#This Row],[hrs per day, ave]]</f>
        <v>5</v>
      </c>
      <c r="N858" s="32">
        <f>tblHours[[#This Row],[hrs per day, min]]</f>
        <v>4</v>
      </c>
      <c r="O858" s="32">
        <f>tblHours[[#This Row],[hrs per day, max]]</f>
        <v>6</v>
      </c>
      <c r="P858">
        <v>6</v>
      </c>
    </row>
    <row r="859" spans="2:16" ht="15" hidden="1" customHeight="1">
      <c r="B859" t="s">
        <v>2862</v>
      </c>
      <c r="C859" s="1">
        <v>41056.371157407404</v>
      </c>
      <c r="D859" s="4">
        <v>4500</v>
      </c>
      <c r="E859">
        <v>4500</v>
      </c>
      <c r="F859" t="s">
        <v>6</v>
      </c>
      <c r="G859">
        <f>tblSalaries[[#This Row],[clean Salary (in local currency)]]*VLOOKUP(tblSalaries[[#This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VLOOKUP(tblSalaries[[#This Row],[Where do you work]],tblCountries[[Actual]:[Mapping]],2,FALSE)</f>
        <v>Indonesia</v>
      </c>
      <c r="L859" t="s">
        <v>18</v>
      </c>
      <c r="M859" s="32">
        <f>tblHours[[#This Row],[hrs per day, ave]]</f>
        <v>2.5</v>
      </c>
      <c r="N859" s="32">
        <f>tblHours[[#This Row],[hrs per day, min]]</f>
        <v>2</v>
      </c>
      <c r="O859" s="32">
        <f>tblHours[[#This Row],[hrs per day, max]]</f>
        <v>3</v>
      </c>
      <c r="P859">
        <v>4</v>
      </c>
    </row>
    <row r="860" spans="2:16" ht="15" hidden="1" customHeight="1">
      <c r="B860" t="s">
        <v>2863</v>
      </c>
      <c r="C860" s="1">
        <v>41056.371944444443</v>
      </c>
      <c r="D860" s="4">
        <v>115000</v>
      </c>
      <c r="E860">
        <v>115000</v>
      </c>
      <c r="F860" t="s">
        <v>6</v>
      </c>
      <c r="G860">
        <f>tblSalaries[[#This Row],[clean Salary (in local currency)]]*VLOOKUP(tblSalaries[[#This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VLOOKUP(tblSalaries[[#This Row],[Where do you work]],tblCountries[[Actual]:[Mapping]],2,FALSE)</f>
        <v>USA</v>
      </c>
      <c r="L860" t="s">
        <v>9</v>
      </c>
      <c r="M860" s="32">
        <f>tblHours[[#This Row],[hrs per day, ave]]</f>
        <v>5</v>
      </c>
      <c r="N860" s="32">
        <f>tblHours[[#This Row],[hrs per day, min]]</f>
        <v>4</v>
      </c>
      <c r="O860" s="32">
        <f>tblHours[[#This Row],[hrs per day, max]]</f>
        <v>6</v>
      </c>
      <c r="P860">
        <v>10</v>
      </c>
    </row>
    <row r="861" spans="2:16" ht="15" hidden="1" customHeight="1">
      <c r="B861" t="s">
        <v>2864</v>
      </c>
      <c r="C861" s="1">
        <v>41056.387349537035</v>
      </c>
      <c r="D861" s="4">
        <v>70000</v>
      </c>
      <c r="E861">
        <v>70000</v>
      </c>
      <c r="F861" t="s">
        <v>6</v>
      </c>
      <c r="G861">
        <f>tblSalaries[[#This Row],[clean Salary (in local currency)]]*VLOOKUP(tblSalaries[[#This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VLOOKUP(tblSalaries[[#This Row],[Where do you work]],tblCountries[[Actual]:[Mapping]],2,FALSE)</f>
        <v>USA</v>
      </c>
      <c r="L861" t="s">
        <v>13</v>
      </c>
      <c r="M861" s="32">
        <f>tblHours[[#This Row],[hrs per day, ave]]</f>
        <v>8</v>
      </c>
      <c r="N861" s="32">
        <f>tblHours[[#This Row],[hrs per day, min]]</f>
        <v>8</v>
      </c>
      <c r="O861" s="32">
        <f>tblHours[[#This Row],[hrs per day, max]]</f>
        <v>8</v>
      </c>
      <c r="P861">
        <v>15</v>
      </c>
    </row>
    <row r="862" spans="2:16" ht="15" hidden="1" customHeight="1">
      <c r="B862" t="s">
        <v>2865</v>
      </c>
      <c r="C862" s="1">
        <v>41056.409375000003</v>
      </c>
      <c r="D862" s="4">
        <v>5000</v>
      </c>
      <c r="E862">
        <v>60000</v>
      </c>
      <c r="F862" t="s">
        <v>6</v>
      </c>
      <c r="G862">
        <f>tblSalaries[[#This Row],[clean Salary (in local currency)]]*VLOOKUP(tblSalaries[[#This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VLOOKUP(tblSalaries[[#This Row],[Where do you work]],tblCountries[[Actual]:[Mapping]],2,FALSE)</f>
        <v>USA</v>
      </c>
      <c r="L862" t="s">
        <v>18</v>
      </c>
      <c r="M862" s="32">
        <f>tblHours[[#This Row],[hrs per day, ave]]</f>
        <v>2.5</v>
      </c>
      <c r="N862" s="32">
        <f>tblHours[[#This Row],[hrs per day, min]]</f>
        <v>2</v>
      </c>
      <c r="O862" s="32">
        <f>tblHours[[#This Row],[hrs per day, max]]</f>
        <v>3</v>
      </c>
      <c r="P862">
        <v>8</v>
      </c>
    </row>
    <row r="863" spans="2:16" ht="15" hidden="1" customHeight="1">
      <c r="B863" t="s">
        <v>2866</v>
      </c>
      <c r="C863" s="1">
        <v>41056.426006944443</v>
      </c>
      <c r="D863" s="4">
        <v>87456</v>
      </c>
      <c r="E863">
        <v>87456</v>
      </c>
      <c r="F863" t="s">
        <v>6</v>
      </c>
      <c r="G863">
        <f>tblSalaries[[#This Row],[clean Salary (in local currency)]]*VLOOKUP(tblSalaries[[#This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VLOOKUP(tblSalaries[[#This Row],[Where do you work]],tblCountries[[Actual]:[Mapping]],2,FALSE)</f>
        <v>USA</v>
      </c>
      <c r="L863" t="s">
        <v>18</v>
      </c>
      <c r="M863" s="32">
        <f>tblHours[[#This Row],[hrs per day, ave]]</f>
        <v>2.5</v>
      </c>
      <c r="N863" s="32">
        <f>tblHours[[#This Row],[hrs per day, min]]</f>
        <v>2</v>
      </c>
      <c r="O863" s="32">
        <f>tblHours[[#This Row],[hrs per day, max]]</f>
        <v>3</v>
      </c>
      <c r="P863">
        <v>12</v>
      </c>
    </row>
    <row r="864" spans="2:16" ht="15" hidden="1" customHeight="1">
      <c r="B864" t="s">
        <v>2867</v>
      </c>
      <c r="C864" s="1">
        <v>41056.480752314812</v>
      </c>
      <c r="D864" s="4">
        <v>26400</v>
      </c>
      <c r="E864">
        <v>26400</v>
      </c>
      <c r="F864" t="s">
        <v>6</v>
      </c>
      <c r="G864">
        <f>tblSalaries[[#This Row],[clean Salary (in local currency)]]*VLOOKUP(tblSalaries[[#This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VLOOKUP(tblSalaries[[#This Row],[Where do you work]],tblCountries[[Actual]:[Mapping]],2,FALSE)</f>
        <v>UAE</v>
      </c>
      <c r="L864" t="s">
        <v>13</v>
      </c>
      <c r="M864" s="32">
        <f>tblHours[[#This Row],[hrs per day, ave]]</f>
        <v>8</v>
      </c>
      <c r="N864" s="32">
        <f>tblHours[[#This Row],[hrs per day, min]]</f>
        <v>8</v>
      </c>
      <c r="O864" s="32">
        <f>tblHours[[#This Row],[hrs per day, max]]</f>
        <v>8</v>
      </c>
      <c r="P864">
        <v>6</v>
      </c>
    </row>
    <row r="865" spans="2:16" ht="15" hidden="1" customHeight="1">
      <c r="B865" t="s">
        <v>2868</v>
      </c>
      <c r="C865" s="1">
        <v>41056.49324074074</v>
      </c>
      <c r="D865" s="4">
        <v>1000</v>
      </c>
      <c r="E865">
        <v>12000</v>
      </c>
      <c r="F865" t="s">
        <v>6</v>
      </c>
      <c r="G865">
        <f>tblSalaries[[#This Row],[clean Salary (in local currency)]]*VLOOKUP(tblSalaries[[#This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VLOOKUP(tblSalaries[[#This Row],[Where do you work]],tblCountries[[Actual]:[Mapping]],2,FALSE)</f>
        <v>UAE</v>
      </c>
      <c r="L865" t="s">
        <v>13</v>
      </c>
      <c r="M865" s="32">
        <f>tblHours[[#This Row],[hrs per day, ave]]</f>
        <v>8</v>
      </c>
      <c r="N865" s="32">
        <f>tblHours[[#This Row],[hrs per day, min]]</f>
        <v>8</v>
      </c>
      <c r="O865" s="32">
        <f>tblHours[[#This Row],[hrs per day, max]]</f>
        <v>8</v>
      </c>
      <c r="P865">
        <v>18</v>
      </c>
    </row>
    <row r="866" spans="2:16" ht="15" hidden="1" customHeight="1">
      <c r="B866" t="s">
        <v>2869</v>
      </c>
      <c r="C866" s="1">
        <v>41056.50267361111</v>
      </c>
      <c r="D866" s="4">
        <v>144000</v>
      </c>
      <c r="E866">
        <v>144000</v>
      </c>
      <c r="F866" t="s">
        <v>40</v>
      </c>
      <c r="G866">
        <f>tblSalaries[[#This Row],[clean Salary (in local currency)]]*VLOOKUP(tblSalaries[[#This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VLOOKUP(tblSalaries[[#This Row],[Where do you work]],tblCountries[[Actual]:[Mapping]],2,FALSE)</f>
        <v>India</v>
      </c>
      <c r="L866" t="s">
        <v>9</v>
      </c>
      <c r="M866" s="32">
        <f>tblHours[[#This Row],[hrs per day, ave]]</f>
        <v>5</v>
      </c>
      <c r="N866" s="32">
        <f>tblHours[[#This Row],[hrs per day, min]]</f>
        <v>4</v>
      </c>
      <c r="O866" s="32">
        <f>tblHours[[#This Row],[hrs per day, max]]</f>
        <v>6</v>
      </c>
      <c r="P866">
        <v>1</v>
      </c>
    </row>
    <row r="867" spans="2:16" ht="15" hidden="1" customHeight="1">
      <c r="B867" t="s">
        <v>2870</v>
      </c>
      <c r="C867" s="1">
        <v>41056.522743055553</v>
      </c>
      <c r="D867" s="4" t="s">
        <v>1009</v>
      </c>
      <c r="E867">
        <v>62000</v>
      </c>
      <c r="F867" t="s">
        <v>6</v>
      </c>
      <c r="G867">
        <f>tblSalaries[[#This Row],[clean Salary (in local currency)]]*VLOOKUP(tblSalaries[[#This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VLOOKUP(tblSalaries[[#This Row],[Where do you work]],tblCountries[[Actual]:[Mapping]],2,FALSE)</f>
        <v>Qatar</v>
      </c>
      <c r="L867" t="s">
        <v>13</v>
      </c>
      <c r="M867" s="32">
        <f>tblHours[[#This Row],[hrs per day, ave]]</f>
        <v>8</v>
      </c>
      <c r="N867" s="32">
        <f>tblHours[[#This Row],[hrs per day, min]]</f>
        <v>8</v>
      </c>
      <c r="O867" s="32">
        <f>tblHours[[#This Row],[hrs per day, max]]</f>
        <v>8</v>
      </c>
      <c r="P867">
        <v>11</v>
      </c>
    </row>
    <row r="868" spans="2:16" ht="15" hidden="1" customHeight="1">
      <c r="B868" t="s">
        <v>2871</v>
      </c>
      <c r="C868" s="1">
        <v>41056.52447916667</v>
      </c>
      <c r="D868" s="4" t="s">
        <v>1012</v>
      </c>
      <c r="E868">
        <v>300000</v>
      </c>
      <c r="F868" t="s">
        <v>40</v>
      </c>
      <c r="G868">
        <f>tblSalaries[[#This Row],[clean Salary (in local currency)]]*VLOOKUP(tblSalaries[[#This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VLOOKUP(tblSalaries[[#This Row],[Where do you work]],tblCountries[[Actual]:[Mapping]],2,FALSE)</f>
        <v>India</v>
      </c>
      <c r="L868" t="s">
        <v>25</v>
      </c>
      <c r="M868" s="32">
        <f>tblHours[[#This Row],[hrs per day, ave]]</f>
        <v>1.5</v>
      </c>
      <c r="N868" s="32">
        <f>tblHours[[#This Row],[hrs per day, min]]</f>
        <v>1</v>
      </c>
      <c r="O868" s="32">
        <f>tblHours[[#This Row],[hrs per day, max]]</f>
        <v>2</v>
      </c>
      <c r="P868">
        <v>10</v>
      </c>
    </row>
    <row r="869" spans="2:16" ht="15" hidden="1" customHeight="1">
      <c r="B869" t="s">
        <v>2872</v>
      </c>
      <c r="C869" s="1">
        <v>41056.525717592594</v>
      </c>
      <c r="D869" s="4">
        <v>40000</v>
      </c>
      <c r="E869">
        <v>40000</v>
      </c>
      <c r="F869" t="s">
        <v>22</v>
      </c>
      <c r="G869">
        <f>tblSalaries[[#This Row],[clean Salary (in local currency)]]*VLOOKUP(tblSalaries[[#This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VLOOKUP(tblSalaries[[#This Row],[Where do you work]],tblCountries[[Actual]:[Mapping]],2,FALSE)</f>
        <v>Netherlands</v>
      </c>
      <c r="L869" t="s">
        <v>9</v>
      </c>
      <c r="M869" s="32">
        <f>tblHours[[#This Row],[hrs per day, ave]]</f>
        <v>5</v>
      </c>
      <c r="N869" s="32">
        <f>tblHours[[#This Row],[hrs per day, min]]</f>
        <v>4</v>
      </c>
      <c r="O869" s="32">
        <f>tblHours[[#This Row],[hrs per day, max]]</f>
        <v>6</v>
      </c>
      <c r="P869">
        <v>4</v>
      </c>
    </row>
    <row r="870" spans="2:16" ht="15" hidden="1" customHeight="1">
      <c r="B870" t="s">
        <v>2873</v>
      </c>
      <c r="C870" s="1">
        <v>41056.528807870367</v>
      </c>
      <c r="D870" s="4" t="s">
        <v>1015</v>
      </c>
      <c r="E870">
        <v>25560</v>
      </c>
      <c r="F870" t="s">
        <v>6</v>
      </c>
      <c r="G870">
        <f>tblSalaries[[#This Row],[clean Salary (in local currency)]]*VLOOKUP(tblSalaries[[#This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VLOOKUP(tblSalaries[[#This Row],[Where do you work]],tblCountries[[Actual]:[Mapping]],2,FALSE)</f>
        <v>Saudi Arabia</v>
      </c>
      <c r="L870" t="s">
        <v>9</v>
      </c>
      <c r="M870" s="32">
        <f>tblHours[[#This Row],[hrs per day, ave]]</f>
        <v>5</v>
      </c>
      <c r="N870" s="32">
        <f>tblHours[[#This Row],[hrs per day, min]]</f>
        <v>4</v>
      </c>
      <c r="O870" s="32">
        <f>tblHours[[#This Row],[hrs per day, max]]</f>
        <v>6</v>
      </c>
      <c r="P870">
        <v>3</v>
      </c>
    </row>
    <row r="871" spans="2:16" ht="15" hidden="1" customHeight="1">
      <c r="B871" t="s">
        <v>2874</v>
      </c>
      <c r="C871" s="1">
        <v>41056.540173611109</v>
      </c>
      <c r="D871" s="4" t="s">
        <v>1018</v>
      </c>
      <c r="E871">
        <v>720000</v>
      </c>
      <c r="F871" t="s">
        <v>40</v>
      </c>
      <c r="G871">
        <f>tblSalaries[[#This Row],[clean Salary (in local currency)]]*VLOOKUP(tblSalaries[[#This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VLOOKUP(tblSalaries[[#This Row],[Where do you work]],tblCountries[[Actual]:[Mapping]],2,FALSE)</f>
        <v>India</v>
      </c>
      <c r="L871" t="s">
        <v>9</v>
      </c>
      <c r="M871" s="32">
        <f>tblHours[[#This Row],[hrs per day, ave]]</f>
        <v>5</v>
      </c>
      <c r="N871" s="32">
        <f>tblHours[[#This Row],[hrs per day, min]]</f>
        <v>4</v>
      </c>
      <c r="O871" s="32">
        <f>tblHours[[#This Row],[hrs per day, max]]</f>
        <v>6</v>
      </c>
      <c r="P871">
        <v>3</v>
      </c>
    </row>
    <row r="872" spans="2:16" ht="15" hidden="1" customHeight="1">
      <c r="B872" t="s">
        <v>2875</v>
      </c>
      <c r="C872" s="1">
        <v>41056.546412037038</v>
      </c>
      <c r="D872" s="4">
        <v>600000</v>
      </c>
      <c r="E872">
        <v>600000</v>
      </c>
      <c r="F872" t="s">
        <v>40</v>
      </c>
      <c r="G872">
        <f>tblSalaries[[#This Row],[clean Salary (in local currency)]]*VLOOKUP(tblSalaries[[#This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VLOOKUP(tblSalaries[[#This Row],[Where do you work]],tblCountries[[Actual]:[Mapping]],2,FALSE)</f>
        <v>India</v>
      </c>
      <c r="L872" t="s">
        <v>13</v>
      </c>
      <c r="M872" s="32">
        <f>tblHours[[#This Row],[hrs per day, ave]]</f>
        <v>8</v>
      </c>
      <c r="N872" s="32">
        <f>tblHours[[#This Row],[hrs per day, min]]</f>
        <v>8</v>
      </c>
      <c r="O872" s="32">
        <f>tblHours[[#This Row],[hrs per day, max]]</f>
        <v>8</v>
      </c>
      <c r="P872">
        <v>5</v>
      </c>
    </row>
    <row r="873" spans="2:16" ht="15" hidden="1" customHeight="1">
      <c r="B873" t="s">
        <v>2876</v>
      </c>
      <c r="C873" s="1">
        <v>41056.560636574075</v>
      </c>
      <c r="D873" s="4" t="s">
        <v>1021</v>
      </c>
      <c r="E873">
        <v>420000</v>
      </c>
      <c r="F873" t="s">
        <v>32</v>
      </c>
      <c r="G873">
        <f>tblSalaries[[#This Row],[clean Salary (in local currency)]]*VLOOKUP(tblSalaries[[#This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VLOOKUP(tblSalaries[[#This Row],[Where do you work]],tblCountries[[Actual]:[Mapping]],2,FALSE)</f>
        <v>Pakistan</v>
      </c>
      <c r="L873" t="s">
        <v>13</v>
      </c>
      <c r="M873" s="32">
        <f>tblHours[[#This Row],[hrs per day, ave]]</f>
        <v>8</v>
      </c>
      <c r="N873" s="32">
        <f>tblHours[[#This Row],[hrs per day, min]]</f>
        <v>8</v>
      </c>
      <c r="O873" s="32">
        <f>tblHours[[#This Row],[hrs per day, max]]</f>
        <v>8</v>
      </c>
      <c r="P873">
        <v>4</v>
      </c>
    </row>
    <row r="874" spans="2:16" ht="15" hidden="1" customHeight="1">
      <c r="B874" t="s">
        <v>2877</v>
      </c>
      <c r="C874" s="1">
        <v>41056.562407407408</v>
      </c>
      <c r="D874" s="4" t="s">
        <v>1023</v>
      </c>
      <c r="E874">
        <v>125000</v>
      </c>
      <c r="F874" t="s">
        <v>6</v>
      </c>
      <c r="G874">
        <f>tblSalaries[[#This Row],[clean Salary (in local currency)]]*VLOOKUP(tblSalaries[[#This Row],[Currency]],tblXrate[],2,FALSE)</f>
        <v>125000</v>
      </c>
      <c r="H874" t="s">
        <v>1024</v>
      </c>
      <c r="I874" t="s">
        <v>4001</v>
      </c>
      <c r="J874" t="s">
        <v>48</v>
      </c>
      <c r="K874" t="str">
        <f>VLOOKUP(tblSalaries[[#This Row],[Where do you work]],tblCountries[[Actual]:[Mapping]],2,FALSE)</f>
        <v>South Africa</v>
      </c>
      <c r="L874" t="s">
        <v>9</v>
      </c>
      <c r="M874" s="32">
        <f>tblHours[[#This Row],[hrs per day, ave]]</f>
        <v>5</v>
      </c>
      <c r="N874" s="32">
        <f>tblHours[[#This Row],[hrs per day, min]]</f>
        <v>4</v>
      </c>
      <c r="O874" s="32">
        <f>tblHours[[#This Row],[hrs per day, max]]</f>
        <v>6</v>
      </c>
      <c r="P874">
        <v>20</v>
      </c>
    </row>
    <row r="875" spans="2:16" ht="15" hidden="1" customHeight="1">
      <c r="B875" t="s">
        <v>2878</v>
      </c>
      <c r="C875" s="1">
        <v>41056.565416666665</v>
      </c>
      <c r="D875" s="4">
        <v>43000</v>
      </c>
      <c r="E875">
        <v>43000</v>
      </c>
      <c r="F875" t="s">
        <v>6</v>
      </c>
      <c r="G875">
        <f>tblSalaries[[#This Row],[clean Salary (in local currency)]]*VLOOKUP(tblSalaries[[#This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VLOOKUP(tblSalaries[[#This Row],[Where do you work]],tblCountries[[Actual]:[Mapping]],2,FALSE)</f>
        <v>USA</v>
      </c>
      <c r="L875" t="s">
        <v>9</v>
      </c>
      <c r="M875" s="32">
        <f>tblHours[[#This Row],[hrs per day, ave]]</f>
        <v>5</v>
      </c>
      <c r="N875" s="32">
        <f>tblHours[[#This Row],[hrs per day, min]]</f>
        <v>4</v>
      </c>
      <c r="O875" s="32">
        <f>tblHours[[#This Row],[hrs per day, max]]</f>
        <v>6</v>
      </c>
      <c r="P875">
        <v>1</v>
      </c>
    </row>
    <row r="876" spans="2:16" ht="15" hidden="1" customHeight="1">
      <c r="B876" t="s">
        <v>2879</v>
      </c>
      <c r="C876" s="1">
        <v>41056.570185185185</v>
      </c>
      <c r="D876" s="4" t="s">
        <v>1025</v>
      </c>
      <c r="E876">
        <v>400000</v>
      </c>
      <c r="F876" t="s">
        <v>40</v>
      </c>
      <c r="G876">
        <f>tblSalaries[[#This Row],[clean Salary (in local currency)]]*VLOOKUP(tblSalaries[[#This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VLOOKUP(tblSalaries[[#This Row],[Where do you work]],tblCountries[[Actual]:[Mapping]],2,FALSE)</f>
        <v>India</v>
      </c>
      <c r="L876" t="s">
        <v>18</v>
      </c>
      <c r="M876" s="32">
        <f>tblHours[[#This Row],[hrs per day, ave]]</f>
        <v>2.5</v>
      </c>
      <c r="N876" s="32">
        <f>tblHours[[#This Row],[hrs per day, min]]</f>
        <v>2</v>
      </c>
      <c r="O876" s="32">
        <f>tblHours[[#This Row],[hrs per day, max]]</f>
        <v>3</v>
      </c>
      <c r="P876">
        <v>6</v>
      </c>
    </row>
    <row r="877" spans="2:16" ht="15" hidden="1" customHeight="1">
      <c r="B877" t="s">
        <v>2880</v>
      </c>
      <c r="C877" s="1">
        <v>41056.570196759261</v>
      </c>
      <c r="D877" s="4">
        <v>10000</v>
      </c>
      <c r="E877">
        <v>10000</v>
      </c>
      <c r="F877" t="s">
        <v>6</v>
      </c>
      <c r="G877">
        <f>tblSalaries[[#This Row],[clean Salary (in local currency)]]*VLOOKUP(tblSalaries[[#This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VLOOKUP(tblSalaries[[#This Row],[Where do you work]],tblCountries[[Actual]:[Mapping]],2,FALSE)</f>
        <v>Vietnam</v>
      </c>
      <c r="L877" t="s">
        <v>9</v>
      </c>
      <c r="M877" s="32">
        <f>tblHours[[#This Row],[hrs per day, ave]]</f>
        <v>5</v>
      </c>
      <c r="N877" s="32">
        <f>tblHours[[#This Row],[hrs per day, min]]</f>
        <v>4</v>
      </c>
      <c r="O877" s="32">
        <f>tblHours[[#This Row],[hrs per day, max]]</f>
        <v>6</v>
      </c>
      <c r="P877">
        <v>4</v>
      </c>
    </row>
    <row r="878" spans="2:16" ht="15" hidden="1" customHeight="1">
      <c r="B878" t="s">
        <v>2881</v>
      </c>
      <c r="C878" s="1">
        <v>41056.571006944447</v>
      </c>
      <c r="D878" s="4" t="s">
        <v>1028</v>
      </c>
      <c r="E878">
        <v>500000</v>
      </c>
      <c r="F878" t="s">
        <v>40</v>
      </c>
      <c r="G878">
        <f>tblSalaries[[#This Row],[clean Salary (in local currency)]]*VLOOKUP(tblSalaries[[#This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25</v>
      </c>
      <c r="M878" s="32">
        <f>tblHours[[#This Row],[hrs per day, ave]]</f>
        <v>1.5</v>
      </c>
      <c r="N878" s="32">
        <f>tblHours[[#This Row],[hrs per day, min]]</f>
        <v>1</v>
      </c>
      <c r="O878" s="32">
        <f>tblHours[[#This Row],[hrs per day, max]]</f>
        <v>2</v>
      </c>
      <c r="P878">
        <v>5</v>
      </c>
    </row>
    <row r="879" spans="2:16" ht="15" hidden="1" customHeight="1">
      <c r="B879" t="s">
        <v>2882</v>
      </c>
      <c r="C879" s="1">
        <v>41056.573460648149</v>
      </c>
      <c r="D879" s="4">
        <v>36500</v>
      </c>
      <c r="E879">
        <v>36500</v>
      </c>
      <c r="F879" t="s">
        <v>6</v>
      </c>
      <c r="G879">
        <f>tblSalaries[[#This Row],[clean Salary (in local currency)]]*VLOOKUP(tblSalaries[[#This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VLOOKUP(tblSalaries[[#This Row],[Where do you work]],tblCountries[[Actual]:[Mapping]],2,FALSE)</f>
        <v>Saudi Arabia</v>
      </c>
      <c r="L879" t="s">
        <v>9</v>
      </c>
      <c r="M879" s="32">
        <f>tblHours[[#This Row],[hrs per day, ave]]</f>
        <v>5</v>
      </c>
      <c r="N879" s="32">
        <f>tblHours[[#This Row],[hrs per day, min]]</f>
        <v>4</v>
      </c>
      <c r="O879" s="32">
        <f>tblHours[[#This Row],[hrs per day, max]]</f>
        <v>6</v>
      </c>
      <c r="P879">
        <v>15</v>
      </c>
    </row>
    <row r="880" spans="2:16" ht="15" hidden="1" customHeight="1">
      <c r="B880" t="s">
        <v>2883</v>
      </c>
      <c r="C880" s="1">
        <v>41056.5783912037</v>
      </c>
      <c r="D880" s="4" t="s">
        <v>1030</v>
      </c>
      <c r="E880">
        <v>100000</v>
      </c>
      <c r="F880" t="s">
        <v>6</v>
      </c>
      <c r="G880">
        <f>tblSalaries[[#This Row],[clean Salary (in local currency)]]*VLOOKUP(tblSalaries[[#This Row],[Currency]],tblXrate[],2,FALSE)</f>
        <v>100000</v>
      </c>
      <c r="H880" t="s">
        <v>139</v>
      </c>
      <c r="I880" t="s">
        <v>4001</v>
      </c>
      <c r="J880" t="s">
        <v>1031</v>
      </c>
      <c r="K880" t="str">
        <f>VLOOKUP(tblSalaries[[#This Row],[Where do you work]],tblCountries[[Actual]:[Mapping]],2,FALSE)</f>
        <v>Mexico</v>
      </c>
      <c r="L880" t="s">
        <v>13</v>
      </c>
      <c r="M880" s="32">
        <f>tblHours[[#This Row],[hrs per day, ave]]</f>
        <v>8</v>
      </c>
      <c r="N880" s="32">
        <f>tblHours[[#This Row],[hrs per day, min]]</f>
        <v>8</v>
      </c>
      <c r="O880" s="32">
        <f>tblHours[[#This Row],[hrs per day, max]]</f>
        <v>8</v>
      </c>
      <c r="P880">
        <v>10</v>
      </c>
    </row>
    <row r="881" spans="2:16" ht="15" hidden="1" customHeight="1">
      <c r="B881" t="s">
        <v>2884</v>
      </c>
      <c r="C881" s="1">
        <v>41056.586469907408</v>
      </c>
      <c r="D881" s="4" t="s">
        <v>80</v>
      </c>
      <c r="E881">
        <v>400000</v>
      </c>
      <c r="F881" t="s">
        <v>40</v>
      </c>
      <c r="G881">
        <f>tblSalaries[[#This Row],[clean Salary (in local currency)]]*VLOOKUP(tblSalaries[[#This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 s="32">
        <f>tblHours[[#This Row],[hrs per day, ave]]</f>
        <v>2.5</v>
      </c>
      <c r="N881" s="32">
        <f>tblHours[[#This Row],[hrs per day, min]]</f>
        <v>2</v>
      </c>
      <c r="O881" s="32">
        <f>tblHours[[#This Row],[hrs per day, max]]</f>
        <v>3</v>
      </c>
      <c r="P881">
        <v>8</v>
      </c>
    </row>
    <row r="882" spans="2:16" ht="15" hidden="1" customHeight="1">
      <c r="B882" t="s">
        <v>2885</v>
      </c>
      <c r="C882" s="1">
        <v>41056.598738425928</v>
      </c>
      <c r="D882" s="4" t="s">
        <v>1033</v>
      </c>
      <c r="E882">
        <v>2300000</v>
      </c>
      <c r="F882" t="s">
        <v>40</v>
      </c>
      <c r="G882">
        <f>tblSalaries[[#This Row],[clean Salary (in local currency)]]*VLOOKUP(tblSalaries[[#This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18</v>
      </c>
      <c r="M882" s="32">
        <f>tblHours[[#This Row],[hrs per day, ave]]</f>
        <v>2.5</v>
      </c>
      <c r="N882" s="32">
        <f>tblHours[[#This Row],[hrs per day, min]]</f>
        <v>2</v>
      </c>
      <c r="O882" s="32">
        <f>tblHours[[#This Row],[hrs per day, max]]</f>
        <v>3</v>
      </c>
      <c r="P882">
        <v>8</v>
      </c>
    </row>
    <row r="883" spans="2:16" ht="15" hidden="1" customHeight="1">
      <c r="B883" t="s">
        <v>2886</v>
      </c>
      <c r="C883" s="1">
        <v>41056.602465277778</v>
      </c>
      <c r="D883" s="4" t="s">
        <v>1035</v>
      </c>
      <c r="E883">
        <v>1200000</v>
      </c>
      <c r="F883" t="s">
        <v>40</v>
      </c>
      <c r="G883">
        <f>tblSalaries[[#This Row],[clean Salary (in local currency)]]*VLOOKUP(tblSalaries[[#This Row],[Currency]],tblXrate[],2,FALSE)</f>
        <v>21369.500024931083</v>
      </c>
      <c r="H883" t="s">
        <v>1036</v>
      </c>
      <c r="I883" t="s">
        <v>4001</v>
      </c>
      <c r="J883" t="s">
        <v>8</v>
      </c>
      <c r="K883" t="str">
        <f>VLOOKUP(tblSalaries[[#This Row],[Where do you work]],tblCountries[[Actual]:[Mapping]],2,FALSE)</f>
        <v>India</v>
      </c>
      <c r="L883" t="s">
        <v>9</v>
      </c>
      <c r="M883" s="32">
        <f>tblHours[[#This Row],[hrs per day, ave]]</f>
        <v>5</v>
      </c>
      <c r="N883" s="32">
        <f>tblHours[[#This Row],[hrs per day, min]]</f>
        <v>4</v>
      </c>
      <c r="O883" s="32">
        <f>tblHours[[#This Row],[hrs per day, max]]</f>
        <v>6</v>
      </c>
      <c r="P883">
        <v>17</v>
      </c>
    </row>
    <row r="884" spans="2:16" ht="15" hidden="1" customHeight="1">
      <c r="B884" t="s">
        <v>2887</v>
      </c>
      <c r="C884" s="1">
        <v>41056.616215277776</v>
      </c>
      <c r="D884" s="4">
        <v>120000</v>
      </c>
      <c r="E884">
        <v>120000</v>
      </c>
      <c r="F884" t="s">
        <v>40</v>
      </c>
      <c r="G884">
        <f>tblSalaries[[#This Row],[clean Salary (in local currency)]]*VLOOKUP(tblSalaries[[#This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VLOOKUP(tblSalaries[[#This Row],[Where do you work]],tblCountries[[Actual]:[Mapping]],2,FALSE)</f>
        <v>India</v>
      </c>
      <c r="L884" t="s">
        <v>9</v>
      </c>
      <c r="M884" s="32">
        <f>tblHours[[#This Row],[hrs per day, ave]]</f>
        <v>5</v>
      </c>
      <c r="N884" s="32">
        <f>tblHours[[#This Row],[hrs per day, min]]</f>
        <v>4</v>
      </c>
      <c r="O884" s="32">
        <f>tblHours[[#This Row],[hrs per day, max]]</f>
        <v>6</v>
      </c>
      <c r="P884">
        <v>5</v>
      </c>
    </row>
    <row r="885" spans="2:16" ht="15" hidden="1" customHeight="1">
      <c r="B885" t="s">
        <v>2888</v>
      </c>
      <c r="C885" s="1">
        <v>41056.6175</v>
      </c>
      <c r="D885" s="4" t="s">
        <v>1038</v>
      </c>
      <c r="E885">
        <v>500000</v>
      </c>
      <c r="F885" t="s">
        <v>40</v>
      </c>
      <c r="G885">
        <f>tblSalaries[[#This Row],[clean Salary (in local currency)]]*VLOOKUP(tblSalaries[[#This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VLOOKUP(tblSalaries[[#This Row],[Where do you work]],tblCountries[[Actual]:[Mapping]],2,FALSE)</f>
        <v>India</v>
      </c>
      <c r="L885" t="s">
        <v>18</v>
      </c>
      <c r="M885" s="32">
        <f>tblHours[[#This Row],[hrs per day, ave]]</f>
        <v>2.5</v>
      </c>
      <c r="N885" s="32">
        <f>tblHours[[#This Row],[hrs per day, min]]</f>
        <v>2</v>
      </c>
      <c r="O885" s="32">
        <f>tblHours[[#This Row],[hrs per day, max]]</f>
        <v>3</v>
      </c>
      <c r="P885">
        <v>3</v>
      </c>
    </row>
    <row r="886" spans="2:16" ht="15" hidden="1" customHeight="1">
      <c r="B886" t="s">
        <v>2889</v>
      </c>
      <c r="C886" s="1">
        <v>41056.618703703702</v>
      </c>
      <c r="D886" s="4">
        <v>1000000</v>
      </c>
      <c r="E886">
        <v>1000000</v>
      </c>
      <c r="F886" t="s">
        <v>40</v>
      </c>
      <c r="G886">
        <f>tblSalaries[[#This Row],[clean Salary (in local currency)]]*VLOOKUP(tblSalaries[[#This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VLOOKUP(tblSalaries[[#This Row],[Where do you work]],tblCountries[[Actual]:[Mapping]],2,FALSE)</f>
        <v>India</v>
      </c>
      <c r="L886" t="s">
        <v>9</v>
      </c>
      <c r="M886" s="32">
        <f>tblHours[[#This Row],[hrs per day, ave]]</f>
        <v>5</v>
      </c>
      <c r="N886" s="32">
        <f>tblHours[[#This Row],[hrs per day, min]]</f>
        <v>4</v>
      </c>
      <c r="O886" s="32">
        <f>tblHours[[#This Row],[hrs per day, max]]</f>
        <v>6</v>
      </c>
      <c r="P886">
        <v>5</v>
      </c>
    </row>
    <row r="887" spans="2:16" ht="15" hidden="1" customHeight="1">
      <c r="B887" t="s">
        <v>2890</v>
      </c>
      <c r="C887" s="1">
        <v>41056.621874999997</v>
      </c>
      <c r="D887" s="4" t="s">
        <v>717</v>
      </c>
      <c r="E887">
        <v>850000</v>
      </c>
      <c r="F887" t="s">
        <v>40</v>
      </c>
      <c r="G887">
        <f>tblSalaries[[#This Row],[clean Salary (in local currency)]]*VLOOKUP(tblSalaries[[#This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18</v>
      </c>
      <c r="M887" s="32">
        <f>tblHours[[#This Row],[hrs per day, ave]]</f>
        <v>2.5</v>
      </c>
      <c r="N887" s="32">
        <f>tblHours[[#This Row],[hrs per day, min]]</f>
        <v>2</v>
      </c>
      <c r="O887" s="32">
        <f>tblHours[[#This Row],[hrs per day, max]]</f>
        <v>3</v>
      </c>
      <c r="P887">
        <v>3</v>
      </c>
    </row>
    <row r="888" spans="2:16" ht="15" hidden="1" customHeight="1">
      <c r="B888" t="s">
        <v>2891</v>
      </c>
      <c r="C888" s="1">
        <v>41056.625717592593</v>
      </c>
      <c r="D888" s="4" t="s">
        <v>1040</v>
      </c>
      <c r="E888">
        <v>168000</v>
      </c>
      <c r="F888" t="s">
        <v>3951</v>
      </c>
      <c r="G888">
        <f>tblSalaries[[#This Row],[clean Salary (in local currency)]]*VLOOKUP(tblSalaries[[#This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VLOOKUP(tblSalaries[[#This Row],[Where do you work]],tblCountries[[Actual]:[Mapping]],2,FALSE)</f>
        <v>Philippines</v>
      </c>
      <c r="L888" t="s">
        <v>9</v>
      </c>
      <c r="M888" s="32">
        <f>tblHours[[#This Row],[hrs per day, ave]]</f>
        <v>5</v>
      </c>
      <c r="N888" s="32">
        <f>tblHours[[#This Row],[hrs per day, min]]</f>
        <v>4</v>
      </c>
      <c r="O888" s="32">
        <f>tblHours[[#This Row],[hrs per day, max]]</f>
        <v>6</v>
      </c>
      <c r="P888">
        <v>10</v>
      </c>
    </row>
    <row r="889" spans="2:16" ht="15" hidden="1" customHeight="1">
      <c r="B889" t="s">
        <v>2892</v>
      </c>
      <c r="C889" s="1">
        <v>41056.642824074072</v>
      </c>
      <c r="D889" s="4">
        <v>1300</v>
      </c>
      <c r="E889">
        <v>15600</v>
      </c>
      <c r="F889" t="s">
        <v>6</v>
      </c>
      <c r="G889">
        <f>tblSalaries[[#This Row],[clean Salary (in local currency)]]*VLOOKUP(tblSalaries[[#This Row],[Currency]],tblXrate[],2,FALSE)</f>
        <v>15600</v>
      </c>
      <c r="H889" t="s">
        <v>1042</v>
      </c>
      <c r="I889" t="s">
        <v>488</v>
      </c>
      <c r="J889" t="s">
        <v>1176</v>
      </c>
      <c r="K889" t="str">
        <f>VLOOKUP(tblSalaries[[#This Row],[Where do you work]],tblCountries[[Actual]:[Mapping]],2,FALSE)</f>
        <v>Kuwait</v>
      </c>
      <c r="L889" t="s">
        <v>9</v>
      </c>
      <c r="M889" s="32">
        <f>tblHours[[#This Row],[hrs per day, ave]]</f>
        <v>5</v>
      </c>
      <c r="N889" s="32">
        <f>tblHours[[#This Row],[hrs per day, min]]</f>
        <v>4</v>
      </c>
      <c r="O889" s="32">
        <f>tblHours[[#This Row],[hrs per day, max]]</f>
        <v>6</v>
      </c>
      <c r="P889">
        <v>13</v>
      </c>
    </row>
    <row r="890" spans="2:16" ht="15" hidden="1" customHeight="1">
      <c r="B890" t="s">
        <v>2893</v>
      </c>
      <c r="C890" s="1">
        <v>41056.643449074072</v>
      </c>
      <c r="D890" s="4" t="s">
        <v>1044</v>
      </c>
      <c r="E890">
        <v>180000</v>
      </c>
      <c r="F890" t="s">
        <v>40</v>
      </c>
      <c r="G890">
        <f>tblSalaries[[#This Row],[clean Salary (in local currency)]]*VLOOKUP(tblSalaries[[#This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VLOOKUP(tblSalaries[[#This Row],[Where do you work]],tblCountries[[Actual]:[Mapping]],2,FALSE)</f>
        <v>India</v>
      </c>
      <c r="L890" t="s">
        <v>18</v>
      </c>
      <c r="M890" s="32">
        <f>tblHours[[#This Row],[hrs per day, ave]]</f>
        <v>2.5</v>
      </c>
      <c r="N890" s="32">
        <f>tblHours[[#This Row],[hrs per day, min]]</f>
        <v>2</v>
      </c>
      <c r="O890" s="32">
        <f>tblHours[[#This Row],[hrs per day, max]]</f>
        <v>3</v>
      </c>
      <c r="P890">
        <v>3.5</v>
      </c>
    </row>
    <row r="891" spans="2:16" ht="15" hidden="1" customHeight="1">
      <c r="B891" t="s">
        <v>2894</v>
      </c>
      <c r="C891" s="1">
        <v>41056.647337962961</v>
      </c>
      <c r="D891" s="4">
        <v>10000</v>
      </c>
      <c r="E891">
        <v>10000</v>
      </c>
      <c r="F891" t="s">
        <v>6</v>
      </c>
      <c r="G891">
        <f>tblSalaries[[#This Row],[clean Salary (in local currency)]]*VLOOKUP(tblSalaries[[#This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VLOOKUP(tblSalaries[[#This Row],[Where do you work]],tblCountries[[Actual]:[Mapping]],2,FALSE)</f>
        <v>India</v>
      </c>
      <c r="L891" t="s">
        <v>9</v>
      </c>
      <c r="M891" s="32">
        <f>tblHours[[#This Row],[hrs per day, ave]]</f>
        <v>5</v>
      </c>
      <c r="N891" s="32">
        <f>tblHours[[#This Row],[hrs per day, min]]</f>
        <v>4</v>
      </c>
      <c r="O891" s="32">
        <f>tblHours[[#This Row],[hrs per day, max]]</f>
        <v>6</v>
      </c>
      <c r="P891">
        <v>6</v>
      </c>
    </row>
    <row r="892" spans="2:16" ht="15" hidden="1" customHeight="1">
      <c r="B892" t="s">
        <v>2895</v>
      </c>
      <c r="C892" s="1">
        <v>41056.655636574076</v>
      </c>
      <c r="D892" s="4">
        <v>75010</v>
      </c>
      <c r="E892">
        <v>75010</v>
      </c>
      <c r="F892" t="s">
        <v>6</v>
      </c>
      <c r="G892">
        <f>tblSalaries[[#This Row],[clean Salary (in local currency)]]*VLOOKUP(tblSalaries[[#This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VLOOKUP(tblSalaries[[#This Row],[Where do you work]],tblCountries[[Actual]:[Mapping]],2,FALSE)</f>
        <v>USA</v>
      </c>
      <c r="L892" t="s">
        <v>18</v>
      </c>
      <c r="M892" s="32">
        <f>tblHours[[#This Row],[hrs per day, ave]]</f>
        <v>2.5</v>
      </c>
      <c r="N892" s="32">
        <f>tblHours[[#This Row],[hrs per day, min]]</f>
        <v>2</v>
      </c>
      <c r="O892" s="32">
        <f>tblHours[[#This Row],[hrs per day, max]]</f>
        <v>3</v>
      </c>
      <c r="P892">
        <v>6</v>
      </c>
    </row>
    <row r="893" spans="2:16" ht="15" hidden="1" customHeight="1">
      <c r="B893" t="s">
        <v>2896</v>
      </c>
      <c r="C893" s="1">
        <v>41056.656157407408</v>
      </c>
      <c r="D893" s="4" t="s">
        <v>1045</v>
      </c>
      <c r="E893">
        <v>600000</v>
      </c>
      <c r="F893" t="s">
        <v>40</v>
      </c>
      <c r="G893">
        <f>tblSalaries[[#This Row],[clean Salary (in local currency)]]*VLOOKUP(tblSalaries[[#This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13</v>
      </c>
      <c r="M893" s="32">
        <f>tblHours[[#This Row],[hrs per day, ave]]</f>
        <v>8</v>
      </c>
      <c r="N893" s="32">
        <f>tblHours[[#This Row],[hrs per day, min]]</f>
        <v>8</v>
      </c>
      <c r="O893" s="32">
        <f>tblHours[[#This Row],[hrs per day, max]]</f>
        <v>8</v>
      </c>
      <c r="P893">
        <v>9</v>
      </c>
    </row>
    <row r="894" spans="2:16" ht="15" hidden="1" customHeight="1">
      <c r="B894" t="s">
        <v>2897</v>
      </c>
      <c r="C894" s="1">
        <v>41056.658368055556</v>
      </c>
      <c r="D894" s="4">
        <v>16350</v>
      </c>
      <c r="E894">
        <v>16350</v>
      </c>
      <c r="F894" t="s">
        <v>6</v>
      </c>
      <c r="G894">
        <f>tblSalaries[[#This Row],[clean Salary (in local currency)]]*VLOOKUP(tblSalaries[[#This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 s="32">
        <f>tblHours[[#This Row],[hrs per day, ave]]</f>
        <v>5</v>
      </c>
      <c r="N894" s="32">
        <f>tblHours[[#This Row],[hrs per day, min]]</f>
        <v>4</v>
      </c>
      <c r="O894" s="32">
        <f>tblHours[[#This Row],[hrs per day, max]]</f>
        <v>6</v>
      </c>
      <c r="P894">
        <v>5</v>
      </c>
    </row>
    <row r="895" spans="2:16" ht="15" hidden="1" customHeight="1">
      <c r="B895" t="s">
        <v>2898</v>
      </c>
      <c r="C895" s="1">
        <v>41056.673657407409</v>
      </c>
      <c r="D895" s="4">
        <v>80000</v>
      </c>
      <c r="E895">
        <v>80000</v>
      </c>
      <c r="F895" t="s">
        <v>69</v>
      </c>
      <c r="G895">
        <f>tblSalaries[[#This Row],[clean Salary (in local currency)]]*VLOOKUP(tblSalaries[[#This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VLOOKUP(tblSalaries[[#This Row],[Where do you work]],tblCountries[[Actual]:[Mapping]],2,FALSE)</f>
        <v>UK</v>
      </c>
      <c r="L895" t="s">
        <v>9</v>
      </c>
      <c r="M895" s="32">
        <f>tblHours[[#This Row],[hrs per day, ave]]</f>
        <v>5</v>
      </c>
      <c r="N895" s="32">
        <f>tblHours[[#This Row],[hrs per day, min]]</f>
        <v>4</v>
      </c>
      <c r="O895" s="32">
        <f>tblHours[[#This Row],[hrs per day, max]]</f>
        <v>6</v>
      </c>
      <c r="P895">
        <v>10</v>
      </c>
    </row>
    <row r="896" spans="2:16" ht="15" hidden="1" customHeight="1">
      <c r="B896" t="s">
        <v>2899</v>
      </c>
      <c r="C896" s="1">
        <v>41056.67392361111</v>
      </c>
      <c r="D896" s="4">
        <v>60000</v>
      </c>
      <c r="E896">
        <v>60000</v>
      </c>
      <c r="F896" t="s">
        <v>6</v>
      </c>
      <c r="G896">
        <f>tblSalaries[[#This Row],[clean Salary (in local currency)]]*VLOOKUP(tblSalaries[[#This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VLOOKUP(tblSalaries[[#This Row],[Where do you work]],tblCountries[[Actual]:[Mapping]],2,FALSE)</f>
        <v>Singapore</v>
      </c>
      <c r="L896" t="s">
        <v>13</v>
      </c>
      <c r="M896" s="32">
        <f>tblHours[[#This Row],[hrs per day, ave]]</f>
        <v>8</v>
      </c>
      <c r="N896" s="32">
        <f>tblHours[[#This Row],[hrs per day, min]]</f>
        <v>8</v>
      </c>
      <c r="O896" s="32">
        <f>tblHours[[#This Row],[hrs per day, max]]</f>
        <v>8</v>
      </c>
      <c r="P896">
        <v>10</v>
      </c>
    </row>
    <row r="897" spans="2:16" ht="15" hidden="1" customHeight="1">
      <c r="B897" t="s">
        <v>2900</v>
      </c>
      <c r="C897" s="1">
        <v>41056.683912037035</v>
      </c>
      <c r="D897" s="4">
        <v>1300000</v>
      </c>
      <c r="E897">
        <v>1300000</v>
      </c>
      <c r="F897" t="s">
        <v>40</v>
      </c>
      <c r="G897">
        <f>tblSalaries[[#This Row],[clean Salary (in local currency)]]*VLOOKUP(tblSalaries[[#This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25</v>
      </c>
      <c r="M897" s="32">
        <f>tblHours[[#This Row],[hrs per day, ave]]</f>
        <v>1.5</v>
      </c>
      <c r="N897" s="32">
        <f>tblHours[[#This Row],[hrs per day, min]]</f>
        <v>1</v>
      </c>
      <c r="O897" s="32">
        <f>tblHours[[#This Row],[hrs per day, max]]</f>
        <v>2</v>
      </c>
      <c r="P897">
        <v>3</v>
      </c>
    </row>
    <row r="898" spans="2:16" ht="15" hidden="1" customHeight="1">
      <c r="B898" t="s">
        <v>2901</v>
      </c>
      <c r="C898" s="1">
        <v>41056.688125000001</v>
      </c>
      <c r="D898" s="4">
        <v>775000</v>
      </c>
      <c r="E898">
        <v>775000</v>
      </c>
      <c r="F898" t="s">
        <v>40</v>
      </c>
      <c r="G898">
        <f>tblSalaries[[#This Row],[clean Salary (in local currency)]]*VLOOKUP(tblSalaries[[#This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VLOOKUP(tblSalaries[[#This Row],[Where do you work]],tblCountries[[Actual]:[Mapping]],2,FALSE)</f>
        <v>India</v>
      </c>
      <c r="L898" t="s">
        <v>9</v>
      </c>
      <c r="M898" s="32">
        <f>tblHours[[#This Row],[hrs per day, ave]]</f>
        <v>5</v>
      </c>
      <c r="N898" s="32">
        <f>tblHours[[#This Row],[hrs per day, min]]</f>
        <v>4</v>
      </c>
      <c r="O898" s="32">
        <f>tblHours[[#This Row],[hrs per day, max]]</f>
        <v>6</v>
      </c>
      <c r="P898">
        <v>2</v>
      </c>
    </row>
    <row r="899" spans="2:16" ht="15" hidden="1" customHeight="1">
      <c r="B899" t="s">
        <v>2902</v>
      </c>
      <c r="C899" s="1">
        <v>41056.701967592591</v>
      </c>
      <c r="D899" s="4" t="s">
        <v>1049</v>
      </c>
      <c r="E899">
        <v>1050000</v>
      </c>
      <c r="F899" t="s">
        <v>40</v>
      </c>
      <c r="G899">
        <f>tblSalaries[[#This Row],[clean Salary (in local currency)]]*VLOOKUP(tblSalaries[[#This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VLOOKUP(tblSalaries[[#This Row],[Where do you work]],tblCountries[[Actual]:[Mapping]],2,FALSE)</f>
        <v>India</v>
      </c>
      <c r="L899" t="s">
        <v>13</v>
      </c>
      <c r="M899" s="32">
        <f>tblHours[[#This Row],[hrs per day, ave]]</f>
        <v>8</v>
      </c>
      <c r="N899" s="32">
        <f>tblHours[[#This Row],[hrs per day, min]]</f>
        <v>8</v>
      </c>
      <c r="O899" s="32">
        <f>tblHours[[#This Row],[hrs per day, max]]</f>
        <v>8</v>
      </c>
      <c r="P899">
        <v>5</v>
      </c>
    </row>
    <row r="900" spans="2:16" ht="15" hidden="1" customHeight="1">
      <c r="B900" t="s">
        <v>2903</v>
      </c>
      <c r="C900" s="1">
        <v>41056.715694444443</v>
      </c>
      <c r="D900" s="4">
        <v>36000</v>
      </c>
      <c r="E900">
        <v>36000</v>
      </c>
      <c r="F900" t="s">
        <v>6</v>
      </c>
      <c r="G900">
        <f>tblSalaries[[#This Row],[clean Salary (in local currency)]]*VLOOKUP(tblSalaries[[#This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VLOOKUP(tblSalaries[[#This Row],[Where do you work]],tblCountries[[Actual]:[Mapping]],2,FALSE)</f>
        <v>Czech Republic</v>
      </c>
      <c r="L900" t="s">
        <v>18</v>
      </c>
      <c r="M900" s="32">
        <f>tblHours[[#This Row],[hrs per day, ave]]</f>
        <v>2.5</v>
      </c>
      <c r="N900" s="32">
        <f>tblHours[[#This Row],[hrs per day, min]]</f>
        <v>2</v>
      </c>
      <c r="O900" s="32">
        <f>tblHours[[#This Row],[hrs per day, max]]</f>
        <v>3</v>
      </c>
      <c r="P900">
        <v>9</v>
      </c>
    </row>
    <row r="901" spans="2:16" ht="15" hidden="1" customHeight="1">
      <c r="B901" t="s">
        <v>2904</v>
      </c>
      <c r="C901" s="1">
        <v>41056.720081018517</v>
      </c>
      <c r="D901" s="4" t="s">
        <v>1053</v>
      </c>
      <c r="E901">
        <v>486000</v>
      </c>
      <c r="F901" t="s">
        <v>40</v>
      </c>
      <c r="G901">
        <f>tblSalaries[[#This Row],[clean Salary (in local currency)]]*VLOOKUP(tblSalaries[[#This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VLOOKUP(tblSalaries[[#This Row],[Where do you work]],tblCountries[[Actual]:[Mapping]],2,FALSE)</f>
        <v>India</v>
      </c>
      <c r="L901" t="s">
        <v>13</v>
      </c>
      <c r="M901" s="32">
        <f>tblHours[[#This Row],[hrs per day, ave]]</f>
        <v>8</v>
      </c>
      <c r="N901" s="32">
        <f>tblHours[[#This Row],[hrs per day, min]]</f>
        <v>8</v>
      </c>
      <c r="O901" s="32">
        <f>tblHours[[#This Row],[hrs per day, max]]</f>
        <v>8</v>
      </c>
      <c r="P901">
        <v>6</v>
      </c>
    </row>
    <row r="902" spans="2:16" ht="15" hidden="1" customHeight="1">
      <c r="B902" t="s">
        <v>2905</v>
      </c>
      <c r="C902" s="1">
        <v>41056.720416666663</v>
      </c>
      <c r="D902" s="4" t="s">
        <v>524</v>
      </c>
      <c r="E902">
        <v>65000</v>
      </c>
      <c r="F902" t="s">
        <v>69</v>
      </c>
      <c r="G902">
        <f>tblSalaries[[#This Row],[clean Salary (in local currency)]]*VLOOKUP(tblSalaries[[#This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VLOOKUP(tblSalaries[[#This Row],[Where do you work]],tblCountries[[Actual]:[Mapping]],2,FALSE)</f>
        <v>UK</v>
      </c>
      <c r="L902" t="s">
        <v>25</v>
      </c>
      <c r="M902" s="32">
        <f>tblHours[[#This Row],[hrs per day, ave]]</f>
        <v>1.5</v>
      </c>
      <c r="N902" s="32">
        <f>tblHours[[#This Row],[hrs per day, min]]</f>
        <v>1</v>
      </c>
      <c r="O902" s="32">
        <f>tblHours[[#This Row],[hrs per day, max]]</f>
        <v>2</v>
      </c>
      <c r="P902">
        <v>15</v>
      </c>
    </row>
    <row r="903" spans="2:16" ht="15" hidden="1" customHeight="1">
      <c r="B903" t="s">
        <v>2906</v>
      </c>
      <c r="C903" s="1">
        <v>41056.725104166668</v>
      </c>
      <c r="D903" s="4">
        <v>36400</v>
      </c>
      <c r="E903">
        <v>36400</v>
      </c>
      <c r="F903" t="s">
        <v>6</v>
      </c>
      <c r="G903">
        <f>tblSalaries[[#This Row],[clean Salary (in local currency)]]*VLOOKUP(tblSalaries[[#This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VLOOKUP(tblSalaries[[#This Row],[Where do you work]],tblCountries[[Actual]:[Mapping]],2,FALSE)</f>
        <v>Zimbabwe</v>
      </c>
      <c r="L903" t="s">
        <v>9</v>
      </c>
      <c r="M903" s="32">
        <f>tblHours[[#This Row],[hrs per day, ave]]</f>
        <v>5</v>
      </c>
      <c r="N903" s="32">
        <f>tblHours[[#This Row],[hrs per day, min]]</f>
        <v>4</v>
      </c>
      <c r="O903" s="32">
        <f>tblHours[[#This Row],[hrs per day, max]]</f>
        <v>6</v>
      </c>
      <c r="P903">
        <v>20</v>
      </c>
    </row>
    <row r="904" spans="2:16" ht="15" hidden="1" customHeight="1">
      <c r="B904" t="s">
        <v>2907</v>
      </c>
      <c r="C904" s="1">
        <v>41056.763553240744</v>
      </c>
      <c r="D904" s="4">
        <v>64210.1</v>
      </c>
      <c r="E904">
        <v>64210</v>
      </c>
      <c r="F904" t="s">
        <v>69</v>
      </c>
      <c r="G904">
        <f>tblSalaries[[#This Row],[clean Salary (in local currency)]]*VLOOKUP(tblSalaries[[#This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VLOOKUP(tblSalaries[[#This Row],[Where do you work]],tblCountries[[Actual]:[Mapping]],2,FALSE)</f>
        <v>UK</v>
      </c>
      <c r="L904" t="s">
        <v>9</v>
      </c>
      <c r="M904" s="32">
        <f>tblHours[[#This Row],[hrs per day, ave]]</f>
        <v>5</v>
      </c>
      <c r="N904" s="32">
        <f>tblHours[[#This Row],[hrs per day, min]]</f>
        <v>4</v>
      </c>
      <c r="O904" s="32">
        <f>tblHours[[#This Row],[hrs per day, max]]</f>
        <v>6</v>
      </c>
      <c r="P904">
        <v>16</v>
      </c>
    </row>
    <row r="905" spans="2:16" ht="15" hidden="1" customHeight="1">
      <c r="B905" t="s">
        <v>2908</v>
      </c>
      <c r="C905" s="1">
        <v>41056.773506944446</v>
      </c>
      <c r="D905" s="4" t="s">
        <v>1057</v>
      </c>
      <c r="E905">
        <v>300000</v>
      </c>
      <c r="F905" t="s">
        <v>40</v>
      </c>
      <c r="G905">
        <f>tblSalaries[[#This Row],[clean Salary (in local currency)]]*VLOOKUP(tblSalaries[[#This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 s="32">
        <f>tblHours[[#This Row],[hrs per day, ave]]</f>
        <v>5</v>
      </c>
      <c r="N905" s="32">
        <f>tblHours[[#This Row],[hrs per day, min]]</f>
        <v>4</v>
      </c>
      <c r="O905" s="32">
        <f>tblHours[[#This Row],[hrs per day, max]]</f>
        <v>6</v>
      </c>
      <c r="P905">
        <v>0.5</v>
      </c>
    </row>
    <row r="906" spans="2:16" ht="15" hidden="1" customHeight="1">
      <c r="B906" t="s">
        <v>2909</v>
      </c>
      <c r="C906" s="1">
        <v>41056.819050925929</v>
      </c>
      <c r="D906" s="4">
        <v>104000</v>
      </c>
      <c r="E906">
        <v>104000</v>
      </c>
      <c r="F906" t="s">
        <v>358</v>
      </c>
      <c r="G906">
        <f>tblSalaries[[#This Row],[clean Salary (in local currency)]]*VLOOKUP(tblSalaries[[#This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VLOOKUP(tblSalaries[[#This Row],[Where do you work]],tblCountries[[Actual]:[Mapping]],2,FALSE)</f>
        <v>UAE</v>
      </c>
      <c r="L906" t="s">
        <v>9</v>
      </c>
      <c r="M906" s="32">
        <f>tblHours[[#This Row],[hrs per day, ave]]</f>
        <v>5</v>
      </c>
      <c r="N906" s="32">
        <f>tblHours[[#This Row],[hrs per day, min]]</f>
        <v>4</v>
      </c>
      <c r="O906" s="32">
        <f>tblHours[[#This Row],[hrs per day, max]]</f>
        <v>6</v>
      </c>
      <c r="P906">
        <v>11</v>
      </c>
    </row>
    <row r="907" spans="2:16" ht="15" hidden="1" customHeight="1">
      <c r="B907" t="s">
        <v>2910</v>
      </c>
      <c r="C907" s="1">
        <v>41056.820775462962</v>
      </c>
      <c r="D907" s="4">
        <v>20500</v>
      </c>
      <c r="E907">
        <v>20500</v>
      </c>
      <c r="F907" t="s">
        <v>22</v>
      </c>
      <c r="G907">
        <f>tblSalaries[[#This Row],[clean Salary (in local currency)]]*VLOOKUP(tblSalaries[[#This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VLOOKUP(tblSalaries[[#This Row],[Where do you work]],tblCountries[[Actual]:[Mapping]],2,FALSE)</f>
        <v>Poland</v>
      </c>
      <c r="L907" t="s">
        <v>9</v>
      </c>
      <c r="M907" s="32">
        <f>tblHours[[#This Row],[hrs per day, ave]]</f>
        <v>5</v>
      </c>
      <c r="N907" s="32">
        <f>tblHours[[#This Row],[hrs per day, min]]</f>
        <v>4</v>
      </c>
      <c r="O907" s="32">
        <f>tblHours[[#This Row],[hrs per day, max]]</f>
        <v>6</v>
      </c>
      <c r="P907">
        <v>8</v>
      </c>
    </row>
    <row r="908" spans="2:16" ht="15" hidden="1" customHeight="1">
      <c r="B908" t="s">
        <v>2911</v>
      </c>
      <c r="C908" s="1">
        <v>41056.846412037034</v>
      </c>
      <c r="D908" s="4" t="s">
        <v>884</v>
      </c>
      <c r="E908">
        <v>95000</v>
      </c>
      <c r="F908" t="s">
        <v>82</v>
      </c>
      <c r="G908">
        <f>tblSalaries[[#This Row],[clean Salary (in local currency)]]*VLOOKUP(tblSalaries[[#This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VLOOKUP(tblSalaries[[#This Row],[Where do you work]],tblCountries[[Actual]:[Mapping]],2,FALSE)</f>
        <v>Australia</v>
      </c>
      <c r="L908" t="s">
        <v>25</v>
      </c>
      <c r="M908" s="32">
        <f>tblHours[[#This Row],[hrs per day, ave]]</f>
        <v>1.5</v>
      </c>
      <c r="N908" s="32">
        <f>tblHours[[#This Row],[hrs per day, min]]</f>
        <v>1</v>
      </c>
      <c r="O908" s="32">
        <f>tblHours[[#This Row],[hrs per day, max]]</f>
        <v>2</v>
      </c>
      <c r="P908">
        <v>7</v>
      </c>
    </row>
    <row r="909" spans="2:16" ht="15" hidden="1" customHeight="1">
      <c r="B909" t="s">
        <v>2912</v>
      </c>
      <c r="C909" s="1">
        <v>41056.863344907404</v>
      </c>
      <c r="D909" s="4" t="s">
        <v>785</v>
      </c>
      <c r="E909">
        <v>144000</v>
      </c>
      <c r="F909" t="s">
        <v>40</v>
      </c>
      <c r="G909">
        <f>tblSalaries[[#This Row],[clean Salary (in local currency)]]*VLOOKUP(tblSalaries[[#This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 s="32">
        <f>tblHours[[#This Row],[hrs per day, ave]]</f>
        <v>5</v>
      </c>
      <c r="N909" s="32">
        <f>tblHours[[#This Row],[hrs per day, min]]</f>
        <v>4</v>
      </c>
      <c r="O909" s="32">
        <f>tblHours[[#This Row],[hrs per day, max]]</f>
        <v>6</v>
      </c>
      <c r="P909">
        <v>4</v>
      </c>
    </row>
    <row r="910" spans="2:16" ht="15" hidden="1" customHeight="1">
      <c r="B910" t="s">
        <v>2913</v>
      </c>
      <c r="C910" s="1">
        <v>41056.869386574072</v>
      </c>
      <c r="D910" s="4">
        <v>180000</v>
      </c>
      <c r="E910">
        <v>180000</v>
      </c>
      <c r="F910" t="s">
        <v>40</v>
      </c>
      <c r="G910">
        <f>tblSalaries[[#This Row],[clean Salary (in local currency)]]*VLOOKUP(tblSalaries[[#This Row],[Currency]],tblXrate[],2,FALSE)</f>
        <v>3205.4250037396623</v>
      </c>
      <c r="H910" t="s">
        <v>1062</v>
      </c>
      <c r="I910" t="s">
        <v>3999</v>
      </c>
      <c r="J910" t="s">
        <v>8</v>
      </c>
      <c r="K910" t="str">
        <f>VLOOKUP(tblSalaries[[#This Row],[Where do you work]],tblCountries[[Actual]:[Mapping]],2,FALSE)</f>
        <v>India</v>
      </c>
      <c r="L910" t="s">
        <v>13</v>
      </c>
      <c r="M910" s="32">
        <f>tblHours[[#This Row],[hrs per day, ave]]</f>
        <v>8</v>
      </c>
      <c r="N910" s="32">
        <f>tblHours[[#This Row],[hrs per day, min]]</f>
        <v>8</v>
      </c>
      <c r="O910" s="32">
        <f>tblHours[[#This Row],[hrs per day, max]]</f>
        <v>8</v>
      </c>
      <c r="P910">
        <v>8</v>
      </c>
    </row>
    <row r="911" spans="2:16" ht="15" hidden="1" customHeight="1">
      <c r="B911" t="s">
        <v>2914</v>
      </c>
      <c r="C911" s="1">
        <v>41056.877858796295</v>
      </c>
      <c r="D911" s="4">
        <v>600000</v>
      </c>
      <c r="E911">
        <v>600000</v>
      </c>
      <c r="F911" t="s">
        <v>40</v>
      </c>
      <c r="G911">
        <f>tblSalaries[[#This Row],[clean Salary (in local currency)]]*VLOOKUP(tblSalaries[[#This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VLOOKUP(tblSalaries[[#This Row],[Where do you work]],tblCountries[[Actual]:[Mapping]],2,FALSE)</f>
        <v>India</v>
      </c>
      <c r="L911" t="s">
        <v>13</v>
      </c>
      <c r="M911" s="32">
        <f>tblHours[[#This Row],[hrs per day, ave]]</f>
        <v>8</v>
      </c>
      <c r="N911" s="32">
        <f>tblHours[[#This Row],[hrs per day, min]]</f>
        <v>8</v>
      </c>
      <c r="O911" s="32">
        <f>tblHours[[#This Row],[hrs per day, max]]</f>
        <v>8</v>
      </c>
      <c r="P911">
        <v>8</v>
      </c>
    </row>
    <row r="912" spans="2:16" ht="15" hidden="1" customHeight="1">
      <c r="B912" t="s">
        <v>2915</v>
      </c>
      <c r="C912" s="1">
        <v>41056.890057870369</v>
      </c>
      <c r="D912" s="4">
        <v>150000</v>
      </c>
      <c r="E912">
        <v>150000</v>
      </c>
      <c r="F912" t="s">
        <v>6</v>
      </c>
      <c r="G912">
        <f>tblSalaries[[#This Row],[clean Salary (in local currency)]]*VLOOKUP(tblSalaries[[#This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VLOOKUP(tblSalaries[[#This Row],[Where do you work]],tblCountries[[Actual]:[Mapping]],2,FALSE)</f>
        <v>USA</v>
      </c>
      <c r="L912" t="s">
        <v>9</v>
      </c>
      <c r="M912" s="32">
        <f>tblHours[[#This Row],[hrs per day, ave]]</f>
        <v>5</v>
      </c>
      <c r="N912" s="32">
        <f>tblHours[[#This Row],[hrs per day, min]]</f>
        <v>4</v>
      </c>
      <c r="O912" s="32">
        <f>tblHours[[#This Row],[hrs per day, max]]</f>
        <v>6</v>
      </c>
      <c r="P912">
        <v>25</v>
      </c>
    </row>
    <row r="913" spans="2:16" ht="15" hidden="1" customHeight="1">
      <c r="B913" t="s">
        <v>2916</v>
      </c>
      <c r="C913" s="1">
        <v>41056.892152777778</v>
      </c>
      <c r="D913" s="4" t="s">
        <v>1063</v>
      </c>
      <c r="E913">
        <v>700000</v>
      </c>
      <c r="F913" t="s">
        <v>40</v>
      </c>
      <c r="G913">
        <f>tblSalaries[[#This Row],[clean Salary (in local currency)]]*VLOOKUP(tblSalaries[[#This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VLOOKUP(tblSalaries[[#This Row],[Where do you work]],tblCountries[[Actual]:[Mapping]],2,FALSE)</f>
        <v>India</v>
      </c>
      <c r="L913" t="s">
        <v>9</v>
      </c>
      <c r="M913" s="32">
        <f>tblHours[[#This Row],[hrs per day, ave]]</f>
        <v>5</v>
      </c>
      <c r="N913" s="32">
        <f>tblHours[[#This Row],[hrs per day, min]]</f>
        <v>4</v>
      </c>
      <c r="O913" s="32">
        <f>tblHours[[#This Row],[hrs per day, max]]</f>
        <v>6</v>
      </c>
      <c r="P913">
        <v>3</v>
      </c>
    </row>
    <row r="914" spans="2:16" ht="15" hidden="1" customHeight="1">
      <c r="B914" t="s">
        <v>2917</v>
      </c>
      <c r="C914" s="1">
        <v>41056.906006944446</v>
      </c>
      <c r="D914" s="4" t="s">
        <v>606</v>
      </c>
      <c r="E914">
        <v>15000</v>
      </c>
      <c r="F914" t="s">
        <v>22</v>
      </c>
      <c r="G914">
        <f>tblSalaries[[#This Row],[clean Salary (in local currency)]]*VLOOKUP(tblSalaries[[#This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VLOOKUP(tblSalaries[[#This Row],[Where do you work]],tblCountries[[Actual]:[Mapping]],2,FALSE)</f>
        <v>Slovenia</v>
      </c>
      <c r="L914" t="s">
        <v>9</v>
      </c>
      <c r="M914" s="32">
        <f>tblHours[[#This Row],[hrs per day, ave]]</f>
        <v>5</v>
      </c>
      <c r="N914" s="32">
        <f>tblHours[[#This Row],[hrs per day, min]]</f>
        <v>4</v>
      </c>
      <c r="O914" s="32">
        <f>tblHours[[#This Row],[hrs per day, max]]</f>
        <v>6</v>
      </c>
      <c r="P914">
        <v>4</v>
      </c>
    </row>
    <row r="915" spans="2:16" ht="15" hidden="1" customHeight="1">
      <c r="B915" t="s">
        <v>2918</v>
      </c>
      <c r="C915" s="1">
        <v>41056.90966435185</v>
      </c>
      <c r="D915" s="4">
        <v>105000</v>
      </c>
      <c r="E915">
        <v>105000</v>
      </c>
      <c r="F915" t="s">
        <v>6</v>
      </c>
      <c r="G915">
        <f>tblSalaries[[#This Row],[clean Salary (in local currency)]]*VLOOKUP(tblSalaries[[#This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VLOOKUP(tblSalaries[[#This Row],[Where do you work]],tblCountries[[Actual]:[Mapping]],2,FALSE)</f>
        <v>USA</v>
      </c>
      <c r="L915" t="s">
        <v>9</v>
      </c>
      <c r="M915" s="32">
        <f>tblHours[[#This Row],[hrs per day, ave]]</f>
        <v>5</v>
      </c>
      <c r="N915" s="32">
        <f>tblHours[[#This Row],[hrs per day, min]]</f>
        <v>4</v>
      </c>
      <c r="O915" s="32">
        <f>tblHours[[#This Row],[hrs per day, max]]</f>
        <v>6</v>
      </c>
      <c r="P915">
        <v>20</v>
      </c>
    </row>
    <row r="916" spans="2:16" ht="15" hidden="1" customHeight="1">
      <c r="B916" t="s">
        <v>2919</v>
      </c>
      <c r="C916" s="1">
        <v>41056.920312499999</v>
      </c>
      <c r="D916" s="4">
        <v>24000</v>
      </c>
      <c r="E916">
        <v>24000</v>
      </c>
      <c r="F916" t="s">
        <v>6</v>
      </c>
      <c r="G916">
        <f>tblSalaries[[#This Row],[clean Salary (in local currency)]]*VLOOKUP(tblSalaries[[#This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VLOOKUP(tblSalaries[[#This Row],[Where do you work]],tblCountries[[Actual]:[Mapping]],2,FALSE)</f>
        <v>India</v>
      </c>
      <c r="L916" t="s">
        <v>9</v>
      </c>
      <c r="M916" s="32">
        <f>tblHours[[#This Row],[hrs per day, ave]]</f>
        <v>5</v>
      </c>
      <c r="N916" s="32">
        <f>tblHours[[#This Row],[hrs per day, min]]</f>
        <v>4</v>
      </c>
      <c r="O916" s="32">
        <f>tblHours[[#This Row],[hrs per day, max]]</f>
        <v>6</v>
      </c>
      <c r="P916">
        <v>3</v>
      </c>
    </row>
    <row r="917" spans="2:16" ht="15" hidden="1" customHeight="1">
      <c r="B917" t="s">
        <v>2920</v>
      </c>
      <c r="C917" s="1">
        <v>41056.931956018518</v>
      </c>
      <c r="D917" s="4" t="s">
        <v>1067</v>
      </c>
      <c r="E917">
        <v>50000</v>
      </c>
      <c r="F917" t="s">
        <v>69</v>
      </c>
      <c r="G917">
        <f>tblSalaries[[#This Row],[clean Salary (in local currency)]]*VLOOKUP(tblSalaries[[#This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VLOOKUP(tblSalaries[[#This Row],[Where do you work]],tblCountries[[Actual]:[Mapping]],2,FALSE)</f>
        <v>UK</v>
      </c>
      <c r="L917" t="s">
        <v>13</v>
      </c>
      <c r="M917" s="32">
        <f>tblHours[[#This Row],[hrs per day, ave]]</f>
        <v>8</v>
      </c>
      <c r="N917" s="32">
        <f>tblHours[[#This Row],[hrs per day, min]]</f>
        <v>8</v>
      </c>
      <c r="O917" s="32">
        <f>tblHours[[#This Row],[hrs per day, max]]</f>
        <v>8</v>
      </c>
      <c r="P917">
        <v>10</v>
      </c>
    </row>
    <row r="918" spans="2:16" ht="15" hidden="1" customHeight="1">
      <c r="B918" t="s">
        <v>2921</v>
      </c>
      <c r="C918" s="1">
        <v>41056.94122685185</v>
      </c>
      <c r="D918" s="4">
        <v>42000</v>
      </c>
      <c r="E918">
        <v>42000</v>
      </c>
      <c r="F918" t="s">
        <v>6</v>
      </c>
      <c r="G918">
        <f>tblSalaries[[#This Row],[clean Salary (in local currency)]]*VLOOKUP(tblSalaries[[#This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VLOOKUP(tblSalaries[[#This Row],[Where do you work]],tblCountries[[Actual]:[Mapping]],2,FALSE)</f>
        <v>Saudi Arabia</v>
      </c>
      <c r="L918" t="s">
        <v>13</v>
      </c>
      <c r="M918" s="32">
        <f>tblHours[[#This Row],[hrs per day, ave]]</f>
        <v>8</v>
      </c>
      <c r="N918" s="32">
        <f>tblHours[[#This Row],[hrs per day, min]]</f>
        <v>8</v>
      </c>
      <c r="O918" s="32">
        <f>tblHours[[#This Row],[hrs per day, max]]</f>
        <v>8</v>
      </c>
      <c r="P918">
        <v>15</v>
      </c>
    </row>
    <row r="919" spans="2:16" ht="15" hidden="1" customHeight="1">
      <c r="B919" t="s">
        <v>2922</v>
      </c>
      <c r="C919" s="1">
        <v>41056.944884259261</v>
      </c>
      <c r="D919" s="4" t="s">
        <v>1070</v>
      </c>
      <c r="E919">
        <v>19200</v>
      </c>
      <c r="F919" t="s">
        <v>3900</v>
      </c>
      <c r="G919">
        <f>tblSalaries[[#This Row],[clean Salary (in local currency)]]*VLOOKUP(tblSalaries[[#This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VLOOKUP(tblSalaries[[#This Row],[Where do you work]],tblCountries[[Actual]:[Mapping]],2,FALSE)</f>
        <v>Brazil</v>
      </c>
      <c r="L919" t="s">
        <v>13</v>
      </c>
      <c r="M919" s="32">
        <f>tblHours[[#This Row],[hrs per day, ave]]</f>
        <v>8</v>
      </c>
      <c r="N919" s="32">
        <f>tblHours[[#This Row],[hrs per day, min]]</f>
        <v>8</v>
      </c>
      <c r="O919" s="32">
        <f>tblHours[[#This Row],[hrs per day, max]]</f>
        <v>8</v>
      </c>
      <c r="P919">
        <v>8</v>
      </c>
    </row>
    <row r="920" spans="2:16" ht="15" hidden="1" customHeight="1">
      <c r="B920" t="s">
        <v>2923</v>
      </c>
      <c r="C920" s="1">
        <v>41056.957395833335</v>
      </c>
      <c r="D920" s="4">
        <v>60000</v>
      </c>
      <c r="E920">
        <v>60000</v>
      </c>
      <c r="F920" t="s">
        <v>6</v>
      </c>
      <c r="G920">
        <f>tblSalaries[[#This Row],[clean Salary (in local currency)]]*VLOOKUP(tblSalaries[[#This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VLOOKUP(tblSalaries[[#This Row],[Where do you work]],tblCountries[[Actual]:[Mapping]],2,FALSE)</f>
        <v>Singapore</v>
      </c>
      <c r="L920" t="s">
        <v>9</v>
      </c>
      <c r="M920" s="32">
        <f>tblHours[[#This Row],[hrs per day, ave]]</f>
        <v>5</v>
      </c>
      <c r="N920" s="32">
        <f>tblHours[[#This Row],[hrs per day, min]]</f>
        <v>4</v>
      </c>
      <c r="O920" s="32">
        <f>tblHours[[#This Row],[hrs per day, max]]</f>
        <v>6</v>
      </c>
      <c r="P920">
        <v>5</v>
      </c>
    </row>
    <row r="921" spans="2:16" ht="15" hidden="1" customHeight="1">
      <c r="B921" t="s">
        <v>2924</v>
      </c>
      <c r="C921" s="1">
        <v>41056.960659722223</v>
      </c>
      <c r="D921" s="4">
        <v>1000000</v>
      </c>
      <c r="E921">
        <v>1000000</v>
      </c>
      <c r="F921" t="s">
        <v>40</v>
      </c>
      <c r="G921">
        <f>tblSalaries[[#This Row],[clean Salary (in local currency)]]*VLOOKUP(tblSalaries[[#This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VLOOKUP(tblSalaries[[#This Row],[Where do you work]],tblCountries[[Actual]:[Mapping]],2,FALSE)</f>
        <v>India</v>
      </c>
      <c r="L921" t="s">
        <v>13</v>
      </c>
      <c r="M921" s="32">
        <f>tblHours[[#This Row],[hrs per day, ave]]</f>
        <v>8</v>
      </c>
      <c r="N921" s="32">
        <f>tblHours[[#This Row],[hrs per day, min]]</f>
        <v>8</v>
      </c>
      <c r="O921" s="32">
        <f>tblHours[[#This Row],[hrs per day, max]]</f>
        <v>8</v>
      </c>
      <c r="P921">
        <v>8</v>
      </c>
    </row>
    <row r="922" spans="2:16" ht="15" hidden="1" customHeight="1">
      <c r="B922" t="s">
        <v>2925</v>
      </c>
      <c r="C922" s="1">
        <v>41056.965289351851</v>
      </c>
      <c r="D922" s="4" t="s">
        <v>1073</v>
      </c>
      <c r="E922">
        <v>700000</v>
      </c>
      <c r="F922" t="s">
        <v>40</v>
      </c>
      <c r="G922">
        <f>tblSalaries[[#This Row],[clean Salary (in local currency)]]*VLOOKUP(tblSalaries[[#This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VLOOKUP(tblSalaries[[#This Row],[Where do you work]],tblCountries[[Actual]:[Mapping]],2,FALSE)</f>
        <v>India</v>
      </c>
      <c r="L922" t="s">
        <v>13</v>
      </c>
      <c r="M922" s="32">
        <f>tblHours[[#This Row],[hrs per day, ave]]</f>
        <v>8</v>
      </c>
      <c r="N922" s="32">
        <f>tblHours[[#This Row],[hrs per day, min]]</f>
        <v>8</v>
      </c>
      <c r="O922" s="32">
        <f>tblHours[[#This Row],[hrs per day, max]]</f>
        <v>8</v>
      </c>
      <c r="P922">
        <v>1</v>
      </c>
    </row>
    <row r="923" spans="2:16" ht="15" hidden="1" customHeight="1">
      <c r="B923" t="s">
        <v>2926</v>
      </c>
      <c r="C923" s="1">
        <v>41056.980902777781</v>
      </c>
      <c r="D923" s="4">
        <v>20571</v>
      </c>
      <c r="E923">
        <v>20571</v>
      </c>
      <c r="F923" t="s">
        <v>6</v>
      </c>
      <c r="G923">
        <f>tblSalaries[[#This Row],[clean Salary (in local currency)]]*VLOOKUP(tblSalaries[[#This Row],[Currency]],tblXrate[],2,FALSE)</f>
        <v>20571</v>
      </c>
      <c r="H923" t="s">
        <v>29</v>
      </c>
      <c r="I923" t="s">
        <v>4001</v>
      </c>
      <c r="J923" t="s">
        <v>1074</v>
      </c>
      <c r="K923" t="str">
        <f>VLOOKUP(tblSalaries[[#This Row],[Where do you work]],tblCountries[[Actual]:[Mapping]],2,FALSE)</f>
        <v>Albania</v>
      </c>
      <c r="L923" t="s">
        <v>9</v>
      </c>
      <c r="M923" s="32">
        <f>tblHours[[#This Row],[hrs per day, ave]]</f>
        <v>5</v>
      </c>
      <c r="N923" s="32">
        <f>tblHours[[#This Row],[hrs per day, min]]</f>
        <v>4</v>
      </c>
      <c r="O923" s="32">
        <f>tblHours[[#This Row],[hrs per day, max]]</f>
        <v>6</v>
      </c>
      <c r="P923">
        <v>8</v>
      </c>
    </row>
    <row r="924" spans="2:16" ht="15" hidden="1" customHeight="1">
      <c r="B924" t="s">
        <v>2927</v>
      </c>
      <c r="C924" s="1">
        <v>41056.988437499997</v>
      </c>
      <c r="D924" s="4">
        <v>290</v>
      </c>
      <c r="E924">
        <v>3480</v>
      </c>
      <c r="F924" t="s">
        <v>6</v>
      </c>
      <c r="G924">
        <f>tblSalaries[[#This Row],[clean Salary (in local currency)]]*VLOOKUP(tblSalaries[[#This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VLOOKUP(tblSalaries[[#This Row],[Where do you work]],tblCountries[[Actual]:[Mapping]],2,FALSE)</f>
        <v>Pakistan</v>
      </c>
      <c r="L924" t="s">
        <v>13</v>
      </c>
      <c r="M924" s="32">
        <f>tblHours[[#This Row],[hrs per day, ave]]</f>
        <v>8</v>
      </c>
      <c r="N924" s="32">
        <f>tblHours[[#This Row],[hrs per day, min]]</f>
        <v>8</v>
      </c>
      <c r="O924" s="32">
        <f>tblHours[[#This Row],[hrs per day, max]]</f>
        <v>8</v>
      </c>
      <c r="P924">
        <v>6</v>
      </c>
    </row>
    <row r="925" spans="2:16" ht="15" hidden="1" customHeight="1">
      <c r="B925" t="s">
        <v>2928</v>
      </c>
      <c r="C925" s="1">
        <v>41056.990312499998</v>
      </c>
      <c r="D925" s="4">
        <v>18060</v>
      </c>
      <c r="E925">
        <v>18060</v>
      </c>
      <c r="F925" t="s">
        <v>6</v>
      </c>
      <c r="G925">
        <f>tblSalaries[[#This Row],[clean Salary (in local currency)]]*VLOOKUP(tblSalaries[[#This Row],[Currency]],tblXrate[],2,FALSE)</f>
        <v>18060</v>
      </c>
      <c r="H925" t="s">
        <v>1076</v>
      </c>
      <c r="I925" t="s">
        <v>3999</v>
      </c>
      <c r="J925" t="s">
        <v>347</v>
      </c>
      <c r="K925" t="str">
        <f>VLOOKUP(tblSalaries[[#This Row],[Where do you work]],tblCountries[[Actual]:[Mapping]],2,FALSE)</f>
        <v>Philippines</v>
      </c>
      <c r="L925" t="s">
        <v>9</v>
      </c>
      <c r="M925" s="32">
        <f>tblHours[[#This Row],[hrs per day, ave]]</f>
        <v>5</v>
      </c>
      <c r="N925" s="32">
        <f>tblHours[[#This Row],[hrs per day, min]]</f>
        <v>4</v>
      </c>
      <c r="O925" s="32">
        <f>tblHours[[#This Row],[hrs per day, max]]</f>
        <v>6</v>
      </c>
      <c r="P925">
        <v>12</v>
      </c>
    </row>
    <row r="926" spans="2:16" ht="15" hidden="1" customHeight="1">
      <c r="B926" t="s">
        <v>2929</v>
      </c>
      <c r="C926" s="1">
        <v>41056.991261574076</v>
      </c>
      <c r="D926" s="4" t="s">
        <v>520</v>
      </c>
      <c r="E926">
        <v>30000</v>
      </c>
      <c r="F926" t="s">
        <v>6</v>
      </c>
      <c r="G926">
        <f>tblSalaries[[#This Row],[clean Salary (in local currency)]]*VLOOKUP(tblSalaries[[#This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VLOOKUP(tblSalaries[[#This Row],[Where do you work]],tblCountries[[Actual]:[Mapping]],2,FALSE)</f>
        <v>Iran</v>
      </c>
      <c r="L926" t="s">
        <v>18</v>
      </c>
      <c r="M926" s="32">
        <f>tblHours[[#This Row],[hrs per day, ave]]</f>
        <v>2.5</v>
      </c>
      <c r="N926" s="32">
        <f>tblHours[[#This Row],[hrs per day, min]]</f>
        <v>2</v>
      </c>
      <c r="O926" s="32">
        <f>tblHours[[#This Row],[hrs per day, max]]</f>
        <v>3</v>
      </c>
      <c r="P926">
        <v>30</v>
      </c>
    </row>
    <row r="927" spans="2:16" ht="15" hidden="1" customHeight="1">
      <c r="B927" t="s">
        <v>2930</v>
      </c>
      <c r="C927" s="1">
        <v>41056.995000000003</v>
      </c>
      <c r="D927" s="4" t="s">
        <v>1079</v>
      </c>
      <c r="E927">
        <v>24000</v>
      </c>
      <c r="F927" t="s">
        <v>6</v>
      </c>
      <c r="G927">
        <f>tblSalaries[[#This Row],[clean Salary (in local currency)]]*VLOOKUP(tblSalaries[[#This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 s="32">
        <f>tblHours[[#This Row],[hrs per day, ave]]</f>
        <v>5</v>
      </c>
      <c r="N927" s="32">
        <f>tblHours[[#This Row],[hrs per day, min]]</f>
        <v>4</v>
      </c>
      <c r="O927" s="32">
        <f>tblHours[[#This Row],[hrs per day, max]]</f>
        <v>6</v>
      </c>
      <c r="P927">
        <v>10</v>
      </c>
    </row>
    <row r="928" spans="2:16" ht="15" hidden="1" customHeight="1">
      <c r="B928" t="s">
        <v>2931</v>
      </c>
      <c r="C928" s="1">
        <v>41057.00744212963</v>
      </c>
      <c r="D928" s="4">
        <v>63200</v>
      </c>
      <c r="E928">
        <v>63200</v>
      </c>
      <c r="F928" t="s">
        <v>22</v>
      </c>
      <c r="G928">
        <f>tblSalaries[[#This Row],[clean Salary (in local currency)]]*VLOOKUP(tblSalaries[[#This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VLOOKUP(tblSalaries[[#This Row],[Where do you work]],tblCountries[[Actual]:[Mapping]],2,FALSE)</f>
        <v>France</v>
      </c>
      <c r="L928" t="s">
        <v>9</v>
      </c>
      <c r="M928" s="32">
        <f>tblHours[[#This Row],[hrs per day, ave]]</f>
        <v>5</v>
      </c>
      <c r="N928" s="32">
        <f>tblHours[[#This Row],[hrs per day, min]]</f>
        <v>4</v>
      </c>
      <c r="O928" s="32">
        <f>tblHours[[#This Row],[hrs per day, max]]</f>
        <v>6</v>
      </c>
      <c r="P928">
        <v>3</v>
      </c>
    </row>
    <row r="929" spans="2:16" ht="15" hidden="1" customHeight="1">
      <c r="B929" t="s">
        <v>2932</v>
      </c>
      <c r="C929" s="1">
        <v>41057.012106481481</v>
      </c>
      <c r="D929" s="4">
        <v>70000</v>
      </c>
      <c r="E929">
        <v>70000</v>
      </c>
      <c r="F929" t="s">
        <v>6</v>
      </c>
      <c r="G929">
        <f>tblSalaries[[#This Row],[clean Salary (in local currency)]]*VLOOKUP(tblSalaries[[#This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VLOOKUP(tblSalaries[[#This Row],[Where do you work]],tblCountries[[Actual]:[Mapping]],2,FALSE)</f>
        <v>USA</v>
      </c>
      <c r="L929" t="s">
        <v>9</v>
      </c>
      <c r="M929" s="32">
        <f>tblHours[[#This Row],[hrs per day, ave]]</f>
        <v>5</v>
      </c>
      <c r="N929" s="32">
        <f>tblHours[[#This Row],[hrs per day, min]]</f>
        <v>4</v>
      </c>
      <c r="O929" s="32">
        <f>tblHours[[#This Row],[hrs per day, max]]</f>
        <v>6</v>
      </c>
      <c r="P929">
        <v>4</v>
      </c>
    </row>
    <row r="930" spans="2:16" ht="15" hidden="1" customHeight="1">
      <c r="B930" t="s">
        <v>2933</v>
      </c>
      <c r="C930" s="1">
        <v>41057.020092592589</v>
      </c>
      <c r="D930" s="4" t="s">
        <v>896</v>
      </c>
      <c r="E930">
        <v>480000</v>
      </c>
      <c r="F930" t="s">
        <v>40</v>
      </c>
      <c r="G930">
        <f>tblSalaries[[#This Row],[clean Salary (in local currency)]]*VLOOKUP(tblSalaries[[#This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VLOOKUP(tblSalaries[[#This Row],[Where do you work]],tblCountries[[Actual]:[Mapping]],2,FALSE)</f>
        <v>India</v>
      </c>
      <c r="L930" t="s">
        <v>18</v>
      </c>
      <c r="M930" s="32">
        <f>tblHours[[#This Row],[hrs per day, ave]]</f>
        <v>2.5</v>
      </c>
      <c r="N930" s="32">
        <f>tblHours[[#This Row],[hrs per day, min]]</f>
        <v>2</v>
      </c>
      <c r="O930" s="32">
        <f>tblHours[[#This Row],[hrs per day, max]]</f>
        <v>3</v>
      </c>
      <c r="P930">
        <v>2</v>
      </c>
    </row>
    <row r="931" spans="2:16" ht="15" hidden="1" customHeight="1">
      <c r="B931" t="s">
        <v>2934</v>
      </c>
      <c r="C931" s="1">
        <v>41057.025231481479</v>
      </c>
      <c r="D931" s="4" t="s">
        <v>1083</v>
      </c>
      <c r="E931">
        <v>600000</v>
      </c>
      <c r="F931" t="s">
        <v>40</v>
      </c>
      <c r="G931">
        <f>tblSalaries[[#This Row],[clean Salary (in local currency)]]*VLOOKUP(tblSalaries[[#This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VLOOKUP(tblSalaries[[#This Row],[Where do you work]],tblCountries[[Actual]:[Mapping]],2,FALSE)</f>
        <v>India</v>
      </c>
      <c r="L931" t="s">
        <v>9</v>
      </c>
      <c r="M931" s="32">
        <f>tblHours[[#This Row],[hrs per day, ave]]</f>
        <v>5</v>
      </c>
      <c r="N931" s="32">
        <f>tblHours[[#This Row],[hrs per day, min]]</f>
        <v>4</v>
      </c>
      <c r="O931" s="32">
        <f>tblHours[[#This Row],[hrs per day, max]]</f>
        <v>6</v>
      </c>
      <c r="P931">
        <v>11</v>
      </c>
    </row>
    <row r="932" spans="2:16" ht="15" hidden="1" customHeight="1">
      <c r="B932" t="s">
        <v>2935</v>
      </c>
      <c r="C932" s="1">
        <v>41057.030324074076</v>
      </c>
      <c r="D932" s="4" t="s">
        <v>1085</v>
      </c>
      <c r="E932">
        <v>600000</v>
      </c>
      <c r="F932" t="s">
        <v>40</v>
      </c>
      <c r="G932">
        <f>tblSalaries[[#This Row],[clean Salary (in local currency)]]*VLOOKUP(tblSalaries[[#This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VLOOKUP(tblSalaries[[#This Row],[Where do you work]],tblCountries[[Actual]:[Mapping]],2,FALSE)</f>
        <v>India</v>
      </c>
      <c r="L932" t="s">
        <v>18</v>
      </c>
      <c r="M932" s="32">
        <f>tblHours[[#This Row],[hrs per day, ave]]</f>
        <v>2.5</v>
      </c>
      <c r="N932" s="32">
        <f>tblHours[[#This Row],[hrs per day, min]]</f>
        <v>2</v>
      </c>
      <c r="O932" s="32">
        <f>tblHours[[#This Row],[hrs per day, max]]</f>
        <v>3</v>
      </c>
      <c r="P932">
        <v>4</v>
      </c>
    </row>
    <row r="933" spans="2:16" ht="15" hidden="1" customHeight="1">
      <c r="B933" t="s">
        <v>2936</v>
      </c>
      <c r="C933" s="1">
        <v>41057.033599537041</v>
      </c>
      <c r="D933" s="4">
        <v>20000</v>
      </c>
      <c r="E933">
        <v>20000</v>
      </c>
      <c r="F933" t="s">
        <v>6</v>
      </c>
      <c r="G933">
        <f>tblSalaries[[#This Row],[clean Salary (in local currency)]]*VLOOKUP(tblSalaries[[#This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VLOOKUP(tblSalaries[[#This Row],[Where do you work]],tblCountries[[Actual]:[Mapping]],2,FALSE)</f>
        <v>Zambia</v>
      </c>
      <c r="L933" t="s">
        <v>13</v>
      </c>
      <c r="M933" s="32">
        <f>tblHours[[#This Row],[hrs per day, ave]]</f>
        <v>8</v>
      </c>
      <c r="N933" s="32">
        <f>tblHours[[#This Row],[hrs per day, min]]</f>
        <v>8</v>
      </c>
      <c r="O933" s="32">
        <f>tblHours[[#This Row],[hrs per day, max]]</f>
        <v>8</v>
      </c>
      <c r="P933">
        <v>2</v>
      </c>
    </row>
    <row r="934" spans="2:16" ht="15" hidden="1" customHeight="1">
      <c r="B934" t="s">
        <v>2937</v>
      </c>
      <c r="C934" s="1">
        <v>41057.053668981483</v>
      </c>
      <c r="D934" s="4" t="s">
        <v>1087</v>
      </c>
      <c r="E934">
        <v>42000</v>
      </c>
      <c r="F934" t="s">
        <v>22</v>
      </c>
      <c r="G934">
        <f>tblSalaries[[#This Row],[clean Salary (in local currency)]]*VLOOKUP(tblSalaries[[#This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VLOOKUP(tblSalaries[[#This Row],[Where do you work]],tblCountries[[Actual]:[Mapping]],2,FALSE)</f>
        <v>Germany</v>
      </c>
      <c r="L934" t="s">
        <v>18</v>
      </c>
      <c r="M934" s="32">
        <f>tblHours[[#This Row],[hrs per day, ave]]</f>
        <v>2.5</v>
      </c>
      <c r="N934" s="32">
        <f>tblHours[[#This Row],[hrs per day, min]]</f>
        <v>2</v>
      </c>
      <c r="O934" s="32">
        <f>tblHours[[#This Row],[hrs per day, max]]</f>
        <v>3</v>
      </c>
      <c r="P934">
        <v>3</v>
      </c>
    </row>
    <row r="935" spans="2:16" ht="15" hidden="1" customHeight="1">
      <c r="B935" t="s">
        <v>2938</v>
      </c>
      <c r="C935" s="1">
        <v>41057.062025462961</v>
      </c>
      <c r="D935" s="4">
        <v>3000</v>
      </c>
      <c r="E935">
        <v>36000</v>
      </c>
      <c r="F935" t="s">
        <v>6</v>
      </c>
      <c r="G935">
        <f>tblSalaries[[#This Row],[clean Salary (in local currency)]]*VLOOKUP(tblSalaries[[#This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VLOOKUP(tblSalaries[[#This Row],[Where do you work]],tblCountries[[Actual]:[Mapping]],2,FALSE)</f>
        <v>UAE</v>
      </c>
      <c r="L935" t="s">
        <v>9</v>
      </c>
      <c r="M935" s="32">
        <f>tblHours[[#This Row],[hrs per day, ave]]</f>
        <v>5</v>
      </c>
      <c r="N935" s="32">
        <f>tblHours[[#This Row],[hrs per day, min]]</f>
        <v>4</v>
      </c>
      <c r="O935" s="32">
        <f>tblHours[[#This Row],[hrs per day, max]]</f>
        <v>6</v>
      </c>
      <c r="P935">
        <v>4.5</v>
      </c>
    </row>
    <row r="936" spans="2:16" ht="15" hidden="1" customHeight="1">
      <c r="B936" t="s">
        <v>2939</v>
      </c>
      <c r="C936" s="1">
        <v>41057.062835648147</v>
      </c>
      <c r="D936" s="4">
        <v>57000</v>
      </c>
      <c r="E936">
        <v>57000</v>
      </c>
      <c r="F936" t="s">
        <v>6</v>
      </c>
      <c r="G936">
        <f>tblSalaries[[#This Row],[clean Salary (in local currency)]]*VLOOKUP(tblSalaries[[#This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VLOOKUP(tblSalaries[[#This Row],[Where do you work]],tblCountries[[Actual]:[Mapping]],2,FALSE)</f>
        <v>USA</v>
      </c>
      <c r="L936" t="s">
        <v>18</v>
      </c>
      <c r="M936" s="32">
        <f>tblHours[[#This Row],[hrs per day, ave]]</f>
        <v>2.5</v>
      </c>
      <c r="N936" s="32">
        <f>tblHours[[#This Row],[hrs per day, min]]</f>
        <v>2</v>
      </c>
      <c r="O936" s="32">
        <f>tblHours[[#This Row],[hrs per day, max]]</f>
        <v>3</v>
      </c>
      <c r="P936">
        <v>4</v>
      </c>
    </row>
    <row r="937" spans="2:16" ht="15" hidden="1" customHeight="1">
      <c r="B937" t="s">
        <v>2940</v>
      </c>
      <c r="C937" s="1">
        <v>41057.074641203704</v>
      </c>
      <c r="D937" s="4">
        <v>135000</v>
      </c>
      <c r="E937">
        <v>135000</v>
      </c>
      <c r="F937" t="s">
        <v>6</v>
      </c>
      <c r="G937">
        <f>tblSalaries[[#This Row],[clean Salary (in local currency)]]*VLOOKUP(tblSalaries[[#This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VLOOKUP(tblSalaries[[#This Row],[Where do you work]],tblCountries[[Actual]:[Mapping]],2,FALSE)</f>
        <v>USA</v>
      </c>
      <c r="L937" t="s">
        <v>13</v>
      </c>
      <c r="M937" s="32">
        <f>tblHours[[#This Row],[hrs per day, ave]]</f>
        <v>8</v>
      </c>
      <c r="N937" s="32">
        <f>tblHours[[#This Row],[hrs per day, min]]</f>
        <v>8</v>
      </c>
      <c r="O937" s="32">
        <f>tblHours[[#This Row],[hrs per day, max]]</f>
        <v>8</v>
      </c>
      <c r="P937">
        <v>15</v>
      </c>
    </row>
    <row r="938" spans="2:16" ht="15" hidden="1" customHeight="1">
      <c r="B938" t="s">
        <v>2941</v>
      </c>
      <c r="C938" s="1">
        <v>41057.100844907407</v>
      </c>
      <c r="D938" s="4">
        <v>75000</v>
      </c>
      <c r="E938">
        <v>75000</v>
      </c>
      <c r="F938" t="s">
        <v>22</v>
      </c>
      <c r="G938">
        <f>tblSalaries[[#This Row],[clean Salary (in local currency)]]*VLOOKUP(tblSalaries[[#This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VLOOKUP(tblSalaries[[#This Row],[Where do you work]],tblCountries[[Actual]:[Mapping]],2,FALSE)</f>
        <v>Netherlands</v>
      </c>
      <c r="L938" t="s">
        <v>9</v>
      </c>
      <c r="M938" s="32">
        <f>tblHours[[#This Row],[hrs per day, ave]]</f>
        <v>5</v>
      </c>
      <c r="N938" s="32">
        <f>tblHours[[#This Row],[hrs per day, min]]</f>
        <v>4</v>
      </c>
      <c r="O938" s="32">
        <f>tblHours[[#This Row],[hrs per day, max]]</f>
        <v>6</v>
      </c>
      <c r="P938">
        <v>4</v>
      </c>
    </row>
    <row r="939" spans="2:16" ht="15" hidden="1" customHeight="1">
      <c r="B939" t="s">
        <v>2942</v>
      </c>
      <c r="C939" s="1">
        <v>41057.148773148147</v>
      </c>
      <c r="D939" s="4">
        <v>45000</v>
      </c>
      <c r="E939">
        <v>45000</v>
      </c>
      <c r="F939" t="s">
        <v>22</v>
      </c>
      <c r="G939">
        <f>tblSalaries[[#This Row],[clean Salary (in local currency)]]*VLOOKUP(tblSalaries[[#This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VLOOKUP(tblSalaries[[#This Row],[Where do you work]],tblCountries[[Actual]:[Mapping]],2,FALSE)</f>
        <v>Netherlands</v>
      </c>
      <c r="L939" t="s">
        <v>18</v>
      </c>
      <c r="M939" s="32">
        <f>tblHours[[#This Row],[hrs per day, ave]]</f>
        <v>2.5</v>
      </c>
      <c r="N939" s="32">
        <f>tblHours[[#This Row],[hrs per day, min]]</f>
        <v>2</v>
      </c>
      <c r="O939" s="32">
        <f>tblHours[[#This Row],[hrs per day, max]]</f>
        <v>3</v>
      </c>
      <c r="P939">
        <v>10</v>
      </c>
    </row>
    <row r="940" spans="2:16" ht="15" hidden="1" customHeight="1">
      <c r="B940" t="s">
        <v>2943</v>
      </c>
      <c r="C940" s="1">
        <v>41057.155555555553</v>
      </c>
      <c r="D940" s="4" t="s">
        <v>1093</v>
      </c>
      <c r="E940">
        <v>2000000</v>
      </c>
      <c r="F940" t="s">
        <v>3984</v>
      </c>
      <c r="G940">
        <f>tblSalaries[[#This Row],[clean Salary (in local currency)]]*VLOOKUP(tblSalaries[[#This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VLOOKUP(tblSalaries[[#This Row],[Where do you work]],tblCountries[[Actual]:[Mapping]],2,FALSE)</f>
        <v>Nigeria</v>
      </c>
      <c r="L940" t="s">
        <v>9</v>
      </c>
      <c r="M940" s="32">
        <f>tblHours[[#This Row],[hrs per day, ave]]</f>
        <v>5</v>
      </c>
      <c r="N940" s="32">
        <f>tblHours[[#This Row],[hrs per day, min]]</f>
        <v>4</v>
      </c>
      <c r="O940" s="32">
        <f>tblHours[[#This Row],[hrs per day, max]]</f>
        <v>6</v>
      </c>
      <c r="P940">
        <v>5</v>
      </c>
    </row>
    <row r="941" spans="2:16" ht="15" hidden="1" customHeight="1">
      <c r="B941" t="s">
        <v>2944</v>
      </c>
      <c r="C941" s="1">
        <v>41057.170300925929</v>
      </c>
      <c r="D941" s="4">
        <v>8000</v>
      </c>
      <c r="E941">
        <v>8000</v>
      </c>
      <c r="F941" t="s">
        <v>6</v>
      </c>
      <c r="G941">
        <f>tblSalaries[[#This Row],[clean Salary (in local currency)]]*VLOOKUP(tblSalaries[[#This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VLOOKUP(tblSalaries[[#This Row],[Where do you work]],tblCountries[[Actual]:[Mapping]],2,FALSE)</f>
        <v>India</v>
      </c>
      <c r="L941" t="s">
        <v>25</v>
      </c>
      <c r="M941" s="32">
        <f>tblHours[[#This Row],[hrs per day, ave]]</f>
        <v>1.5</v>
      </c>
      <c r="N941" s="32">
        <f>tblHours[[#This Row],[hrs per day, min]]</f>
        <v>1</v>
      </c>
      <c r="O941" s="32">
        <f>tblHours[[#This Row],[hrs per day, max]]</f>
        <v>2</v>
      </c>
      <c r="P941">
        <v>5</v>
      </c>
    </row>
    <row r="942" spans="2:16" ht="15" hidden="1" customHeight="1">
      <c r="B942" t="s">
        <v>2945</v>
      </c>
      <c r="C942" s="1">
        <v>41057.194918981484</v>
      </c>
      <c r="D942" s="4" t="s">
        <v>1095</v>
      </c>
      <c r="E942">
        <v>48000</v>
      </c>
      <c r="F942" t="s">
        <v>6</v>
      </c>
      <c r="G942">
        <f>tblSalaries[[#This Row],[clean Salary (in local currency)]]*VLOOKUP(tblSalaries[[#This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VLOOKUP(tblSalaries[[#This Row],[Where do you work]],tblCountries[[Actual]:[Mapping]],2,FALSE)</f>
        <v>France</v>
      </c>
      <c r="L942" t="s">
        <v>9</v>
      </c>
      <c r="M942" s="32">
        <f>tblHours[[#This Row],[hrs per day, ave]]</f>
        <v>5</v>
      </c>
      <c r="N942" s="32">
        <f>tblHours[[#This Row],[hrs per day, min]]</f>
        <v>4</v>
      </c>
      <c r="O942" s="32">
        <f>tblHours[[#This Row],[hrs per day, max]]</f>
        <v>6</v>
      </c>
      <c r="P942">
        <v>5</v>
      </c>
    </row>
    <row r="943" spans="2:16" ht="15" hidden="1" customHeight="1">
      <c r="B943" t="s">
        <v>2946</v>
      </c>
      <c r="C943" s="1">
        <v>41057.213703703703</v>
      </c>
      <c r="D943" s="4">
        <v>40000</v>
      </c>
      <c r="E943">
        <v>40000</v>
      </c>
      <c r="F943" t="s">
        <v>6</v>
      </c>
      <c r="G943">
        <f>tblSalaries[[#This Row],[clean Salary (in local currency)]]*VLOOKUP(tblSalaries[[#This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VLOOKUP(tblSalaries[[#This Row],[Where do you work]],tblCountries[[Actual]:[Mapping]],2,FALSE)</f>
        <v>New Zealand</v>
      </c>
      <c r="L943" t="s">
        <v>9</v>
      </c>
      <c r="M943" s="32">
        <f>tblHours[[#This Row],[hrs per day, ave]]</f>
        <v>5</v>
      </c>
      <c r="N943" s="32">
        <f>tblHours[[#This Row],[hrs per day, min]]</f>
        <v>4</v>
      </c>
      <c r="O943" s="32">
        <f>tblHours[[#This Row],[hrs per day, max]]</f>
        <v>6</v>
      </c>
      <c r="P943">
        <v>5</v>
      </c>
    </row>
    <row r="944" spans="2:16" ht="15" hidden="1" customHeight="1">
      <c r="B944" t="s">
        <v>2947</v>
      </c>
      <c r="C944" s="1">
        <v>41057.214722222219</v>
      </c>
      <c r="D944" s="4" t="s">
        <v>1098</v>
      </c>
      <c r="E944">
        <v>75000</v>
      </c>
      <c r="F944" t="s">
        <v>670</v>
      </c>
      <c r="G944">
        <f>tblSalaries[[#This Row],[clean Salary (in local currency)]]*VLOOKUP(tblSalaries[[#This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VLOOKUP(tblSalaries[[#This Row],[Where do you work]],tblCountries[[Actual]:[Mapping]],2,FALSE)</f>
        <v>New Zealand</v>
      </c>
      <c r="L944" t="s">
        <v>9</v>
      </c>
      <c r="M944" s="32">
        <f>tblHours[[#This Row],[hrs per day, ave]]</f>
        <v>5</v>
      </c>
      <c r="N944" s="32">
        <f>tblHours[[#This Row],[hrs per day, min]]</f>
        <v>4</v>
      </c>
      <c r="O944" s="32">
        <f>tblHours[[#This Row],[hrs per day, max]]</f>
        <v>6</v>
      </c>
      <c r="P944">
        <v>10</v>
      </c>
    </row>
    <row r="945" spans="2:16" ht="15" hidden="1" customHeight="1">
      <c r="B945" t="s">
        <v>2948</v>
      </c>
      <c r="C945" s="1">
        <v>41057.217106481483</v>
      </c>
      <c r="D945" s="4">
        <v>150000</v>
      </c>
      <c r="E945">
        <v>150000</v>
      </c>
      <c r="F945" t="s">
        <v>6</v>
      </c>
      <c r="G945">
        <f>tblSalaries[[#This Row],[clean Salary (in local currency)]]*VLOOKUP(tblSalaries[[#This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VLOOKUP(tblSalaries[[#This Row],[Where do you work]],tblCountries[[Actual]:[Mapping]],2,FALSE)</f>
        <v>Switzerland</v>
      </c>
      <c r="L945" t="s">
        <v>25</v>
      </c>
      <c r="M945" s="32">
        <f>tblHours[[#This Row],[hrs per day, ave]]</f>
        <v>1.5</v>
      </c>
      <c r="N945" s="32">
        <f>tblHours[[#This Row],[hrs per day, min]]</f>
        <v>1</v>
      </c>
      <c r="O945" s="32">
        <f>tblHours[[#This Row],[hrs per day, max]]</f>
        <v>2</v>
      </c>
      <c r="P945">
        <v>20</v>
      </c>
    </row>
    <row r="946" spans="2:16" ht="15" hidden="1" customHeight="1">
      <c r="B946" t="s">
        <v>2949</v>
      </c>
      <c r="C946" s="1">
        <v>41057.222696759258</v>
      </c>
      <c r="D946" s="4">
        <v>80000</v>
      </c>
      <c r="E946">
        <v>80000</v>
      </c>
      <c r="F946" t="s">
        <v>82</v>
      </c>
      <c r="G946">
        <f>tblSalaries[[#This Row],[clean Salary (in local currency)]]*VLOOKUP(tblSalaries[[#This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9</v>
      </c>
      <c r="M946" s="32">
        <f>tblHours[[#This Row],[hrs per day, ave]]</f>
        <v>5</v>
      </c>
      <c r="N946" s="32">
        <f>tblHours[[#This Row],[hrs per day, min]]</f>
        <v>4</v>
      </c>
      <c r="O946" s="32">
        <f>tblHours[[#This Row],[hrs per day, max]]</f>
        <v>6</v>
      </c>
      <c r="P946">
        <v>25</v>
      </c>
    </row>
    <row r="947" spans="2:16" ht="15" hidden="1" customHeight="1">
      <c r="B947" t="s">
        <v>2950</v>
      </c>
      <c r="C947" s="1">
        <v>41057.242314814815</v>
      </c>
      <c r="D947" s="4">
        <v>95000</v>
      </c>
      <c r="E947">
        <v>95000</v>
      </c>
      <c r="F947" t="s">
        <v>82</v>
      </c>
      <c r="G947">
        <f>tblSalaries[[#This Row],[clean Salary (in local currency)]]*VLOOKUP(tblSalaries[[#This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18</v>
      </c>
      <c r="M947" s="32">
        <f>tblHours[[#This Row],[hrs per day, ave]]</f>
        <v>2.5</v>
      </c>
      <c r="N947" s="32">
        <f>tblHours[[#This Row],[hrs per day, min]]</f>
        <v>2</v>
      </c>
      <c r="O947" s="32">
        <f>tblHours[[#This Row],[hrs per day, max]]</f>
        <v>3</v>
      </c>
      <c r="P947">
        <v>20</v>
      </c>
    </row>
    <row r="948" spans="2:16" ht="15" hidden="1" customHeight="1">
      <c r="B948" t="s">
        <v>2951</v>
      </c>
      <c r="C948" s="1">
        <v>41057.24386574074</v>
      </c>
      <c r="D948" s="4" t="s">
        <v>1102</v>
      </c>
      <c r="E948">
        <v>90000</v>
      </c>
      <c r="F948" t="s">
        <v>82</v>
      </c>
      <c r="G948">
        <f>tblSalaries[[#This Row],[clean Salary (in local currency)]]*VLOOKUP(tblSalaries[[#This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VLOOKUP(tblSalaries[[#This Row],[Where do you work]],tblCountries[[Actual]:[Mapping]],2,FALSE)</f>
        <v>Australia</v>
      </c>
      <c r="L948" t="s">
        <v>9</v>
      </c>
      <c r="M948" s="32">
        <f>tblHours[[#This Row],[hrs per day, ave]]</f>
        <v>5</v>
      </c>
      <c r="N948" s="32">
        <f>tblHours[[#This Row],[hrs per day, min]]</f>
        <v>4</v>
      </c>
      <c r="O948" s="32">
        <f>tblHours[[#This Row],[hrs per day, max]]</f>
        <v>6</v>
      </c>
      <c r="P948">
        <v>13</v>
      </c>
    </row>
    <row r="949" spans="2:16" ht="15" hidden="1" customHeight="1">
      <c r="B949" t="s">
        <v>2952</v>
      </c>
      <c r="C949" s="1">
        <v>41057.243981481479</v>
      </c>
      <c r="D949" s="4">
        <v>15000</v>
      </c>
      <c r="E949">
        <v>15000</v>
      </c>
      <c r="F949" t="s">
        <v>6</v>
      </c>
      <c r="G949">
        <f>tblSalaries[[#This Row],[clean Salary (in local currency)]]*VLOOKUP(tblSalaries[[#This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VLOOKUP(tblSalaries[[#This Row],[Where do you work]],tblCountries[[Actual]:[Mapping]],2,FALSE)</f>
        <v>India</v>
      </c>
      <c r="L949" t="s">
        <v>18</v>
      </c>
      <c r="M949" s="32">
        <f>tblHours[[#This Row],[hrs per day, ave]]</f>
        <v>2.5</v>
      </c>
      <c r="N949" s="32">
        <f>tblHours[[#This Row],[hrs per day, min]]</f>
        <v>2</v>
      </c>
      <c r="O949" s="32">
        <f>tblHours[[#This Row],[hrs per day, max]]</f>
        <v>3</v>
      </c>
      <c r="P949">
        <v>2</v>
      </c>
    </row>
    <row r="950" spans="2:16" ht="15" hidden="1" customHeight="1">
      <c r="B950" t="s">
        <v>2953</v>
      </c>
      <c r="C950" s="1">
        <v>41057.267777777779</v>
      </c>
      <c r="D950" s="4" t="s">
        <v>1104</v>
      </c>
      <c r="E950">
        <v>65000</v>
      </c>
      <c r="F950" t="s">
        <v>82</v>
      </c>
      <c r="G950">
        <f>tblSalaries[[#This Row],[clean Salary (in local currency)]]*VLOOKUP(tblSalaries[[#This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VLOOKUP(tblSalaries[[#This Row],[Where do you work]],tblCountries[[Actual]:[Mapping]],2,FALSE)</f>
        <v>Australia</v>
      </c>
      <c r="L950" t="s">
        <v>18</v>
      </c>
      <c r="M950" s="32">
        <f>tblHours[[#This Row],[hrs per day, ave]]</f>
        <v>2.5</v>
      </c>
      <c r="N950" s="32">
        <f>tblHours[[#This Row],[hrs per day, min]]</f>
        <v>2</v>
      </c>
      <c r="O950" s="32">
        <f>tblHours[[#This Row],[hrs per day, max]]</f>
        <v>3</v>
      </c>
      <c r="P950">
        <v>5</v>
      </c>
    </row>
    <row r="951" spans="2:16" ht="15" hidden="1" customHeight="1">
      <c r="B951" t="s">
        <v>2954</v>
      </c>
      <c r="C951" s="1">
        <v>41057.274884259263</v>
      </c>
      <c r="D951" s="4">
        <v>100000</v>
      </c>
      <c r="E951">
        <v>100000</v>
      </c>
      <c r="F951" t="s">
        <v>82</v>
      </c>
      <c r="G951">
        <f>tblSalaries[[#This Row],[clean Salary (in local currency)]]*VLOOKUP(tblSalaries[[#This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VLOOKUP(tblSalaries[[#This Row],[Where do you work]],tblCountries[[Actual]:[Mapping]],2,FALSE)</f>
        <v>Australia</v>
      </c>
      <c r="L951" t="s">
        <v>13</v>
      </c>
      <c r="M951" s="32">
        <f>tblHours[[#This Row],[hrs per day, ave]]</f>
        <v>8</v>
      </c>
      <c r="N951" s="32">
        <f>tblHours[[#This Row],[hrs per day, min]]</f>
        <v>8</v>
      </c>
      <c r="O951" s="32">
        <f>tblHours[[#This Row],[hrs per day, max]]</f>
        <v>8</v>
      </c>
      <c r="P951">
        <v>6</v>
      </c>
    </row>
    <row r="952" spans="2:16" ht="15" hidden="1" customHeight="1">
      <c r="B952" t="s">
        <v>2955</v>
      </c>
      <c r="C952" s="1">
        <v>41057.286041666666</v>
      </c>
      <c r="D952" s="4">
        <v>60000</v>
      </c>
      <c r="E952">
        <v>60000</v>
      </c>
      <c r="F952" t="s">
        <v>6</v>
      </c>
      <c r="G952">
        <f>tblSalaries[[#This Row],[clean Salary (in local currency)]]*VLOOKUP(tblSalaries[[#This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VLOOKUP(tblSalaries[[#This Row],[Where do you work]],tblCountries[[Actual]:[Mapping]],2,FALSE)</f>
        <v>USA</v>
      </c>
      <c r="L952" t="s">
        <v>18</v>
      </c>
      <c r="M952" s="32">
        <f>tblHours[[#This Row],[hrs per day, ave]]</f>
        <v>2.5</v>
      </c>
      <c r="N952" s="32">
        <f>tblHours[[#This Row],[hrs per day, min]]</f>
        <v>2</v>
      </c>
      <c r="O952" s="32">
        <f>tblHours[[#This Row],[hrs per day, max]]</f>
        <v>3</v>
      </c>
      <c r="P952">
        <v>3</v>
      </c>
    </row>
    <row r="953" spans="2:16" ht="15" hidden="1" customHeight="1">
      <c r="B953" t="s">
        <v>2956</v>
      </c>
      <c r="C953" s="1">
        <v>41057.286168981482</v>
      </c>
      <c r="D953" s="4">
        <v>43000</v>
      </c>
      <c r="E953">
        <v>43000</v>
      </c>
      <c r="F953" t="s">
        <v>82</v>
      </c>
      <c r="G953">
        <f>tblSalaries[[#This Row],[clean Salary (in local currency)]]*VLOOKUP(tblSalaries[[#This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13</v>
      </c>
      <c r="M953" s="32">
        <f>tblHours[[#This Row],[hrs per day, ave]]</f>
        <v>8</v>
      </c>
      <c r="N953" s="32">
        <f>tblHours[[#This Row],[hrs per day, min]]</f>
        <v>8</v>
      </c>
      <c r="O953" s="32">
        <f>tblHours[[#This Row],[hrs per day, max]]</f>
        <v>8</v>
      </c>
      <c r="P953">
        <v>1</v>
      </c>
    </row>
    <row r="954" spans="2:16" ht="15" hidden="1" customHeight="1">
      <c r="B954" t="s">
        <v>2957</v>
      </c>
      <c r="C954" s="1">
        <v>41057.286168981482</v>
      </c>
      <c r="D954" s="4">
        <v>45616</v>
      </c>
      <c r="E954">
        <v>45616</v>
      </c>
      <c r="F954" t="s">
        <v>6</v>
      </c>
      <c r="G954">
        <f>tblSalaries[[#This Row],[clean Salary (in local currency)]]*VLOOKUP(tblSalaries[[#This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 s="32">
        <f>tblHours[[#This Row],[hrs per day, ave]]</f>
        <v>5</v>
      </c>
      <c r="N954" s="32">
        <f>tblHours[[#This Row],[hrs per day, min]]</f>
        <v>4</v>
      </c>
      <c r="O954" s="32">
        <f>tblHours[[#This Row],[hrs per day, max]]</f>
        <v>6</v>
      </c>
      <c r="P954">
        <v>1.5</v>
      </c>
    </row>
    <row r="955" spans="2:16" ht="15" hidden="1" customHeight="1">
      <c r="B955" t="s">
        <v>2958</v>
      </c>
      <c r="C955" s="1">
        <v>41057.291956018518</v>
      </c>
      <c r="D955" s="4">
        <v>95000</v>
      </c>
      <c r="E955">
        <v>95000</v>
      </c>
      <c r="F955" t="s">
        <v>670</v>
      </c>
      <c r="G955">
        <f>tblSalaries[[#This Row],[clean Salary (in local currency)]]*VLOOKUP(tblSalaries[[#This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VLOOKUP(tblSalaries[[#This Row],[Where do you work]],tblCountries[[Actual]:[Mapping]],2,FALSE)</f>
        <v>New Zealand</v>
      </c>
      <c r="L955" t="s">
        <v>9</v>
      </c>
      <c r="M955" s="32">
        <f>tblHours[[#This Row],[hrs per day, ave]]</f>
        <v>5</v>
      </c>
      <c r="N955" s="32">
        <f>tblHours[[#This Row],[hrs per day, min]]</f>
        <v>4</v>
      </c>
      <c r="O955" s="32">
        <f>tblHours[[#This Row],[hrs per day, max]]</f>
        <v>6</v>
      </c>
      <c r="P955">
        <v>20</v>
      </c>
    </row>
    <row r="956" spans="2:16" ht="15" hidden="1" customHeight="1">
      <c r="B956" t="s">
        <v>2959</v>
      </c>
      <c r="C956" s="1">
        <v>41057.306388888886</v>
      </c>
      <c r="D956" s="4">
        <v>56600</v>
      </c>
      <c r="E956">
        <v>56600</v>
      </c>
      <c r="F956" t="s">
        <v>82</v>
      </c>
      <c r="G956">
        <f>tblSalaries[[#This Row],[clean Salary (in local currency)]]*VLOOKUP(tblSalaries[[#This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VLOOKUP(tblSalaries[[#This Row],[Where do you work]],tblCountries[[Actual]:[Mapping]],2,FALSE)</f>
        <v>Australia</v>
      </c>
      <c r="L956" t="s">
        <v>18</v>
      </c>
      <c r="M956" s="32">
        <f>tblHours[[#This Row],[hrs per day, ave]]</f>
        <v>2.5</v>
      </c>
      <c r="N956" s="32">
        <f>tblHours[[#This Row],[hrs per day, min]]</f>
        <v>2</v>
      </c>
      <c r="O956" s="32">
        <f>tblHours[[#This Row],[hrs per day, max]]</f>
        <v>3</v>
      </c>
      <c r="P956">
        <v>2</v>
      </c>
    </row>
    <row r="957" spans="2:16" ht="15" hidden="1" customHeight="1">
      <c r="B957" t="s">
        <v>2960</v>
      </c>
      <c r="C957" s="1">
        <v>41057.307719907411</v>
      </c>
      <c r="D957" s="4">
        <v>20000</v>
      </c>
      <c r="E957">
        <v>20000</v>
      </c>
      <c r="F957" t="s">
        <v>6</v>
      </c>
      <c r="G957">
        <f>tblSalaries[[#This Row],[clean Salary (in local currency)]]*VLOOKUP(tblSalaries[[#This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18</v>
      </c>
      <c r="M957" s="32">
        <f>tblHours[[#This Row],[hrs per day, ave]]</f>
        <v>2.5</v>
      </c>
      <c r="N957" s="32">
        <f>tblHours[[#This Row],[hrs per day, min]]</f>
        <v>2</v>
      </c>
      <c r="O957" s="32">
        <f>tblHours[[#This Row],[hrs per day, max]]</f>
        <v>3</v>
      </c>
      <c r="P957">
        <v>2</v>
      </c>
    </row>
    <row r="958" spans="2:16" ht="15" hidden="1" customHeight="1">
      <c r="B958" t="s">
        <v>2961</v>
      </c>
      <c r="C958" s="1">
        <v>41057.311192129629</v>
      </c>
      <c r="D958" s="4" t="s">
        <v>1110</v>
      </c>
      <c r="E958">
        <v>200000</v>
      </c>
      <c r="F958" t="s">
        <v>82</v>
      </c>
      <c r="G958">
        <f>tblSalaries[[#This Row],[clean Salary (in local currency)]]*VLOOKUP(tblSalaries[[#This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 s="32">
        <f>tblHours[[#This Row],[hrs per day, ave]]</f>
        <v>5</v>
      </c>
      <c r="N958" s="32">
        <f>tblHours[[#This Row],[hrs per day, min]]</f>
        <v>4</v>
      </c>
      <c r="O958" s="32">
        <f>tblHours[[#This Row],[hrs per day, max]]</f>
        <v>6</v>
      </c>
      <c r="P958">
        <v>15</v>
      </c>
    </row>
    <row r="959" spans="2:16" ht="15" hidden="1" customHeight="1">
      <c r="B959" t="s">
        <v>2962</v>
      </c>
      <c r="C959" s="1">
        <v>41057.31150462963</v>
      </c>
      <c r="D959" s="4">
        <v>50000</v>
      </c>
      <c r="E959">
        <v>50000</v>
      </c>
      <c r="F959" t="s">
        <v>82</v>
      </c>
      <c r="G959">
        <f>tblSalaries[[#This Row],[clean Salary (in local currency)]]*VLOOKUP(tblSalaries[[#This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VLOOKUP(tblSalaries[[#This Row],[Where do you work]],tblCountries[[Actual]:[Mapping]],2,FALSE)</f>
        <v>Australia</v>
      </c>
      <c r="L959" t="s">
        <v>25</v>
      </c>
      <c r="M959" s="32">
        <f>tblHours[[#This Row],[hrs per day, ave]]</f>
        <v>1.5</v>
      </c>
      <c r="N959" s="32">
        <f>tblHours[[#This Row],[hrs per day, min]]</f>
        <v>1</v>
      </c>
      <c r="O959" s="32">
        <f>tblHours[[#This Row],[hrs per day, max]]</f>
        <v>2</v>
      </c>
      <c r="P959">
        <v>5</v>
      </c>
    </row>
    <row r="960" spans="2:16" ht="15" hidden="1" customHeight="1">
      <c r="B960" t="s">
        <v>2963</v>
      </c>
      <c r="C960" s="1">
        <v>41057.312303240738</v>
      </c>
      <c r="D960" s="4">
        <v>125000</v>
      </c>
      <c r="E960">
        <v>125000</v>
      </c>
      <c r="F960" t="s">
        <v>82</v>
      </c>
      <c r="G960">
        <f>tblSalaries[[#This Row],[clean Salary (in local currency)]]*VLOOKUP(tblSalaries[[#This Row],[Currency]],tblXrate[],2,FALSE)</f>
        <v>127488.70705032947</v>
      </c>
      <c r="H960" t="s">
        <v>1111</v>
      </c>
      <c r="I960" t="s">
        <v>4001</v>
      </c>
      <c r="J960" t="s">
        <v>84</v>
      </c>
      <c r="K960" t="str">
        <f>VLOOKUP(tblSalaries[[#This Row],[Where do you work]],tblCountries[[Actual]:[Mapping]],2,FALSE)</f>
        <v>Australia</v>
      </c>
      <c r="L960" t="s">
        <v>9</v>
      </c>
      <c r="M960" s="32">
        <f>tblHours[[#This Row],[hrs per day, ave]]</f>
        <v>5</v>
      </c>
      <c r="N960" s="32">
        <f>tblHours[[#This Row],[hrs per day, min]]</f>
        <v>4</v>
      </c>
      <c r="O960" s="32">
        <f>tblHours[[#This Row],[hrs per day, max]]</f>
        <v>6</v>
      </c>
      <c r="P960">
        <v>15</v>
      </c>
    </row>
    <row r="961" spans="2:16" ht="15" hidden="1" customHeight="1">
      <c r="B961" t="s">
        <v>2964</v>
      </c>
      <c r="C961" s="1">
        <v>41057.314918981479</v>
      </c>
      <c r="D961" s="4">
        <v>65000</v>
      </c>
      <c r="E961">
        <v>65000</v>
      </c>
      <c r="F961" t="s">
        <v>82</v>
      </c>
      <c r="G961">
        <f>tblSalaries[[#This Row],[clean Salary (in local currency)]]*VLOOKUP(tblSalaries[[#This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 s="32">
        <f>tblHours[[#This Row],[hrs per day, ave]]</f>
        <v>5</v>
      </c>
      <c r="N961" s="32">
        <f>tblHours[[#This Row],[hrs per day, min]]</f>
        <v>4</v>
      </c>
      <c r="O961" s="32">
        <f>tblHours[[#This Row],[hrs per day, max]]</f>
        <v>6</v>
      </c>
      <c r="P961">
        <v>4</v>
      </c>
    </row>
    <row r="962" spans="2:16" ht="15" hidden="1" customHeight="1">
      <c r="B962" t="s">
        <v>2965</v>
      </c>
      <c r="C962" s="1">
        <v>41057.319004629629</v>
      </c>
      <c r="D962" s="4">
        <v>62000</v>
      </c>
      <c r="E962">
        <v>62000</v>
      </c>
      <c r="F962" t="s">
        <v>82</v>
      </c>
      <c r="G962">
        <f>tblSalaries[[#This Row],[clean Salary (in local currency)]]*VLOOKUP(tblSalaries[[#This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 s="32">
        <f>tblHours[[#This Row],[hrs per day, ave]]</f>
        <v>5</v>
      </c>
      <c r="N962" s="32">
        <f>tblHours[[#This Row],[hrs per day, min]]</f>
        <v>4</v>
      </c>
      <c r="O962" s="32">
        <f>tblHours[[#This Row],[hrs per day, max]]</f>
        <v>6</v>
      </c>
      <c r="P962">
        <v>3</v>
      </c>
    </row>
    <row r="963" spans="2:16" ht="15" customHeight="1">
      <c r="B963" t="s">
        <v>2966</v>
      </c>
      <c r="C963" s="1">
        <v>41057.323935185188</v>
      </c>
      <c r="D963" s="4">
        <v>260000</v>
      </c>
      <c r="E963">
        <v>260000</v>
      </c>
      <c r="F963" t="s">
        <v>6</v>
      </c>
      <c r="G963">
        <f>tblSalaries[[#This Row],[clean Salary (in local currency)]]*VLOOKUP(tblSalaries[[#This Row],[Currency]],tblXrate[],2,FALSE)</f>
        <v>260000</v>
      </c>
      <c r="H963" t="s">
        <v>29</v>
      </c>
      <c r="I963" t="s">
        <v>4001</v>
      </c>
      <c r="J963" t="s">
        <v>15</v>
      </c>
      <c r="K963" t="str">
        <f>VLOOKUP(tblSalaries[[#This Row],[Where do you work]],tblCountries[[Actual]:[Mapping]],2,FALSE)</f>
        <v>USA</v>
      </c>
      <c r="L963" t="s">
        <v>18</v>
      </c>
      <c r="M963" s="32">
        <f>tblHours[[#This Row],[hrs per day, ave]]</f>
        <v>2.5</v>
      </c>
      <c r="N963" s="32">
        <f>tblHours[[#This Row],[hrs per day, min]]</f>
        <v>2</v>
      </c>
      <c r="O963" s="32">
        <f>tblHours[[#This Row],[hrs per day, max]]</f>
        <v>3</v>
      </c>
      <c r="P963">
        <v>10</v>
      </c>
    </row>
    <row r="964" spans="2:16" ht="15" hidden="1" customHeight="1">
      <c r="B964" t="s">
        <v>2967</v>
      </c>
      <c r="C964" s="1">
        <v>41057.33320601852</v>
      </c>
      <c r="D964" s="4">
        <v>110000</v>
      </c>
      <c r="E964">
        <v>110000</v>
      </c>
      <c r="F964" t="s">
        <v>82</v>
      </c>
      <c r="G964">
        <f>tblSalaries[[#This Row],[clean Salary (in local currency)]]*VLOOKUP(tblSalaries[[#This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18</v>
      </c>
      <c r="M964" s="32">
        <f>tblHours[[#This Row],[hrs per day, ave]]</f>
        <v>2.5</v>
      </c>
      <c r="N964" s="32">
        <f>tblHours[[#This Row],[hrs per day, min]]</f>
        <v>2</v>
      </c>
      <c r="O964" s="32">
        <f>tblHours[[#This Row],[hrs per day, max]]</f>
        <v>3</v>
      </c>
      <c r="P964">
        <v>8</v>
      </c>
    </row>
    <row r="965" spans="2:16" ht="15" hidden="1" customHeight="1">
      <c r="B965" t="s">
        <v>2968</v>
      </c>
      <c r="C965" s="1">
        <v>41057.335532407407</v>
      </c>
      <c r="D965" s="4" t="s">
        <v>1114</v>
      </c>
      <c r="E965">
        <v>70000</v>
      </c>
      <c r="F965" t="s">
        <v>82</v>
      </c>
      <c r="G965">
        <f>tblSalaries[[#This Row],[clean Salary (in local currency)]]*VLOOKUP(tblSalaries[[#This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VLOOKUP(tblSalaries[[#This Row],[Where do you work]],tblCountries[[Actual]:[Mapping]],2,FALSE)</f>
        <v>Australia</v>
      </c>
      <c r="L965" t="s">
        <v>9</v>
      </c>
      <c r="M965" s="32">
        <f>tblHours[[#This Row],[hrs per day, ave]]</f>
        <v>5</v>
      </c>
      <c r="N965" s="32">
        <f>tblHours[[#This Row],[hrs per day, min]]</f>
        <v>4</v>
      </c>
      <c r="O965" s="32">
        <f>tblHours[[#This Row],[hrs per day, max]]</f>
        <v>6</v>
      </c>
      <c r="P965">
        <v>7</v>
      </c>
    </row>
    <row r="966" spans="2:16" ht="15" hidden="1" customHeight="1">
      <c r="B966" t="s">
        <v>2969</v>
      </c>
      <c r="C966" s="1">
        <v>41057.349120370367</v>
      </c>
      <c r="D966" s="4" t="s">
        <v>1115</v>
      </c>
      <c r="E966">
        <v>85000</v>
      </c>
      <c r="F966" t="s">
        <v>6</v>
      </c>
      <c r="G966">
        <f>tblSalaries[[#This Row],[clean Salary (in local currency)]]*VLOOKUP(tblSalaries[[#This Row],[Currency]],tblXrate[],2,FALSE)</f>
        <v>85000</v>
      </c>
      <c r="H966" t="s">
        <v>1116</v>
      </c>
      <c r="I966" t="s">
        <v>3999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 s="32">
        <f>tblHours[[#This Row],[hrs per day, ave]]</f>
        <v>5</v>
      </c>
      <c r="N966" s="32">
        <f>tblHours[[#This Row],[hrs per day, min]]</f>
        <v>4</v>
      </c>
      <c r="O966" s="32">
        <f>tblHours[[#This Row],[hrs per day, max]]</f>
        <v>6</v>
      </c>
      <c r="P966">
        <v>8</v>
      </c>
    </row>
    <row r="967" spans="2:16" ht="15" hidden="1" customHeight="1">
      <c r="B967" t="s">
        <v>2970</v>
      </c>
      <c r="C967" s="1">
        <v>41057.351886574077</v>
      </c>
      <c r="D967" s="4">
        <v>94000</v>
      </c>
      <c r="E967">
        <v>94000</v>
      </c>
      <c r="F967" t="s">
        <v>82</v>
      </c>
      <c r="G967">
        <f>tblSalaries[[#This Row],[clean Salary (in local currency)]]*VLOOKUP(tblSalaries[[#This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18</v>
      </c>
      <c r="M967" s="32">
        <f>tblHours[[#This Row],[hrs per day, ave]]</f>
        <v>2.5</v>
      </c>
      <c r="N967" s="32">
        <f>tblHours[[#This Row],[hrs per day, min]]</f>
        <v>2</v>
      </c>
      <c r="O967" s="32">
        <f>tblHours[[#This Row],[hrs per day, max]]</f>
        <v>3</v>
      </c>
      <c r="P967">
        <v>2.5</v>
      </c>
    </row>
    <row r="968" spans="2:16" ht="15" hidden="1" customHeight="1">
      <c r="B968" t="s">
        <v>2971</v>
      </c>
      <c r="C968" s="1">
        <v>41057.35800925926</v>
      </c>
      <c r="D968" s="4" t="s">
        <v>1117</v>
      </c>
      <c r="E968">
        <v>107000</v>
      </c>
      <c r="F968" t="s">
        <v>82</v>
      </c>
      <c r="G968">
        <f>tblSalaries[[#This Row],[clean Salary (in local currency)]]*VLOOKUP(tblSalaries[[#This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VLOOKUP(tblSalaries[[#This Row],[Where do you work]],tblCountries[[Actual]:[Mapping]],2,FALSE)</f>
        <v>Australia</v>
      </c>
      <c r="L968" t="s">
        <v>9</v>
      </c>
      <c r="M968" s="32">
        <f>tblHours[[#This Row],[hrs per day, ave]]</f>
        <v>5</v>
      </c>
      <c r="N968" s="32">
        <f>tblHours[[#This Row],[hrs per day, min]]</f>
        <v>4</v>
      </c>
      <c r="O968" s="32">
        <f>tblHours[[#This Row],[hrs per day, max]]</f>
        <v>6</v>
      </c>
      <c r="P968">
        <v>35</v>
      </c>
    </row>
    <row r="969" spans="2:16" ht="15" hidden="1" customHeight="1">
      <c r="B969" t="s">
        <v>2972</v>
      </c>
      <c r="C969" s="1">
        <v>41057.361030092594</v>
      </c>
      <c r="D969" s="4">
        <v>3000</v>
      </c>
      <c r="E969">
        <v>36000</v>
      </c>
      <c r="F969" t="s">
        <v>6</v>
      </c>
      <c r="G969">
        <f>tblSalaries[[#This Row],[clean Salary (in local currency)]]*VLOOKUP(tblSalaries[[#This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VLOOKUP(tblSalaries[[#This Row],[Where do you work]],tblCountries[[Actual]:[Mapping]],2,FALSE)</f>
        <v>Malaysia</v>
      </c>
      <c r="L969" t="s">
        <v>25</v>
      </c>
      <c r="M969" s="32">
        <f>tblHours[[#This Row],[hrs per day, ave]]</f>
        <v>1.5</v>
      </c>
      <c r="N969" s="32">
        <f>tblHours[[#This Row],[hrs per day, min]]</f>
        <v>1</v>
      </c>
      <c r="O969" s="32">
        <f>tblHours[[#This Row],[hrs per day, max]]</f>
        <v>2</v>
      </c>
      <c r="P969">
        <v>3</v>
      </c>
    </row>
    <row r="970" spans="2:16" ht="15" hidden="1" customHeight="1">
      <c r="B970" t="s">
        <v>2973</v>
      </c>
      <c r="C970" s="1">
        <v>41057.361956018518</v>
      </c>
      <c r="D970" s="4">
        <v>120000</v>
      </c>
      <c r="E970">
        <v>120000</v>
      </c>
      <c r="F970" t="s">
        <v>82</v>
      </c>
      <c r="G970">
        <f>tblSalaries[[#This Row],[clean Salary (in local currency)]]*VLOOKUP(tblSalaries[[#This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9</v>
      </c>
      <c r="M970" s="32">
        <f>tblHours[[#This Row],[hrs per day, ave]]</f>
        <v>5</v>
      </c>
      <c r="N970" s="32">
        <f>tblHours[[#This Row],[hrs per day, min]]</f>
        <v>4</v>
      </c>
      <c r="O970" s="32">
        <f>tblHours[[#This Row],[hrs per day, max]]</f>
        <v>6</v>
      </c>
      <c r="P970">
        <v>2</v>
      </c>
    </row>
    <row r="971" spans="2:16" ht="15" hidden="1" customHeight="1">
      <c r="B971" t="s">
        <v>2974</v>
      </c>
      <c r="C971" s="1">
        <v>41057.366423611114</v>
      </c>
      <c r="D971" s="4" t="s">
        <v>1119</v>
      </c>
      <c r="E971">
        <v>52000</v>
      </c>
      <c r="F971" t="s">
        <v>82</v>
      </c>
      <c r="G971">
        <f>tblSalaries[[#This Row],[clean Salary (in local currency)]]*VLOOKUP(tblSalaries[[#This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 s="32">
        <f>tblHours[[#This Row],[hrs per day, ave]]</f>
        <v>5</v>
      </c>
      <c r="N971" s="32">
        <f>tblHours[[#This Row],[hrs per day, min]]</f>
        <v>4</v>
      </c>
      <c r="O971" s="32">
        <f>tblHours[[#This Row],[hrs per day, max]]</f>
        <v>6</v>
      </c>
      <c r="P971">
        <v>4</v>
      </c>
    </row>
    <row r="972" spans="2:16" ht="15" customHeight="1">
      <c r="B972" t="s">
        <v>2975</v>
      </c>
      <c r="C972" s="1">
        <v>41057.367314814815</v>
      </c>
      <c r="D972" s="4">
        <v>125000</v>
      </c>
      <c r="E972">
        <v>125000</v>
      </c>
      <c r="F972" t="s">
        <v>6</v>
      </c>
      <c r="G972">
        <f>tblSalaries[[#This Row],[clean Salary (in local currency)]]*VLOOKUP(tblSalaries[[#This Row],[Currency]],tblXrate[],2,FALSE)</f>
        <v>125000</v>
      </c>
      <c r="H972" t="s">
        <v>1121</v>
      </c>
      <c r="I972" t="s">
        <v>4001</v>
      </c>
      <c r="J972" t="s">
        <v>15</v>
      </c>
      <c r="K972" t="str">
        <f>VLOOKUP(tblSalaries[[#This Row],[Where do you work]],tblCountries[[Actual]:[Mapping]],2,FALSE)</f>
        <v>USA</v>
      </c>
      <c r="L972" t="s">
        <v>9</v>
      </c>
      <c r="M972" s="32">
        <f>tblHours[[#This Row],[hrs per day, ave]]</f>
        <v>5</v>
      </c>
      <c r="N972" s="32">
        <f>tblHours[[#This Row],[hrs per day, min]]</f>
        <v>4</v>
      </c>
      <c r="O972" s="32">
        <f>tblHours[[#This Row],[hrs per day, max]]</f>
        <v>6</v>
      </c>
      <c r="P972">
        <v>10</v>
      </c>
    </row>
    <row r="973" spans="2:16" ht="15" hidden="1" customHeight="1">
      <c r="B973" t="s">
        <v>2976</v>
      </c>
      <c r="C973" s="1">
        <v>41057.37773148148</v>
      </c>
      <c r="D973" s="4">
        <v>19000</v>
      </c>
      <c r="E973">
        <v>19000</v>
      </c>
      <c r="F973" t="s">
        <v>6</v>
      </c>
      <c r="G973">
        <f>tblSalaries[[#This Row],[clean Salary (in local currency)]]*VLOOKUP(tblSalaries[[#This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VLOOKUP(tblSalaries[[#This Row],[Where do you work]],tblCountries[[Actual]:[Mapping]],2,FALSE)</f>
        <v>China</v>
      </c>
      <c r="L973" t="s">
        <v>9</v>
      </c>
      <c r="M973" s="32">
        <f>tblHours[[#This Row],[hrs per day, ave]]</f>
        <v>5</v>
      </c>
      <c r="N973" s="32">
        <f>tblHours[[#This Row],[hrs per day, min]]</f>
        <v>4</v>
      </c>
      <c r="O973" s="32">
        <f>tblHours[[#This Row],[hrs per day, max]]</f>
        <v>6</v>
      </c>
      <c r="P973">
        <v>6</v>
      </c>
    </row>
    <row r="974" spans="2:16" ht="15" hidden="1" customHeight="1">
      <c r="B974" t="s">
        <v>2977</v>
      </c>
      <c r="C974" s="1">
        <v>41057.383645833332</v>
      </c>
      <c r="D974" s="4">
        <v>92000</v>
      </c>
      <c r="E974">
        <v>92000</v>
      </c>
      <c r="F974" t="s">
        <v>82</v>
      </c>
      <c r="G974">
        <f>tblSalaries[[#This Row],[clean Salary (in local currency)]]*VLOOKUP(tblSalaries[[#This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VLOOKUP(tblSalaries[[#This Row],[Where do you work]],tblCountries[[Actual]:[Mapping]],2,FALSE)</f>
        <v>Australia</v>
      </c>
      <c r="L974" t="s">
        <v>13</v>
      </c>
      <c r="M974" s="32">
        <f>tblHours[[#This Row],[hrs per day, ave]]</f>
        <v>8</v>
      </c>
      <c r="N974" s="32">
        <f>tblHours[[#This Row],[hrs per day, min]]</f>
        <v>8</v>
      </c>
      <c r="O974" s="32">
        <f>tblHours[[#This Row],[hrs per day, max]]</f>
        <v>8</v>
      </c>
      <c r="P974">
        <v>6</v>
      </c>
    </row>
    <row r="975" spans="2:16" ht="15" hidden="1" customHeight="1">
      <c r="B975" t="s">
        <v>2978</v>
      </c>
      <c r="C975" s="1">
        <v>41057.390231481484</v>
      </c>
      <c r="D975" s="4">
        <v>100000</v>
      </c>
      <c r="E975">
        <v>100000</v>
      </c>
      <c r="F975" t="s">
        <v>82</v>
      </c>
      <c r="G975">
        <f>tblSalaries[[#This Row],[clean Salary (in local currency)]]*VLOOKUP(tblSalaries[[#This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VLOOKUP(tblSalaries[[#This Row],[Where do you work]],tblCountries[[Actual]:[Mapping]],2,FALSE)</f>
        <v>Australia</v>
      </c>
      <c r="L975" t="s">
        <v>9</v>
      </c>
      <c r="M975" s="32">
        <f>tblHours[[#This Row],[hrs per day, ave]]</f>
        <v>5</v>
      </c>
      <c r="N975" s="32">
        <f>tblHours[[#This Row],[hrs per day, min]]</f>
        <v>4</v>
      </c>
      <c r="O975" s="32">
        <f>tblHours[[#This Row],[hrs per day, max]]</f>
        <v>6</v>
      </c>
      <c r="P975">
        <v>20</v>
      </c>
    </row>
    <row r="976" spans="2:16" ht="15" hidden="1" customHeight="1">
      <c r="B976" t="s">
        <v>2979</v>
      </c>
      <c r="C976" s="1">
        <v>41057.393171296295</v>
      </c>
      <c r="D976" s="4">
        <v>120000</v>
      </c>
      <c r="E976">
        <v>120000</v>
      </c>
      <c r="F976" t="s">
        <v>82</v>
      </c>
      <c r="G976">
        <f>tblSalaries[[#This Row],[clean Salary (in local currency)]]*VLOOKUP(tblSalaries[[#This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VLOOKUP(tblSalaries[[#This Row],[Where do you work]],tblCountries[[Actual]:[Mapping]],2,FALSE)</f>
        <v>Australia</v>
      </c>
      <c r="L976" t="s">
        <v>9</v>
      </c>
      <c r="M976" s="32">
        <f>tblHours[[#This Row],[hrs per day, ave]]</f>
        <v>5</v>
      </c>
      <c r="N976" s="32">
        <f>tblHours[[#This Row],[hrs per day, min]]</f>
        <v>4</v>
      </c>
      <c r="O976" s="32">
        <f>tblHours[[#This Row],[hrs per day, max]]</f>
        <v>6</v>
      </c>
      <c r="P976">
        <v>5</v>
      </c>
    </row>
    <row r="977" spans="2:16" ht="15" hidden="1" customHeight="1">
      <c r="B977" t="s">
        <v>2980</v>
      </c>
      <c r="C977" s="1">
        <v>41057.401724537034</v>
      </c>
      <c r="D977" s="4">
        <v>35000</v>
      </c>
      <c r="E977">
        <v>35000</v>
      </c>
      <c r="F977" t="s">
        <v>86</v>
      </c>
      <c r="G977">
        <f>tblSalaries[[#This Row],[clean Salary (in local currency)]]*VLOOKUP(tblSalaries[[#This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VLOOKUP(tblSalaries[[#This Row],[Where do you work]],tblCountries[[Actual]:[Mapping]],2,FALSE)</f>
        <v>Canada</v>
      </c>
      <c r="L977" t="s">
        <v>13</v>
      </c>
      <c r="M977" s="32">
        <f>tblHours[[#This Row],[hrs per day, ave]]</f>
        <v>8</v>
      </c>
      <c r="N977" s="32">
        <f>tblHours[[#This Row],[hrs per day, min]]</f>
        <v>8</v>
      </c>
      <c r="O977" s="32">
        <f>tblHours[[#This Row],[hrs per day, max]]</f>
        <v>8</v>
      </c>
      <c r="P977">
        <v>4</v>
      </c>
    </row>
    <row r="978" spans="2:16" ht="15" hidden="1" customHeight="1">
      <c r="B978" t="s">
        <v>2981</v>
      </c>
      <c r="C978" s="1">
        <v>41057.40289351852</v>
      </c>
      <c r="D978" s="4" t="s">
        <v>1125</v>
      </c>
      <c r="E978">
        <v>12000</v>
      </c>
      <c r="F978" t="s">
        <v>6</v>
      </c>
      <c r="G978">
        <f>tblSalaries[[#This Row],[clean Salary (in local currency)]]*VLOOKUP(tblSalaries[[#This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VLOOKUP(tblSalaries[[#This Row],[Where do you work]],tblCountries[[Actual]:[Mapping]],2,FALSE)</f>
        <v>Asia</v>
      </c>
      <c r="L978" t="s">
        <v>13</v>
      </c>
      <c r="M978" s="32">
        <f>tblHours[[#This Row],[hrs per day, ave]]</f>
        <v>8</v>
      </c>
      <c r="N978" s="32">
        <f>tblHours[[#This Row],[hrs per day, min]]</f>
        <v>8</v>
      </c>
      <c r="O978" s="32">
        <f>tblHours[[#This Row],[hrs per day, max]]</f>
        <v>8</v>
      </c>
      <c r="P978">
        <v>3</v>
      </c>
    </row>
    <row r="979" spans="2:16" ht="15" hidden="1" customHeight="1">
      <c r="B979" t="s">
        <v>2982</v>
      </c>
      <c r="C979" s="1">
        <v>41057.40351851852</v>
      </c>
      <c r="D979" s="4">
        <v>204000</v>
      </c>
      <c r="E979">
        <v>204000</v>
      </c>
      <c r="F979" t="s">
        <v>40</v>
      </c>
      <c r="G979">
        <f>tblSalaries[[#This Row],[clean Salary (in local currency)]]*VLOOKUP(tblSalaries[[#This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VLOOKUP(tblSalaries[[#This Row],[Where do you work]],tblCountries[[Actual]:[Mapping]],2,FALSE)</f>
        <v>India</v>
      </c>
      <c r="L979" t="s">
        <v>9</v>
      </c>
      <c r="M979" s="32">
        <f>tblHours[[#This Row],[hrs per day, ave]]</f>
        <v>5</v>
      </c>
      <c r="N979" s="32">
        <f>tblHours[[#This Row],[hrs per day, min]]</f>
        <v>4</v>
      </c>
      <c r="O979" s="32">
        <f>tblHours[[#This Row],[hrs per day, max]]</f>
        <v>6</v>
      </c>
      <c r="P979">
        <v>0</v>
      </c>
    </row>
    <row r="980" spans="2:16" ht="15" hidden="1" customHeight="1">
      <c r="B980" t="s">
        <v>2983</v>
      </c>
      <c r="C980" s="1">
        <v>41057.405243055553</v>
      </c>
      <c r="D980" s="4" t="s">
        <v>1128</v>
      </c>
      <c r="E980">
        <v>1200000</v>
      </c>
      <c r="F980" t="s">
        <v>40</v>
      </c>
      <c r="G980">
        <f>tblSalaries[[#This Row],[clean Salary (in local currency)]]*VLOOKUP(tblSalaries[[#This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VLOOKUP(tblSalaries[[#This Row],[Where do you work]],tblCountries[[Actual]:[Mapping]],2,FALSE)</f>
        <v>India</v>
      </c>
      <c r="L980" t="s">
        <v>13</v>
      </c>
      <c r="M980" s="32">
        <f>tblHours[[#This Row],[hrs per day, ave]]</f>
        <v>8</v>
      </c>
      <c r="N980" s="32">
        <f>tblHours[[#This Row],[hrs per day, min]]</f>
        <v>8</v>
      </c>
      <c r="O980" s="32">
        <f>tblHours[[#This Row],[hrs per day, max]]</f>
        <v>8</v>
      </c>
      <c r="P980">
        <v>6</v>
      </c>
    </row>
    <row r="981" spans="2:16" ht="15" hidden="1" customHeight="1">
      <c r="B981" t="s">
        <v>2984</v>
      </c>
      <c r="C981" s="1">
        <v>41057.410694444443</v>
      </c>
      <c r="D981" s="4" t="s">
        <v>457</v>
      </c>
      <c r="E981">
        <v>500000</v>
      </c>
      <c r="F981" t="s">
        <v>40</v>
      </c>
      <c r="G981">
        <f>tblSalaries[[#This Row],[clean Salary (in local currency)]]*VLOOKUP(tblSalaries[[#This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VLOOKUP(tblSalaries[[#This Row],[Where do you work]],tblCountries[[Actual]:[Mapping]],2,FALSE)</f>
        <v>India</v>
      </c>
      <c r="L981" t="s">
        <v>9</v>
      </c>
      <c r="M981" s="32">
        <f>tblHours[[#This Row],[hrs per day, ave]]</f>
        <v>5</v>
      </c>
      <c r="N981" s="32">
        <f>tblHours[[#This Row],[hrs per day, min]]</f>
        <v>4</v>
      </c>
      <c r="O981" s="32">
        <f>tblHours[[#This Row],[hrs per day, max]]</f>
        <v>6</v>
      </c>
      <c r="P981">
        <v>7</v>
      </c>
    </row>
    <row r="982" spans="2:16" ht="15" hidden="1" customHeight="1">
      <c r="B982" t="s">
        <v>2985</v>
      </c>
      <c r="C982" s="1">
        <v>41057.427395833336</v>
      </c>
      <c r="D982" s="4" t="s">
        <v>1129</v>
      </c>
      <c r="E982">
        <v>48000</v>
      </c>
      <c r="F982" t="s">
        <v>3939</v>
      </c>
      <c r="G982">
        <f>tblSalaries[[#This Row],[clean Salary (in local currency)]]*VLOOKUP(tblSalaries[[#This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VLOOKUP(tblSalaries[[#This Row],[Where do you work]],tblCountries[[Actual]:[Mapping]],2,FALSE)</f>
        <v>Malaysia</v>
      </c>
      <c r="L982" t="s">
        <v>9</v>
      </c>
      <c r="M982" s="32">
        <f>tblHours[[#This Row],[hrs per day, ave]]</f>
        <v>5</v>
      </c>
      <c r="N982" s="32">
        <f>tblHours[[#This Row],[hrs per day, min]]</f>
        <v>4</v>
      </c>
      <c r="O982" s="32">
        <f>tblHours[[#This Row],[hrs per day, max]]</f>
        <v>6</v>
      </c>
      <c r="P982">
        <v>2</v>
      </c>
    </row>
    <row r="983" spans="2:16" ht="15" hidden="1" customHeight="1">
      <c r="B983" t="s">
        <v>2986</v>
      </c>
      <c r="C983" s="1">
        <v>41057.431921296295</v>
      </c>
      <c r="D983" s="4" t="s">
        <v>1132</v>
      </c>
      <c r="E983">
        <v>180000</v>
      </c>
      <c r="F983" t="s">
        <v>670</v>
      </c>
      <c r="G983">
        <f>tblSalaries[[#This Row],[clean Salary (in local currency)]]*VLOOKUP(tblSalaries[[#This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VLOOKUP(tblSalaries[[#This Row],[Where do you work]],tblCountries[[Actual]:[Mapping]],2,FALSE)</f>
        <v>New Zealand</v>
      </c>
      <c r="L983" t="s">
        <v>9</v>
      </c>
      <c r="M983" s="32">
        <f>tblHours[[#This Row],[hrs per day, ave]]</f>
        <v>5</v>
      </c>
      <c r="N983" s="32">
        <f>tblHours[[#This Row],[hrs per day, min]]</f>
        <v>4</v>
      </c>
      <c r="O983" s="32">
        <f>tblHours[[#This Row],[hrs per day, max]]</f>
        <v>6</v>
      </c>
      <c r="P983">
        <v>25</v>
      </c>
    </row>
    <row r="984" spans="2:16" ht="15" hidden="1" customHeight="1">
      <c r="B984" t="s">
        <v>2987</v>
      </c>
      <c r="C984" s="1">
        <v>41057.434618055559</v>
      </c>
      <c r="D984" s="4" t="s">
        <v>1133</v>
      </c>
      <c r="E984">
        <v>545000</v>
      </c>
      <c r="F984" t="s">
        <v>40</v>
      </c>
      <c r="G984">
        <f>tblSalaries[[#This Row],[clean Salary (in local currency)]]*VLOOKUP(tblSalaries[[#This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 s="32">
        <f>tblHours[[#This Row],[hrs per day, ave]]</f>
        <v>2.5</v>
      </c>
      <c r="N984" s="32">
        <f>tblHours[[#This Row],[hrs per day, min]]</f>
        <v>2</v>
      </c>
      <c r="O984" s="32">
        <f>tblHours[[#This Row],[hrs per day, max]]</f>
        <v>3</v>
      </c>
      <c r="P984">
        <v>6</v>
      </c>
    </row>
    <row r="985" spans="2:16" ht="15" hidden="1" customHeight="1">
      <c r="B985" t="s">
        <v>2988</v>
      </c>
      <c r="C985" s="1">
        <v>41057.435937499999</v>
      </c>
      <c r="D985" s="4" t="s">
        <v>1134</v>
      </c>
      <c r="E985">
        <v>1000000</v>
      </c>
      <c r="F985" t="s">
        <v>40</v>
      </c>
      <c r="G985">
        <f>tblSalaries[[#This Row],[clean Salary (in local currency)]]*VLOOKUP(tblSalaries[[#This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VLOOKUP(tblSalaries[[#This Row],[Where do you work]],tblCountries[[Actual]:[Mapping]],2,FALSE)</f>
        <v>India</v>
      </c>
      <c r="L985" t="s">
        <v>13</v>
      </c>
      <c r="M985" s="32">
        <f>tblHours[[#This Row],[hrs per day, ave]]</f>
        <v>8</v>
      </c>
      <c r="N985" s="32">
        <f>tblHours[[#This Row],[hrs per day, min]]</f>
        <v>8</v>
      </c>
      <c r="O985" s="32">
        <f>tblHours[[#This Row],[hrs per day, max]]</f>
        <v>8</v>
      </c>
      <c r="P985">
        <v>8</v>
      </c>
    </row>
    <row r="986" spans="2:16" ht="15" hidden="1" customHeight="1">
      <c r="B986" t="s">
        <v>2989</v>
      </c>
      <c r="C986" s="1">
        <v>41057.435972222222</v>
      </c>
      <c r="D986" s="4">
        <v>180000</v>
      </c>
      <c r="E986">
        <v>180000</v>
      </c>
      <c r="F986" t="s">
        <v>40</v>
      </c>
      <c r="G986">
        <f>tblSalaries[[#This Row],[clean Salary (in local currency)]]*VLOOKUP(tblSalaries[[#This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VLOOKUP(tblSalaries[[#This Row],[Where do you work]],tblCountries[[Actual]:[Mapping]],2,FALSE)</f>
        <v>India</v>
      </c>
      <c r="L986" t="s">
        <v>9</v>
      </c>
      <c r="M986" s="32">
        <f>tblHours[[#This Row],[hrs per day, ave]]</f>
        <v>5</v>
      </c>
      <c r="N986" s="32">
        <f>tblHours[[#This Row],[hrs per day, min]]</f>
        <v>4</v>
      </c>
      <c r="O986" s="32">
        <f>tblHours[[#This Row],[hrs per day, max]]</f>
        <v>6</v>
      </c>
      <c r="P986">
        <v>10</v>
      </c>
    </row>
    <row r="987" spans="2:16" ht="15" hidden="1" customHeight="1">
      <c r="B987" t="s">
        <v>2990</v>
      </c>
      <c r="C987" s="1">
        <v>41057.437280092592</v>
      </c>
      <c r="D987" s="4" t="s">
        <v>1138</v>
      </c>
      <c r="E987">
        <v>45000</v>
      </c>
      <c r="F987" t="s">
        <v>6</v>
      </c>
      <c r="G987">
        <f>tblSalaries[[#This Row],[clean Salary (in local currency)]]*VLOOKUP(tblSalaries[[#This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VLOOKUP(tblSalaries[[#This Row],[Where do you work]],tblCountries[[Actual]:[Mapping]],2,FALSE)</f>
        <v>USA</v>
      </c>
      <c r="L987" t="s">
        <v>13</v>
      </c>
      <c r="M987" s="32">
        <f>tblHours[[#This Row],[hrs per day, ave]]</f>
        <v>8</v>
      </c>
      <c r="N987" s="32">
        <f>tblHours[[#This Row],[hrs per day, min]]</f>
        <v>8</v>
      </c>
      <c r="O987" s="32">
        <f>tblHours[[#This Row],[hrs per day, max]]</f>
        <v>8</v>
      </c>
      <c r="P987">
        <v>3</v>
      </c>
    </row>
    <row r="988" spans="2:16" ht="15" hidden="1" customHeight="1">
      <c r="B988" t="s">
        <v>2991</v>
      </c>
      <c r="C988" s="1">
        <v>41057.443668981483</v>
      </c>
      <c r="D988" s="4">
        <v>700000</v>
      </c>
      <c r="E988">
        <v>700000</v>
      </c>
      <c r="F988" t="s">
        <v>40</v>
      </c>
      <c r="G988">
        <f>tblSalaries[[#This Row],[clean Salary (in local currency)]]*VLOOKUP(tblSalaries[[#This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VLOOKUP(tblSalaries[[#This Row],[Where do you work]],tblCountries[[Actual]:[Mapping]],2,FALSE)</f>
        <v>India</v>
      </c>
      <c r="L988" t="s">
        <v>18</v>
      </c>
      <c r="M988" s="32">
        <f>tblHours[[#This Row],[hrs per day, ave]]</f>
        <v>2.5</v>
      </c>
      <c r="N988" s="32">
        <f>tblHours[[#This Row],[hrs per day, min]]</f>
        <v>2</v>
      </c>
      <c r="O988" s="32">
        <f>tblHours[[#This Row],[hrs per day, max]]</f>
        <v>3</v>
      </c>
      <c r="P988">
        <v>7</v>
      </c>
    </row>
    <row r="989" spans="2:16" ht="15" hidden="1" customHeight="1">
      <c r="B989" t="s">
        <v>2992</v>
      </c>
      <c r="C989" s="1">
        <v>41057.4455787037</v>
      </c>
      <c r="D989" s="4">
        <v>94000</v>
      </c>
      <c r="E989">
        <v>94000</v>
      </c>
      <c r="F989" t="s">
        <v>82</v>
      </c>
      <c r="G989">
        <f>tblSalaries[[#This Row],[clean Salary (in local currency)]]*VLOOKUP(tblSalaries[[#This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18</v>
      </c>
      <c r="M989" s="32">
        <f>tblHours[[#This Row],[hrs per day, ave]]</f>
        <v>2.5</v>
      </c>
      <c r="N989" s="32">
        <f>tblHours[[#This Row],[hrs per day, min]]</f>
        <v>2</v>
      </c>
      <c r="O989" s="32">
        <f>tblHours[[#This Row],[hrs per day, max]]</f>
        <v>3</v>
      </c>
      <c r="P989">
        <v>14</v>
      </c>
    </row>
    <row r="990" spans="2:16" ht="15" hidden="1" customHeight="1">
      <c r="B990" t="s">
        <v>2993</v>
      </c>
      <c r="C990" s="1">
        <v>41057.445925925924</v>
      </c>
      <c r="D990" s="4">
        <v>170000</v>
      </c>
      <c r="E990">
        <v>170000</v>
      </c>
      <c r="F990" t="s">
        <v>82</v>
      </c>
      <c r="G990">
        <f>tblSalaries[[#This Row],[clean Salary (in local currency)]]*VLOOKUP(tblSalaries[[#This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VLOOKUP(tblSalaries[[#This Row],[Where do you work]],tblCountries[[Actual]:[Mapping]],2,FALSE)</f>
        <v>Australia</v>
      </c>
      <c r="L990" t="s">
        <v>18</v>
      </c>
      <c r="M990" s="32">
        <f>tblHours[[#This Row],[hrs per day, ave]]</f>
        <v>2.5</v>
      </c>
      <c r="N990" s="32">
        <f>tblHours[[#This Row],[hrs per day, min]]</f>
        <v>2</v>
      </c>
      <c r="O990" s="32">
        <f>tblHours[[#This Row],[hrs per day, max]]</f>
        <v>3</v>
      </c>
      <c r="P990">
        <v>8</v>
      </c>
    </row>
    <row r="991" spans="2:16" ht="15" hidden="1" customHeight="1">
      <c r="B991" t="s">
        <v>2994</v>
      </c>
      <c r="C991" s="1">
        <v>41057.466585648152</v>
      </c>
      <c r="D991" s="4">
        <v>650000</v>
      </c>
      <c r="E991">
        <v>650000</v>
      </c>
      <c r="F991" t="s">
        <v>40</v>
      </c>
      <c r="G991">
        <f>tblSalaries[[#This Row],[clean Salary (in local currency)]]*VLOOKUP(tblSalaries[[#This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VLOOKUP(tblSalaries[[#This Row],[Where do you work]],tblCountries[[Actual]:[Mapping]],2,FALSE)</f>
        <v>India</v>
      </c>
      <c r="L991" t="s">
        <v>18</v>
      </c>
      <c r="M991" s="32">
        <f>tblHours[[#This Row],[hrs per day, ave]]</f>
        <v>2.5</v>
      </c>
      <c r="N991" s="32">
        <f>tblHours[[#This Row],[hrs per day, min]]</f>
        <v>2</v>
      </c>
      <c r="O991" s="32">
        <f>tblHours[[#This Row],[hrs per day, max]]</f>
        <v>3</v>
      </c>
      <c r="P991">
        <v>1</v>
      </c>
    </row>
    <row r="992" spans="2:16" ht="15" hidden="1" customHeight="1">
      <c r="B992" t="s">
        <v>2995</v>
      </c>
      <c r="C992" s="1">
        <v>41057.480092592596</v>
      </c>
      <c r="D992" s="4">
        <v>18000</v>
      </c>
      <c r="E992">
        <v>18000</v>
      </c>
      <c r="F992" t="s">
        <v>6</v>
      </c>
      <c r="G992">
        <f>tblSalaries[[#This Row],[clean Salary (in local currency)]]*VLOOKUP(tblSalaries[[#This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 s="32">
        <f>tblHours[[#This Row],[hrs per day, ave]]</f>
        <v>8</v>
      </c>
      <c r="N992" s="32">
        <f>tblHours[[#This Row],[hrs per day, min]]</f>
        <v>8</v>
      </c>
      <c r="O992" s="32">
        <f>tblHours[[#This Row],[hrs per day, max]]</f>
        <v>8</v>
      </c>
      <c r="P992">
        <v>8</v>
      </c>
    </row>
    <row r="993" spans="2:16" ht="15" hidden="1" customHeight="1">
      <c r="B993" t="s">
        <v>2996</v>
      </c>
      <c r="C993" s="1">
        <v>41057.481307870374</v>
      </c>
      <c r="D993" s="4" t="s">
        <v>1114</v>
      </c>
      <c r="E993">
        <v>70000</v>
      </c>
      <c r="F993" t="s">
        <v>82</v>
      </c>
      <c r="G993">
        <f>tblSalaries[[#This Row],[clean Salary (in local currency)]]*VLOOKUP(tblSalaries[[#This Row],[Currency]],tblXrate[],2,FALSE)</f>
        <v>71393.675948184507</v>
      </c>
      <c r="H993" t="s">
        <v>139</v>
      </c>
      <c r="I993" t="s">
        <v>4001</v>
      </c>
      <c r="J993" t="s">
        <v>84</v>
      </c>
      <c r="K993" t="str">
        <f>VLOOKUP(tblSalaries[[#This Row],[Where do you work]],tblCountries[[Actual]:[Mapping]],2,FALSE)</f>
        <v>Australia</v>
      </c>
      <c r="L993" t="s">
        <v>13</v>
      </c>
      <c r="M993" s="32">
        <f>tblHours[[#This Row],[hrs per day, ave]]</f>
        <v>8</v>
      </c>
      <c r="N993" s="32">
        <f>tblHours[[#This Row],[hrs per day, min]]</f>
        <v>8</v>
      </c>
      <c r="O993" s="32">
        <f>tblHours[[#This Row],[hrs per day, max]]</f>
        <v>8</v>
      </c>
      <c r="P993">
        <v>2</v>
      </c>
    </row>
    <row r="994" spans="2:16" ht="15" hidden="1" customHeight="1">
      <c r="B994" t="s">
        <v>2997</v>
      </c>
      <c r="C994" s="1">
        <v>41057.48133101852</v>
      </c>
      <c r="D994" s="4" t="s">
        <v>1145</v>
      </c>
      <c r="E994">
        <v>350000</v>
      </c>
      <c r="F994" t="s">
        <v>40</v>
      </c>
      <c r="G994">
        <f>tblSalaries[[#This Row],[clean Salary (in local currency)]]*VLOOKUP(tblSalaries[[#This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VLOOKUP(tblSalaries[[#This Row],[Where do you work]],tblCountries[[Actual]:[Mapping]],2,FALSE)</f>
        <v>India</v>
      </c>
      <c r="L994" t="s">
        <v>9</v>
      </c>
      <c r="M994" s="32">
        <f>tblHours[[#This Row],[hrs per day, ave]]</f>
        <v>5</v>
      </c>
      <c r="N994" s="32">
        <f>tblHours[[#This Row],[hrs per day, min]]</f>
        <v>4</v>
      </c>
      <c r="O994" s="32">
        <f>tblHours[[#This Row],[hrs per day, max]]</f>
        <v>6</v>
      </c>
      <c r="P994">
        <v>2.5</v>
      </c>
    </row>
    <row r="995" spans="2:16" ht="15" hidden="1" customHeight="1">
      <c r="B995" t="s">
        <v>2998</v>
      </c>
      <c r="C995" s="1">
        <v>41057.484224537038</v>
      </c>
      <c r="D995" s="4" t="s">
        <v>1146</v>
      </c>
      <c r="E995">
        <v>240000</v>
      </c>
      <c r="F995" t="s">
        <v>1147</v>
      </c>
      <c r="G995">
        <f>tblSalaries[[#This Row],[clean Salary (in local currency)]]*VLOOKUP(tblSalaries[[#This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VLOOKUP(tblSalaries[[#This Row],[Where do you work]],tblCountries[[Actual]:[Mapping]],2,FALSE)</f>
        <v>Sri Lanka</v>
      </c>
      <c r="L995" t="s">
        <v>9</v>
      </c>
      <c r="M995" s="32">
        <f>tblHours[[#This Row],[hrs per day, ave]]</f>
        <v>5</v>
      </c>
      <c r="N995" s="32">
        <f>tblHours[[#This Row],[hrs per day, min]]</f>
        <v>4</v>
      </c>
      <c r="O995" s="32">
        <f>tblHours[[#This Row],[hrs per day, max]]</f>
        <v>6</v>
      </c>
      <c r="P995">
        <v>3</v>
      </c>
    </row>
    <row r="996" spans="2:16" ht="15" hidden="1" customHeight="1">
      <c r="B996" t="s">
        <v>2999</v>
      </c>
      <c r="C996" s="1">
        <v>41057.48542824074</v>
      </c>
      <c r="D996" s="4" t="s">
        <v>1148</v>
      </c>
      <c r="E996">
        <v>640000</v>
      </c>
      <c r="F996" t="s">
        <v>40</v>
      </c>
      <c r="G996">
        <f>tblSalaries[[#This Row],[clean Salary (in local currency)]]*VLOOKUP(tblSalaries[[#This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VLOOKUP(tblSalaries[[#This Row],[Where do you work]],tblCountries[[Actual]:[Mapping]],2,FALSE)</f>
        <v>India</v>
      </c>
      <c r="L996" t="s">
        <v>13</v>
      </c>
      <c r="M996" s="32">
        <f>tblHours[[#This Row],[hrs per day, ave]]</f>
        <v>8</v>
      </c>
      <c r="N996" s="32">
        <f>tblHours[[#This Row],[hrs per day, min]]</f>
        <v>8</v>
      </c>
      <c r="O996" s="32">
        <f>tblHours[[#This Row],[hrs per day, max]]</f>
        <v>8</v>
      </c>
      <c r="P996">
        <v>6</v>
      </c>
    </row>
    <row r="997" spans="2:16" ht="15" hidden="1" customHeight="1">
      <c r="B997" t="s">
        <v>3000</v>
      </c>
      <c r="C997" s="1">
        <v>41057.486932870372</v>
      </c>
      <c r="D997" s="4">
        <v>15000</v>
      </c>
      <c r="E997">
        <v>15000</v>
      </c>
      <c r="F997" t="s">
        <v>6</v>
      </c>
      <c r="G997">
        <f>tblSalaries[[#This Row],[clean Salary (in local currency)]]*VLOOKUP(tblSalaries[[#This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 s="32">
        <f>tblHours[[#This Row],[hrs per day, ave]]</f>
        <v>5</v>
      </c>
      <c r="N997" s="32">
        <f>tblHours[[#This Row],[hrs per day, min]]</f>
        <v>4</v>
      </c>
      <c r="O997" s="32">
        <f>tblHours[[#This Row],[hrs per day, max]]</f>
        <v>6</v>
      </c>
      <c r="P997">
        <v>4</v>
      </c>
    </row>
    <row r="998" spans="2:16" ht="15" hidden="1" customHeight="1">
      <c r="B998" t="s">
        <v>3001</v>
      </c>
      <c r="C998" s="1">
        <v>41057.499062499999</v>
      </c>
      <c r="D998" s="4" t="s">
        <v>1151</v>
      </c>
      <c r="E998">
        <v>308500</v>
      </c>
      <c r="F998" t="s">
        <v>585</v>
      </c>
      <c r="G998">
        <f>tblSalaries[[#This Row],[clean Salary (in local currency)]]*VLOOKUP(tblSalaries[[#This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VLOOKUP(tblSalaries[[#This Row],[Where do you work]],tblCountries[[Actual]:[Mapping]],2,FALSE)</f>
        <v>South Africa</v>
      </c>
      <c r="L998" t="s">
        <v>13</v>
      </c>
      <c r="M998" s="32">
        <f>tblHours[[#This Row],[hrs per day, ave]]</f>
        <v>8</v>
      </c>
      <c r="N998" s="32">
        <f>tblHours[[#This Row],[hrs per day, min]]</f>
        <v>8</v>
      </c>
      <c r="O998" s="32">
        <f>tblHours[[#This Row],[hrs per day, max]]</f>
        <v>8</v>
      </c>
      <c r="P998">
        <v>3</v>
      </c>
    </row>
    <row r="999" spans="2:16" ht="15" hidden="1" customHeight="1">
      <c r="B999" t="s">
        <v>3002</v>
      </c>
      <c r="C999" s="1">
        <v>41057.500162037039</v>
      </c>
      <c r="D999" s="4">
        <v>3.65</v>
      </c>
      <c r="E999">
        <v>365000</v>
      </c>
      <c r="F999" t="s">
        <v>40</v>
      </c>
      <c r="G999">
        <f>tblSalaries[[#This Row],[clean Salary (in local currency)]]*VLOOKUP(tblSalaries[[#This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VLOOKUP(tblSalaries[[#This Row],[Where do you work]],tblCountries[[Actual]:[Mapping]],2,FALSE)</f>
        <v>India</v>
      </c>
      <c r="L999" t="s">
        <v>9</v>
      </c>
      <c r="M999" s="32">
        <f>tblHours[[#This Row],[hrs per day, ave]]</f>
        <v>5</v>
      </c>
      <c r="N999" s="32">
        <f>tblHours[[#This Row],[hrs per day, min]]</f>
        <v>4</v>
      </c>
      <c r="O999" s="32">
        <f>tblHours[[#This Row],[hrs per day, max]]</f>
        <v>6</v>
      </c>
      <c r="P999">
        <v>3</v>
      </c>
    </row>
    <row r="1000" spans="2:16" ht="15" hidden="1" customHeight="1">
      <c r="B1000" t="s">
        <v>3003</v>
      </c>
      <c r="C1000" s="1">
        <v>41057.506678240738</v>
      </c>
      <c r="D1000" s="4" t="s">
        <v>1154</v>
      </c>
      <c r="E1000">
        <v>20000</v>
      </c>
      <c r="F1000" t="s">
        <v>6</v>
      </c>
      <c r="G1000">
        <f>tblSalaries[[#This Row],[clean Salary (in local currency)]]*VLOOKUP(tblSalaries[[#This Row],[Currency]],tblXrate[],2,FALSE)</f>
        <v>20000</v>
      </c>
      <c r="H1000" t="s">
        <v>1155</v>
      </c>
      <c r="I1000" t="s">
        <v>3999</v>
      </c>
      <c r="J1000" t="s">
        <v>1156</v>
      </c>
      <c r="K1000" t="str">
        <f>VLOOKUP(tblSalaries[[#This Row],[Where do you work]],tblCountries[[Actual]:[Mapping]],2,FALSE)</f>
        <v>Paraguay</v>
      </c>
      <c r="L1000" t="s">
        <v>13</v>
      </c>
      <c r="M1000" s="32">
        <f>tblHours[[#This Row],[hrs per day, ave]]</f>
        <v>8</v>
      </c>
      <c r="N1000" s="32">
        <f>tblHours[[#This Row],[hrs per day, min]]</f>
        <v>8</v>
      </c>
      <c r="O1000" s="32">
        <f>tblHours[[#This Row],[hrs per day, max]]</f>
        <v>8</v>
      </c>
      <c r="P1000">
        <v>6</v>
      </c>
    </row>
    <row r="1001" spans="2:16" ht="15" hidden="1" customHeight="1">
      <c r="B1001" t="s">
        <v>3004</v>
      </c>
      <c r="C1001" s="1">
        <v>41057.507048611114</v>
      </c>
      <c r="D1001" s="4">
        <v>7265</v>
      </c>
      <c r="E1001">
        <v>7265</v>
      </c>
      <c r="F1001" t="s">
        <v>6</v>
      </c>
      <c r="G1001">
        <f>tblSalaries[[#This Row],[clean Salary (in local currency)]]*VLOOKUP(tblSalaries[[#This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VLOOKUP(tblSalaries[[#This Row],[Where do you work]],tblCountries[[Actual]:[Mapping]],2,FALSE)</f>
        <v>India</v>
      </c>
      <c r="L1001" t="s">
        <v>9</v>
      </c>
      <c r="M1001" s="32">
        <f>tblHours[[#This Row],[hrs per day, ave]]</f>
        <v>5</v>
      </c>
      <c r="N1001" s="32">
        <f>tblHours[[#This Row],[hrs per day, min]]</f>
        <v>4</v>
      </c>
      <c r="O1001" s="32">
        <f>tblHours[[#This Row],[hrs per day, max]]</f>
        <v>6</v>
      </c>
      <c r="P1001">
        <v>6</v>
      </c>
    </row>
    <row r="1002" spans="2:16" ht="15" hidden="1" customHeight="1">
      <c r="B1002" t="s">
        <v>3005</v>
      </c>
      <c r="C1002" s="1">
        <v>41057.511030092595</v>
      </c>
      <c r="D1002" s="4" t="s">
        <v>1158</v>
      </c>
      <c r="E1002">
        <v>92000</v>
      </c>
      <c r="F1002" t="s">
        <v>1159</v>
      </c>
      <c r="G1002">
        <f>tblSalaries[[#This Row],[clean Salary (in local currency)]]*VLOOKUP(tblSalaries[[#This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VLOOKUP(tblSalaries[[#This Row],[Where do you work]],tblCountries[[Actual]:[Mapping]],2,FALSE)</f>
        <v>Singapore</v>
      </c>
      <c r="L1002" t="s">
        <v>13</v>
      </c>
      <c r="M1002" s="32">
        <f>tblHours[[#This Row],[hrs per day, ave]]</f>
        <v>8</v>
      </c>
      <c r="N1002" s="32">
        <f>tblHours[[#This Row],[hrs per day, min]]</f>
        <v>8</v>
      </c>
      <c r="O1002" s="32">
        <f>tblHours[[#This Row],[hrs per day, max]]</f>
        <v>8</v>
      </c>
      <c r="P1002">
        <v>15</v>
      </c>
    </row>
    <row r="1003" spans="2:16" ht="15" hidden="1" customHeight="1">
      <c r="B1003" t="s">
        <v>3006</v>
      </c>
      <c r="C1003" s="1">
        <v>41057.514444444445</v>
      </c>
      <c r="D1003" s="4" t="s">
        <v>1160</v>
      </c>
      <c r="E1003">
        <v>450000</v>
      </c>
      <c r="F1003" t="s">
        <v>40</v>
      </c>
      <c r="G1003">
        <f>tblSalaries[[#This Row],[clean Salary (in local currency)]]*VLOOKUP(tblSalaries[[#This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13</v>
      </c>
      <c r="M1003" s="32">
        <f>tblHours[[#This Row],[hrs per day, ave]]</f>
        <v>8</v>
      </c>
      <c r="N1003" s="32">
        <f>tblHours[[#This Row],[hrs per day, min]]</f>
        <v>8</v>
      </c>
      <c r="O1003" s="32">
        <f>tblHours[[#This Row],[hrs per day, max]]</f>
        <v>8</v>
      </c>
      <c r="P1003">
        <v>15</v>
      </c>
    </row>
    <row r="1004" spans="2:16" ht="15" hidden="1" customHeight="1">
      <c r="B1004" t="s">
        <v>3007</v>
      </c>
      <c r="C1004" s="1">
        <v>41057.518067129633</v>
      </c>
      <c r="D1004" s="4" t="s">
        <v>1161</v>
      </c>
      <c r="E1004">
        <v>570000</v>
      </c>
      <c r="F1004" t="s">
        <v>40</v>
      </c>
      <c r="G1004">
        <f>tblSalaries[[#This Row],[clean Salary (in local currency)]]*VLOOKUP(tblSalaries[[#This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VLOOKUP(tblSalaries[[#This Row],[Where do you work]],tblCountries[[Actual]:[Mapping]],2,FALSE)</f>
        <v>India</v>
      </c>
      <c r="L1004" t="s">
        <v>9</v>
      </c>
      <c r="M1004" s="32">
        <f>tblHours[[#This Row],[hrs per day, ave]]</f>
        <v>5</v>
      </c>
      <c r="N1004" s="32">
        <f>tblHours[[#This Row],[hrs per day, min]]</f>
        <v>4</v>
      </c>
      <c r="O1004" s="32">
        <f>tblHours[[#This Row],[hrs per day, max]]</f>
        <v>6</v>
      </c>
      <c r="P1004">
        <v>5</v>
      </c>
    </row>
    <row r="1005" spans="2:16" ht="15" hidden="1" customHeight="1">
      <c r="B1005" t="s">
        <v>3008</v>
      </c>
      <c r="C1005" s="1">
        <v>41057.518541666665</v>
      </c>
      <c r="D1005" s="4">
        <v>65000</v>
      </c>
      <c r="E1005">
        <v>65000</v>
      </c>
      <c r="F1005" t="s">
        <v>6</v>
      </c>
      <c r="G1005">
        <f>tblSalaries[[#This Row],[clean Salary (in local currency)]]*VLOOKUP(tblSalaries[[#This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VLOOKUP(tblSalaries[[#This Row],[Where do you work]],tblCountries[[Actual]:[Mapping]],2,FALSE)</f>
        <v>USA</v>
      </c>
      <c r="L1005" t="s">
        <v>9</v>
      </c>
      <c r="M1005" s="32">
        <f>tblHours[[#This Row],[hrs per day, ave]]</f>
        <v>5</v>
      </c>
      <c r="N1005" s="32">
        <f>tblHours[[#This Row],[hrs per day, min]]</f>
        <v>4</v>
      </c>
      <c r="O1005" s="32">
        <f>tblHours[[#This Row],[hrs per day, max]]</f>
        <v>6</v>
      </c>
      <c r="P1005">
        <v>9</v>
      </c>
    </row>
    <row r="1006" spans="2:16" ht="15" hidden="1" customHeight="1">
      <c r="B1006" t="s">
        <v>3009</v>
      </c>
      <c r="C1006" s="1">
        <v>41057.522361111114</v>
      </c>
      <c r="D1006" s="4">
        <v>300000</v>
      </c>
      <c r="E1006">
        <v>300000</v>
      </c>
      <c r="F1006" t="s">
        <v>32</v>
      </c>
      <c r="G1006">
        <f>tblSalaries[[#This Row],[clean Salary (in local currency)]]*VLOOKUP(tblSalaries[[#This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VLOOKUP(tblSalaries[[#This Row],[Where do you work]],tblCountries[[Actual]:[Mapping]],2,FALSE)</f>
        <v>Pakistan</v>
      </c>
      <c r="L1006" t="s">
        <v>9</v>
      </c>
      <c r="M1006" s="32">
        <f>tblHours[[#This Row],[hrs per day, ave]]</f>
        <v>5</v>
      </c>
      <c r="N1006" s="32">
        <f>tblHours[[#This Row],[hrs per day, min]]</f>
        <v>4</v>
      </c>
      <c r="O1006" s="32">
        <f>tblHours[[#This Row],[hrs per day, max]]</f>
        <v>6</v>
      </c>
      <c r="P1006">
        <v>4</v>
      </c>
    </row>
    <row r="1007" spans="2:16" ht="15" hidden="1" customHeight="1">
      <c r="B1007" t="s">
        <v>3010</v>
      </c>
      <c r="C1007" s="1">
        <v>41057.524745370371</v>
      </c>
      <c r="D1007" s="4" t="s">
        <v>1163</v>
      </c>
      <c r="E1007">
        <v>612000</v>
      </c>
      <c r="F1007" t="s">
        <v>40</v>
      </c>
      <c r="G1007">
        <f>tblSalaries[[#This Row],[clean Salary (in local currency)]]*VLOOKUP(tblSalaries[[#This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 s="32">
        <f>tblHours[[#This Row],[hrs per day, ave]]</f>
        <v>2.5</v>
      </c>
      <c r="N1007" s="32">
        <f>tblHours[[#This Row],[hrs per day, min]]</f>
        <v>2</v>
      </c>
      <c r="O1007" s="32">
        <f>tblHours[[#This Row],[hrs per day, max]]</f>
        <v>3</v>
      </c>
      <c r="P1007">
        <v>13</v>
      </c>
    </row>
    <row r="1008" spans="2:16" ht="15" hidden="1" customHeight="1">
      <c r="B1008" t="s">
        <v>3011</v>
      </c>
      <c r="C1008" s="1">
        <v>41057.528078703705</v>
      </c>
      <c r="D1008" s="4">
        <v>900</v>
      </c>
      <c r="E1008">
        <v>10800</v>
      </c>
      <c r="F1008" t="s">
        <v>6</v>
      </c>
      <c r="G1008">
        <f>tblSalaries[[#This Row],[clean Salary (in local currency)]]*VLOOKUP(tblSalaries[[#This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VLOOKUP(tblSalaries[[#This Row],[Where do you work]],tblCountries[[Actual]:[Mapping]],2,FALSE)</f>
        <v>Pakistan</v>
      </c>
      <c r="L1008" t="s">
        <v>13</v>
      </c>
      <c r="M1008" s="32">
        <f>tblHours[[#This Row],[hrs per day, ave]]</f>
        <v>8</v>
      </c>
      <c r="N1008" s="32">
        <f>tblHours[[#This Row],[hrs per day, min]]</f>
        <v>8</v>
      </c>
      <c r="O1008" s="32">
        <f>tblHours[[#This Row],[hrs per day, max]]</f>
        <v>8</v>
      </c>
      <c r="P1008">
        <v>5</v>
      </c>
    </row>
    <row r="1009" spans="2:16" ht="15" hidden="1" customHeight="1">
      <c r="B1009" t="s">
        <v>3012</v>
      </c>
      <c r="C1009" s="1">
        <v>41057.532870370371</v>
      </c>
      <c r="D1009" s="4">
        <v>120000</v>
      </c>
      <c r="E1009">
        <v>120000</v>
      </c>
      <c r="F1009" t="s">
        <v>40</v>
      </c>
      <c r="G1009">
        <f>tblSalaries[[#This Row],[clean Salary (in local currency)]]*VLOOKUP(tblSalaries[[#This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 s="32">
        <f>tblHours[[#This Row],[hrs per day, ave]]</f>
        <v>2.5</v>
      </c>
      <c r="N1009" s="32">
        <f>tblHours[[#This Row],[hrs per day, min]]</f>
        <v>2</v>
      </c>
      <c r="O1009" s="32">
        <f>tblHours[[#This Row],[hrs per day, max]]</f>
        <v>3</v>
      </c>
      <c r="P1009">
        <v>3.5</v>
      </c>
    </row>
    <row r="1010" spans="2:16" ht="15" hidden="1" customHeight="1">
      <c r="B1010" t="s">
        <v>3013</v>
      </c>
      <c r="C1010" s="1">
        <v>41057.536030092589</v>
      </c>
      <c r="D1010" s="4">
        <v>45000</v>
      </c>
      <c r="E1010">
        <v>45000</v>
      </c>
      <c r="F1010" t="s">
        <v>6</v>
      </c>
      <c r="G1010">
        <f>tblSalaries[[#This Row],[clean Salary (in local currency)]]*VLOOKUP(tblSalaries[[#This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VLOOKUP(tblSalaries[[#This Row],[Where do you work]],tblCountries[[Actual]:[Mapping]],2,FALSE)</f>
        <v>Singapore</v>
      </c>
      <c r="L1010" t="s">
        <v>18</v>
      </c>
      <c r="M1010" s="32">
        <f>tblHours[[#This Row],[hrs per day, ave]]</f>
        <v>2.5</v>
      </c>
      <c r="N1010" s="32">
        <f>tblHours[[#This Row],[hrs per day, min]]</f>
        <v>2</v>
      </c>
      <c r="O1010" s="32">
        <f>tblHours[[#This Row],[hrs per day, max]]</f>
        <v>3</v>
      </c>
      <c r="P1010">
        <v>4</v>
      </c>
    </row>
    <row r="1011" spans="2:16" ht="15" hidden="1" customHeight="1">
      <c r="B1011" t="s">
        <v>3014</v>
      </c>
      <c r="C1011" s="1">
        <v>41057.539733796293</v>
      </c>
      <c r="D1011" s="4" t="s">
        <v>1168</v>
      </c>
      <c r="E1011">
        <v>400000</v>
      </c>
      <c r="F1011" t="s">
        <v>40</v>
      </c>
      <c r="G1011">
        <f>tblSalaries[[#This Row],[clean Salary (in local currency)]]*VLOOKUP(tblSalaries[[#This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 s="32">
        <f>tblHours[[#This Row],[hrs per day, ave]]</f>
        <v>2.5</v>
      </c>
      <c r="N1011" s="32">
        <f>tblHours[[#This Row],[hrs per day, min]]</f>
        <v>2</v>
      </c>
      <c r="O1011" s="32">
        <f>tblHours[[#This Row],[hrs per day, max]]</f>
        <v>3</v>
      </c>
      <c r="P1011">
        <v>5</v>
      </c>
    </row>
    <row r="1012" spans="2:16" ht="15" hidden="1" customHeight="1">
      <c r="B1012" t="s">
        <v>3015</v>
      </c>
      <c r="C1012" s="1">
        <v>41057.54078703704</v>
      </c>
      <c r="D1012" s="4" t="s">
        <v>1169</v>
      </c>
      <c r="E1012">
        <v>300000</v>
      </c>
      <c r="F1012" t="s">
        <v>40</v>
      </c>
      <c r="G1012">
        <f>tblSalaries[[#This Row],[clean Salary (in local currency)]]*VLOOKUP(tblSalaries[[#This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VLOOKUP(tblSalaries[[#This Row],[Where do you work]],tblCountries[[Actual]:[Mapping]],2,FALSE)</f>
        <v>India</v>
      </c>
      <c r="L1012" t="s">
        <v>18</v>
      </c>
      <c r="M1012" s="32">
        <f>tblHours[[#This Row],[hrs per day, ave]]</f>
        <v>2.5</v>
      </c>
      <c r="N1012" s="32">
        <f>tblHours[[#This Row],[hrs per day, min]]</f>
        <v>2</v>
      </c>
      <c r="O1012" s="32">
        <f>tblHours[[#This Row],[hrs per day, max]]</f>
        <v>3</v>
      </c>
      <c r="P1012">
        <v>5</v>
      </c>
    </row>
    <row r="1013" spans="2:16" ht="15" hidden="1" customHeight="1">
      <c r="B1013" t="s">
        <v>3016</v>
      </c>
      <c r="C1013" s="1">
        <v>41057.541655092595</v>
      </c>
      <c r="D1013" s="4">
        <v>18000</v>
      </c>
      <c r="E1013">
        <v>18000</v>
      </c>
      <c r="F1013" t="s">
        <v>6</v>
      </c>
      <c r="G1013">
        <f>tblSalaries[[#This Row],[clean Salary (in local currency)]]*VLOOKUP(tblSalaries[[#This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VLOOKUP(tblSalaries[[#This Row],[Where do you work]],tblCountries[[Actual]:[Mapping]],2,FALSE)</f>
        <v>India</v>
      </c>
      <c r="L1013" t="s">
        <v>18</v>
      </c>
      <c r="M1013" s="32">
        <f>tblHours[[#This Row],[hrs per day, ave]]</f>
        <v>2.5</v>
      </c>
      <c r="N1013" s="32">
        <f>tblHours[[#This Row],[hrs per day, min]]</f>
        <v>2</v>
      </c>
      <c r="O1013" s="32">
        <f>tblHours[[#This Row],[hrs per day, max]]</f>
        <v>3</v>
      </c>
      <c r="P1013">
        <v>4.5999999999999996</v>
      </c>
    </row>
    <row r="1014" spans="2:16" ht="15" hidden="1" customHeight="1">
      <c r="B1014" t="s">
        <v>3017</v>
      </c>
      <c r="C1014" s="1">
        <v>41057.542847222219</v>
      </c>
      <c r="D1014" s="4" t="s">
        <v>1172</v>
      </c>
      <c r="E1014">
        <v>456000</v>
      </c>
      <c r="F1014" t="s">
        <v>32</v>
      </c>
      <c r="G1014">
        <f>tblSalaries[[#This Row],[clean Salary (in local currency)]]*VLOOKUP(tblSalaries[[#This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VLOOKUP(tblSalaries[[#This Row],[Where do you work]],tblCountries[[Actual]:[Mapping]],2,FALSE)</f>
        <v>Pakistan</v>
      </c>
      <c r="L1014" t="s">
        <v>9</v>
      </c>
      <c r="M1014" s="32">
        <f>tblHours[[#This Row],[hrs per day, ave]]</f>
        <v>5</v>
      </c>
      <c r="N1014" s="32">
        <f>tblHours[[#This Row],[hrs per day, min]]</f>
        <v>4</v>
      </c>
      <c r="O1014" s="32">
        <f>tblHours[[#This Row],[hrs per day, max]]</f>
        <v>6</v>
      </c>
      <c r="P1014">
        <v>2</v>
      </c>
    </row>
    <row r="1015" spans="2:16" ht="15" hidden="1" customHeight="1">
      <c r="B1015" t="s">
        <v>3018</v>
      </c>
      <c r="C1015" s="1">
        <v>41057.543703703705</v>
      </c>
      <c r="D1015" s="4" t="s">
        <v>1174</v>
      </c>
      <c r="E1015">
        <v>420000</v>
      </c>
      <c r="F1015" t="s">
        <v>40</v>
      </c>
      <c r="G1015">
        <f>tblSalaries[[#This Row],[clean Salary (in local currency)]]*VLOOKUP(tblSalaries[[#This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VLOOKUP(tblSalaries[[#This Row],[Where do you work]],tblCountries[[Actual]:[Mapping]],2,FALSE)</f>
        <v>India</v>
      </c>
      <c r="L1015" t="s">
        <v>18</v>
      </c>
      <c r="M1015" s="32">
        <f>tblHours[[#This Row],[hrs per day, ave]]</f>
        <v>2.5</v>
      </c>
      <c r="N1015" s="32">
        <f>tblHours[[#This Row],[hrs per day, min]]</f>
        <v>2</v>
      </c>
      <c r="O1015" s="32">
        <f>tblHours[[#This Row],[hrs per day, max]]</f>
        <v>3</v>
      </c>
      <c r="P1015">
        <v>10</v>
      </c>
    </row>
    <row r="1016" spans="2:16" ht="15" hidden="1" customHeight="1">
      <c r="B1016" t="s">
        <v>3019</v>
      </c>
      <c r="C1016" s="1">
        <v>41057.545590277776</v>
      </c>
      <c r="D1016" s="4">
        <v>210000</v>
      </c>
      <c r="E1016">
        <v>210000</v>
      </c>
      <c r="F1016" t="s">
        <v>40</v>
      </c>
      <c r="G1016">
        <f>tblSalaries[[#This Row],[clean Salary (in local currency)]]*VLOOKUP(tblSalaries[[#This Row],[Currency]],tblXrate[],2,FALSE)</f>
        <v>3739.6625043629392</v>
      </c>
      <c r="H1016" t="s">
        <v>801</v>
      </c>
      <c r="I1016" t="s">
        <v>3999</v>
      </c>
      <c r="J1016" t="s">
        <v>8</v>
      </c>
      <c r="K1016" t="str">
        <f>VLOOKUP(tblSalaries[[#This Row],[Where do you work]],tblCountries[[Actual]:[Mapping]],2,FALSE)</f>
        <v>India</v>
      </c>
      <c r="L1016" t="s">
        <v>13</v>
      </c>
      <c r="M1016" s="32">
        <f>tblHours[[#This Row],[hrs per day, ave]]</f>
        <v>8</v>
      </c>
      <c r="N1016" s="32">
        <f>tblHours[[#This Row],[hrs per day, min]]</f>
        <v>8</v>
      </c>
      <c r="O1016" s="32">
        <f>tblHours[[#This Row],[hrs per day, max]]</f>
        <v>8</v>
      </c>
      <c r="P1016">
        <v>3.5</v>
      </c>
    </row>
    <row r="1017" spans="2:16" ht="15" hidden="1" customHeight="1">
      <c r="B1017" t="s">
        <v>3020</v>
      </c>
      <c r="C1017" s="1">
        <v>41057.546261574076</v>
      </c>
      <c r="D1017" s="4">
        <v>3500</v>
      </c>
      <c r="E1017">
        <v>42000</v>
      </c>
      <c r="F1017" t="s">
        <v>6</v>
      </c>
      <c r="G1017">
        <f>tblSalaries[[#This Row],[clean Salary (in local currency)]]*VLOOKUP(tblSalaries[[#This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VLOOKUP(tblSalaries[[#This Row],[Where do you work]],tblCountries[[Actual]:[Mapping]],2,FALSE)</f>
        <v>Kuwait</v>
      </c>
      <c r="L1017" t="s">
        <v>13</v>
      </c>
      <c r="M1017" s="32">
        <f>tblHours[[#This Row],[hrs per day, ave]]</f>
        <v>8</v>
      </c>
      <c r="N1017" s="32">
        <f>tblHours[[#This Row],[hrs per day, min]]</f>
        <v>8</v>
      </c>
      <c r="O1017" s="32">
        <f>tblHours[[#This Row],[hrs per day, max]]</f>
        <v>8</v>
      </c>
      <c r="P1017">
        <v>5</v>
      </c>
    </row>
    <row r="1018" spans="2:16" ht="15" hidden="1" customHeight="1">
      <c r="B1018" t="s">
        <v>3021</v>
      </c>
      <c r="C1018" s="1">
        <v>41057.548634259256</v>
      </c>
      <c r="D1018" s="4">
        <v>28000</v>
      </c>
      <c r="E1018">
        <v>28000</v>
      </c>
      <c r="F1018" t="s">
        <v>6</v>
      </c>
      <c r="G1018">
        <f>tblSalaries[[#This Row],[clean Salary (in local currency)]]*VLOOKUP(tblSalaries[[#This Row],[Currency]],tblXrate[],2,FALSE)</f>
        <v>28000</v>
      </c>
      <c r="H1018" t="s">
        <v>1082</v>
      </c>
      <c r="I1018" t="s">
        <v>3999</v>
      </c>
      <c r="J1018" t="s">
        <v>8</v>
      </c>
      <c r="K1018" t="str">
        <f>VLOOKUP(tblSalaries[[#This Row],[Where do you work]],tblCountries[[Actual]:[Mapping]],2,FALSE)</f>
        <v>India</v>
      </c>
      <c r="L1018" t="s">
        <v>18</v>
      </c>
      <c r="M1018" s="32">
        <f>tblHours[[#This Row],[hrs per day, ave]]</f>
        <v>2.5</v>
      </c>
      <c r="N1018" s="32">
        <f>tblHours[[#This Row],[hrs per day, min]]</f>
        <v>2</v>
      </c>
      <c r="O1018" s="32">
        <f>tblHours[[#This Row],[hrs per day, max]]</f>
        <v>3</v>
      </c>
      <c r="P1018">
        <v>3</v>
      </c>
    </row>
    <row r="1019" spans="2:16" ht="15" hidden="1" customHeight="1">
      <c r="B1019" t="s">
        <v>3022</v>
      </c>
      <c r="C1019" s="1">
        <v>41057.549791666665</v>
      </c>
      <c r="D1019" s="4">
        <v>6000</v>
      </c>
      <c r="E1019">
        <v>6000</v>
      </c>
      <c r="F1019" t="s">
        <v>6</v>
      </c>
      <c r="G1019">
        <f>tblSalaries[[#This Row],[clean Salary (in local currency)]]*VLOOKUP(tblSalaries[[#This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VLOOKUP(tblSalaries[[#This Row],[Where do you work]],tblCountries[[Actual]:[Mapping]],2,FALSE)</f>
        <v>India</v>
      </c>
      <c r="L1019" t="s">
        <v>9</v>
      </c>
      <c r="M1019" s="32">
        <f>tblHours[[#This Row],[hrs per day, ave]]</f>
        <v>5</v>
      </c>
      <c r="N1019" s="32">
        <f>tblHours[[#This Row],[hrs per day, min]]</f>
        <v>4</v>
      </c>
      <c r="O1019" s="32">
        <f>tblHours[[#This Row],[hrs per day, max]]</f>
        <v>6</v>
      </c>
      <c r="P1019">
        <v>5</v>
      </c>
    </row>
    <row r="1020" spans="2:16" ht="15" hidden="1" customHeight="1">
      <c r="B1020" t="s">
        <v>3023</v>
      </c>
      <c r="C1020" s="1">
        <v>41057.559976851851</v>
      </c>
      <c r="D1020" s="4">
        <v>55</v>
      </c>
      <c r="E1020">
        <v>55000</v>
      </c>
      <c r="F1020" t="s">
        <v>670</v>
      </c>
      <c r="G1020">
        <f>tblSalaries[[#This Row],[clean Salary (in local currency)]]*VLOOKUP(tblSalaries[[#This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VLOOKUP(tblSalaries[[#This Row],[Where do you work]],tblCountries[[Actual]:[Mapping]],2,FALSE)</f>
        <v>New Zealand</v>
      </c>
      <c r="L1020" t="s">
        <v>13</v>
      </c>
      <c r="M1020" s="32">
        <f>tblHours[[#This Row],[hrs per day, ave]]</f>
        <v>8</v>
      </c>
      <c r="N1020" s="32">
        <f>tblHours[[#This Row],[hrs per day, min]]</f>
        <v>8</v>
      </c>
      <c r="O1020" s="32">
        <f>tblHours[[#This Row],[hrs per day, max]]</f>
        <v>8</v>
      </c>
      <c r="P1020">
        <v>10</v>
      </c>
    </row>
    <row r="1021" spans="2:16" ht="15" hidden="1" customHeight="1">
      <c r="B1021" t="s">
        <v>3024</v>
      </c>
      <c r="C1021" s="1">
        <v>41057.560949074075</v>
      </c>
      <c r="D1021" s="4" t="s">
        <v>1177</v>
      </c>
      <c r="E1021">
        <v>1000000</v>
      </c>
      <c r="F1021" t="s">
        <v>40</v>
      </c>
      <c r="G1021">
        <f>tblSalaries[[#This Row],[clean Salary (in local currency)]]*VLOOKUP(tblSalaries[[#This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VLOOKUP(tblSalaries[[#This Row],[Where do you work]],tblCountries[[Actual]:[Mapping]],2,FALSE)</f>
        <v>India</v>
      </c>
      <c r="L1021" t="s">
        <v>25</v>
      </c>
      <c r="M1021" s="32">
        <f>tblHours[[#This Row],[hrs per day, ave]]</f>
        <v>1.5</v>
      </c>
      <c r="N1021" s="32">
        <f>tblHours[[#This Row],[hrs per day, min]]</f>
        <v>1</v>
      </c>
      <c r="O1021" s="32">
        <f>tblHours[[#This Row],[hrs per day, max]]</f>
        <v>2</v>
      </c>
      <c r="P1021">
        <v>25</v>
      </c>
    </row>
    <row r="1022" spans="2:16" ht="15" hidden="1" customHeight="1">
      <c r="B1022" t="s">
        <v>3025</v>
      </c>
      <c r="C1022" s="1">
        <v>41057.567476851851</v>
      </c>
      <c r="D1022" s="4">
        <v>600000</v>
      </c>
      <c r="E1022">
        <v>600000</v>
      </c>
      <c r="F1022" t="s">
        <v>40</v>
      </c>
      <c r="G1022">
        <f>tblSalaries[[#This Row],[clean Salary (in local currency)]]*VLOOKUP(tblSalaries[[#This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 s="32">
        <f>tblHours[[#This Row],[hrs per day, ave]]</f>
        <v>8</v>
      </c>
      <c r="N1022" s="32">
        <f>tblHours[[#This Row],[hrs per day, min]]</f>
        <v>8</v>
      </c>
      <c r="O1022" s="32">
        <f>tblHours[[#This Row],[hrs per day, max]]</f>
        <v>8</v>
      </c>
      <c r="P1022">
        <v>12</v>
      </c>
    </row>
    <row r="1023" spans="2:16" ht="15" hidden="1" customHeight="1">
      <c r="B1023" t="s">
        <v>3026</v>
      </c>
      <c r="C1023" s="1">
        <v>41057.570115740738</v>
      </c>
      <c r="D1023" s="4" t="s">
        <v>1179</v>
      </c>
      <c r="E1023">
        <v>60000</v>
      </c>
      <c r="F1023" t="s">
        <v>6</v>
      </c>
      <c r="G1023">
        <f>tblSalaries[[#This Row],[clean Salary (in local currency)]]*VLOOKUP(tblSalaries[[#This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VLOOKUP(tblSalaries[[#This Row],[Where do you work]],tblCountries[[Actual]:[Mapping]],2,FALSE)</f>
        <v>Finland</v>
      </c>
      <c r="L1023" t="s">
        <v>13</v>
      </c>
      <c r="M1023" s="32">
        <f>tblHours[[#This Row],[hrs per day, ave]]</f>
        <v>8</v>
      </c>
      <c r="N1023" s="32">
        <f>tblHours[[#This Row],[hrs per day, min]]</f>
        <v>8</v>
      </c>
      <c r="O1023" s="32">
        <f>tblHours[[#This Row],[hrs per day, max]]</f>
        <v>8</v>
      </c>
      <c r="P1023">
        <v>5</v>
      </c>
    </row>
    <row r="1024" spans="2:16" ht="15" hidden="1" customHeight="1">
      <c r="B1024" t="s">
        <v>3027</v>
      </c>
      <c r="C1024" s="1">
        <v>41057.570520833331</v>
      </c>
      <c r="D1024" s="4">
        <v>476000</v>
      </c>
      <c r="E1024">
        <v>476000</v>
      </c>
      <c r="F1024" t="s">
        <v>40</v>
      </c>
      <c r="G1024">
        <f>tblSalaries[[#This Row],[clean Salary (in local currency)]]*VLOOKUP(tblSalaries[[#This Row],[Currency]],tblXrate[],2,FALSE)</f>
        <v>8476.5683432226633</v>
      </c>
      <c r="H1024" t="s">
        <v>1181</v>
      </c>
      <c r="I1024" t="s">
        <v>3999</v>
      </c>
      <c r="J1024" t="s">
        <v>8</v>
      </c>
      <c r="K1024" t="str">
        <f>VLOOKUP(tblSalaries[[#This Row],[Where do you work]],tblCountries[[Actual]:[Mapping]],2,FALSE)</f>
        <v>India</v>
      </c>
      <c r="L1024" t="s">
        <v>9</v>
      </c>
      <c r="M1024" s="32">
        <f>tblHours[[#This Row],[hrs per day, ave]]</f>
        <v>5</v>
      </c>
      <c r="N1024" s="32">
        <f>tblHours[[#This Row],[hrs per day, min]]</f>
        <v>4</v>
      </c>
      <c r="O1024" s="32">
        <f>tblHours[[#This Row],[hrs per day, max]]</f>
        <v>6</v>
      </c>
      <c r="P1024">
        <v>8</v>
      </c>
    </row>
    <row r="1025" spans="2:16" ht="15" hidden="1" customHeight="1">
      <c r="B1025" t="s">
        <v>3028</v>
      </c>
      <c r="C1025" s="1">
        <v>41057.570972222224</v>
      </c>
      <c r="D1025" s="4">
        <v>725</v>
      </c>
      <c r="E1025">
        <v>8700</v>
      </c>
      <c r="F1025" t="s">
        <v>6</v>
      </c>
      <c r="G1025">
        <f>tblSalaries[[#This Row],[clean Salary (in local currency)]]*VLOOKUP(tblSalaries[[#This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VLOOKUP(tblSalaries[[#This Row],[Where do you work]],tblCountries[[Actual]:[Mapping]],2,FALSE)</f>
        <v>India</v>
      </c>
      <c r="L1025" t="s">
        <v>18</v>
      </c>
      <c r="M1025" s="32">
        <f>tblHours[[#This Row],[hrs per day, ave]]</f>
        <v>2.5</v>
      </c>
      <c r="N1025" s="32">
        <f>tblHours[[#This Row],[hrs per day, min]]</f>
        <v>2</v>
      </c>
      <c r="O1025" s="32">
        <f>tblHours[[#This Row],[hrs per day, max]]</f>
        <v>3</v>
      </c>
      <c r="P1025">
        <v>7</v>
      </c>
    </row>
    <row r="1026" spans="2:16" ht="15" hidden="1" customHeight="1">
      <c r="B1026" t="s">
        <v>3029</v>
      </c>
      <c r="C1026" s="1">
        <v>41057.571238425924</v>
      </c>
      <c r="D1026" s="4" t="s">
        <v>1183</v>
      </c>
      <c r="E1026">
        <v>200000</v>
      </c>
      <c r="F1026" t="s">
        <v>40</v>
      </c>
      <c r="G1026">
        <f>tblSalaries[[#This Row],[clean Salary (in local currency)]]*VLOOKUP(tblSalaries[[#This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VLOOKUP(tblSalaries[[#This Row],[Where do you work]],tblCountries[[Actual]:[Mapping]],2,FALSE)</f>
        <v>India</v>
      </c>
      <c r="L1026" t="s">
        <v>13</v>
      </c>
      <c r="M1026" s="32">
        <f>tblHours[[#This Row],[hrs per day, ave]]</f>
        <v>8</v>
      </c>
      <c r="N1026" s="32">
        <f>tblHours[[#This Row],[hrs per day, min]]</f>
        <v>8</v>
      </c>
      <c r="O1026" s="32">
        <f>tblHours[[#This Row],[hrs per day, max]]</f>
        <v>8</v>
      </c>
      <c r="P1026">
        <v>8</v>
      </c>
    </row>
    <row r="1027" spans="2:16" ht="15" hidden="1" customHeight="1">
      <c r="B1027" t="s">
        <v>3030</v>
      </c>
      <c r="C1027" s="1">
        <v>41057.571539351855</v>
      </c>
      <c r="D1027" s="4">
        <v>1.8</v>
      </c>
      <c r="E1027">
        <v>180000</v>
      </c>
      <c r="F1027" t="s">
        <v>40</v>
      </c>
      <c r="G1027">
        <f>tblSalaries[[#This Row],[clean Salary (in local currency)]]*VLOOKUP(tblSalaries[[#This Row],[Currency]],tblXrate[],2,FALSE)</f>
        <v>3205.4250037396623</v>
      </c>
      <c r="H1027" t="s">
        <v>429</v>
      </c>
      <c r="I1027" t="s">
        <v>3999</v>
      </c>
      <c r="J1027" t="s">
        <v>8</v>
      </c>
      <c r="K1027" t="str">
        <f>VLOOKUP(tblSalaries[[#This Row],[Where do you work]],tblCountries[[Actual]:[Mapping]],2,FALSE)</f>
        <v>India</v>
      </c>
      <c r="L1027" t="s">
        <v>13</v>
      </c>
      <c r="M1027" s="32">
        <f>tblHours[[#This Row],[hrs per day, ave]]</f>
        <v>8</v>
      </c>
      <c r="N1027" s="32">
        <f>tblHours[[#This Row],[hrs per day, min]]</f>
        <v>8</v>
      </c>
      <c r="O1027" s="32">
        <f>tblHours[[#This Row],[hrs per day, max]]</f>
        <v>8</v>
      </c>
      <c r="P1027">
        <v>4</v>
      </c>
    </row>
    <row r="1028" spans="2:16" ht="15" hidden="1" customHeight="1">
      <c r="B1028" t="s">
        <v>3031</v>
      </c>
      <c r="C1028" s="1">
        <v>41057.573807870373</v>
      </c>
      <c r="D1028" s="4">
        <v>252000</v>
      </c>
      <c r="E1028">
        <v>252000</v>
      </c>
      <c r="F1028" t="s">
        <v>40</v>
      </c>
      <c r="G1028">
        <f>tblSalaries[[#This Row],[clean Salary (in local currency)]]*VLOOKUP(tblSalaries[[#This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VLOOKUP(tblSalaries[[#This Row],[Where do you work]],tblCountries[[Actual]:[Mapping]],2,FALSE)</f>
        <v>India</v>
      </c>
      <c r="L1028" t="s">
        <v>25</v>
      </c>
      <c r="M1028" s="32">
        <f>tblHours[[#This Row],[hrs per day, ave]]</f>
        <v>1.5</v>
      </c>
      <c r="N1028" s="32">
        <f>tblHours[[#This Row],[hrs per day, min]]</f>
        <v>1</v>
      </c>
      <c r="O1028" s="32">
        <f>tblHours[[#This Row],[hrs per day, max]]</f>
        <v>2</v>
      </c>
      <c r="P1028">
        <v>5</v>
      </c>
    </row>
    <row r="1029" spans="2:16" ht="15" hidden="1" customHeight="1">
      <c r="B1029" t="s">
        <v>3032</v>
      </c>
      <c r="C1029" s="1">
        <v>41057.579826388886</v>
      </c>
      <c r="D1029" s="4" t="s">
        <v>1186</v>
      </c>
      <c r="E1029">
        <v>700000</v>
      </c>
      <c r="F1029" t="s">
        <v>40</v>
      </c>
      <c r="G1029">
        <f>tblSalaries[[#This Row],[clean Salary (in local currency)]]*VLOOKUP(tblSalaries[[#This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VLOOKUP(tblSalaries[[#This Row],[Where do you work]],tblCountries[[Actual]:[Mapping]],2,FALSE)</f>
        <v>India</v>
      </c>
      <c r="L1029" t="s">
        <v>9</v>
      </c>
      <c r="M1029" s="32">
        <f>tblHours[[#This Row],[hrs per day, ave]]</f>
        <v>5</v>
      </c>
      <c r="N1029" s="32">
        <f>tblHours[[#This Row],[hrs per day, min]]</f>
        <v>4</v>
      </c>
      <c r="O1029" s="32">
        <f>tblHours[[#This Row],[hrs per day, max]]</f>
        <v>6</v>
      </c>
      <c r="P1029">
        <v>5</v>
      </c>
    </row>
    <row r="1030" spans="2:16" ht="15" hidden="1" customHeight="1">
      <c r="B1030" t="s">
        <v>3033</v>
      </c>
      <c r="C1030" s="1">
        <v>41057.583981481483</v>
      </c>
      <c r="D1030" s="4">
        <v>194</v>
      </c>
      <c r="E1030">
        <v>2400</v>
      </c>
      <c r="F1030" t="s">
        <v>6</v>
      </c>
      <c r="G1030">
        <f>tblSalaries[[#This Row],[clean Salary (in local currency)]]*VLOOKUP(tblSalaries[[#This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VLOOKUP(tblSalaries[[#This Row],[Where do you work]],tblCountries[[Actual]:[Mapping]],2,FALSE)</f>
        <v>Pakistan</v>
      </c>
      <c r="L1030" t="s">
        <v>18</v>
      </c>
      <c r="M1030" s="32">
        <f>tblHours[[#This Row],[hrs per day, ave]]</f>
        <v>2.5</v>
      </c>
      <c r="N1030" s="32">
        <f>tblHours[[#This Row],[hrs per day, min]]</f>
        <v>2</v>
      </c>
      <c r="O1030" s="32">
        <f>tblHours[[#This Row],[hrs per day, max]]</f>
        <v>3</v>
      </c>
      <c r="P1030">
        <v>15</v>
      </c>
    </row>
    <row r="1031" spans="2:16" ht="15" hidden="1" customHeight="1">
      <c r="B1031" t="s">
        <v>3034</v>
      </c>
      <c r="C1031" s="1">
        <v>41057.591365740744</v>
      </c>
      <c r="D1031" s="4" t="s">
        <v>1187</v>
      </c>
      <c r="E1031">
        <v>55000</v>
      </c>
      <c r="F1031" t="s">
        <v>6</v>
      </c>
      <c r="G1031">
        <f>tblSalaries[[#This Row],[clean Salary (in local currency)]]*VLOOKUP(tblSalaries[[#This Row],[Currency]],tblXrate[],2,FALSE)</f>
        <v>55000</v>
      </c>
      <c r="H1031" t="s">
        <v>467</v>
      </c>
      <c r="I1031" t="s">
        <v>3999</v>
      </c>
      <c r="J1031" t="s">
        <v>416</v>
      </c>
      <c r="K1031" t="str">
        <f>VLOOKUP(tblSalaries[[#This Row],[Where do you work]],tblCountries[[Actual]:[Mapping]],2,FALSE)</f>
        <v>Israel</v>
      </c>
      <c r="L1031" t="s">
        <v>9</v>
      </c>
      <c r="M1031" s="32">
        <f>tblHours[[#This Row],[hrs per day, ave]]</f>
        <v>5</v>
      </c>
      <c r="N1031" s="32">
        <f>tblHours[[#This Row],[hrs per day, min]]</f>
        <v>4</v>
      </c>
      <c r="O1031" s="32">
        <f>tblHours[[#This Row],[hrs per day, max]]</f>
        <v>6</v>
      </c>
      <c r="P1031">
        <v>6</v>
      </c>
    </row>
    <row r="1032" spans="2:16" ht="15" hidden="1" customHeight="1">
      <c r="B1032" t="s">
        <v>3035</v>
      </c>
      <c r="C1032" s="1">
        <v>41057.59207175926</v>
      </c>
      <c r="D1032" s="4" t="s">
        <v>948</v>
      </c>
      <c r="E1032">
        <v>12000</v>
      </c>
      <c r="F1032" t="s">
        <v>6</v>
      </c>
      <c r="G1032">
        <f>tblSalaries[[#This Row],[clean Salary (in local currency)]]*VLOOKUP(tblSalaries[[#This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VLOOKUP(tblSalaries[[#This Row],[Where do you work]],tblCountries[[Actual]:[Mapping]],2,FALSE)</f>
        <v>Iran</v>
      </c>
      <c r="L1032" t="s">
        <v>9</v>
      </c>
      <c r="M1032" s="32">
        <f>tblHours[[#This Row],[hrs per day, ave]]</f>
        <v>5</v>
      </c>
      <c r="N1032" s="32">
        <f>tblHours[[#This Row],[hrs per day, min]]</f>
        <v>4</v>
      </c>
      <c r="O1032" s="32">
        <f>tblHours[[#This Row],[hrs per day, max]]</f>
        <v>6</v>
      </c>
      <c r="P1032">
        <v>3</v>
      </c>
    </row>
    <row r="1033" spans="2:16" ht="15" hidden="1" customHeight="1">
      <c r="B1033" t="s">
        <v>3036</v>
      </c>
      <c r="C1033" s="1">
        <v>41057.592245370368</v>
      </c>
      <c r="D1033" s="4">
        <v>43500</v>
      </c>
      <c r="E1033">
        <v>43500</v>
      </c>
      <c r="F1033" t="s">
        <v>22</v>
      </c>
      <c r="G1033">
        <f>tblSalaries[[#This Row],[clean Salary (in local currency)]]*VLOOKUP(tblSalaries[[#This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VLOOKUP(tblSalaries[[#This Row],[Where do you work]],tblCountries[[Actual]:[Mapping]],2,FALSE)</f>
        <v>Spain</v>
      </c>
      <c r="L1033" t="s">
        <v>18</v>
      </c>
      <c r="M1033" s="32">
        <f>tblHours[[#This Row],[hrs per day, ave]]</f>
        <v>2.5</v>
      </c>
      <c r="N1033" s="32">
        <f>tblHours[[#This Row],[hrs per day, min]]</f>
        <v>2</v>
      </c>
      <c r="O1033" s="32">
        <f>tblHours[[#This Row],[hrs per day, max]]</f>
        <v>3</v>
      </c>
      <c r="P1033">
        <v>10</v>
      </c>
    </row>
    <row r="1034" spans="2:16" ht="15" hidden="1" customHeight="1">
      <c r="B1034" t="s">
        <v>3037</v>
      </c>
      <c r="C1034" s="1">
        <v>41057.592268518521</v>
      </c>
      <c r="D1034" s="4" t="s">
        <v>1191</v>
      </c>
      <c r="E1034">
        <v>1200000</v>
      </c>
      <c r="F1034" t="s">
        <v>40</v>
      </c>
      <c r="G1034">
        <f>tblSalaries[[#This Row],[clean Salary (in local currency)]]*VLOOKUP(tblSalaries[[#This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 s="32">
        <f>tblHours[[#This Row],[hrs per day, ave]]</f>
        <v>2.5</v>
      </c>
      <c r="N1034" s="32">
        <f>tblHours[[#This Row],[hrs per day, min]]</f>
        <v>2</v>
      </c>
      <c r="O1034" s="32">
        <f>tblHours[[#This Row],[hrs per day, max]]</f>
        <v>3</v>
      </c>
      <c r="P1034">
        <v>2</v>
      </c>
    </row>
    <row r="1035" spans="2:16" ht="15" hidden="1" customHeight="1">
      <c r="B1035" t="s">
        <v>3038</v>
      </c>
      <c r="C1035" s="1">
        <v>41057.596296296295</v>
      </c>
      <c r="D1035" s="4">
        <v>26000</v>
      </c>
      <c r="E1035">
        <v>26000</v>
      </c>
      <c r="F1035" t="s">
        <v>69</v>
      </c>
      <c r="G1035">
        <f>tblSalaries[[#This Row],[clean Salary (in local currency)]]*VLOOKUP(tblSalaries[[#This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VLOOKUP(tblSalaries[[#This Row],[Where do you work]],tblCountries[[Actual]:[Mapping]],2,FALSE)</f>
        <v>UK</v>
      </c>
      <c r="L1035" t="s">
        <v>13</v>
      </c>
      <c r="M1035" s="32">
        <f>tblHours[[#This Row],[hrs per day, ave]]</f>
        <v>8</v>
      </c>
      <c r="N1035" s="32">
        <f>tblHours[[#This Row],[hrs per day, min]]</f>
        <v>8</v>
      </c>
      <c r="O1035" s="32">
        <f>tblHours[[#This Row],[hrs per day, max]]</f>
        <v>8</v>
      </c>
      <c r="P1035">
        <v>8</v>
      </c>
    </row>
    <row r="1036" spans="2:16" ht="15" hidden="1" customHeight="1">
      <c r="B1036" t="s">
        <v>3039</v>
      </c>
      <c r="C1036" s="1">
        <v>41057.598229166666</v>
      </c>
      <c r="D1036" s="4">
        <v>50000</v>
      </c>
      <c r="E1036">
        <v>50000</v>
      </c>
      <c r="F1036" t="s">
        <v>82</v>
      </c>
      <c r="G1036">
        <f>tblSalaries[[#This Row],[clean Salary (in local currency)]]*VLOOKUP(tblSalaries[[#This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VLOOKUP(tblSalaries[[#This Row],[Where do you work]],tblCountries[[Actual]:[Mapping]],2,FALSE)</f>
        <v>Australia</v>
      </c>
      <c r="L1036" t="s">
        <v>9</v>
      </c>
      <c r="M1036" s="32">
        <f>tblHours[[#This Row],[hrs per day, ave]]</f>
        <v>5</v>
      </c>
      <c r="N1036" s="32">
        <f>tblHours[[#This Row],[hrs per day, min]]</f>
        <v>4</v>
      </c>
      <c r="O1036" s="32">
        <f>tblHours[[#This Row],[hrs per day, max]]</f>
        <v>6</v>
      </c>
      <c r="P1036">
        <v>4</v>
      </c>
    </row>
    <row r="1037" spans="2:16" ht="15" hidden="1" customHeight="1">
      <c r="B1037" t="s">
        <v>3040</v>
      </c>
      <c r="C1037" s="1">
        <v>41057.598634259259</v>
      </c>
      <c r="D1037" s="4" t="s">
        <v>1193</v>
      </c>
      <c r="E1037">
        <v>16000</v>
      </c>
      <c r="F1037" t="s">
        <v>22</v>
      </c>
      <c r="G1037">
        <f>tblSalaries[[#This Row],[clean Salary (in local currency)]]*VLOOKUP(tblSalaries[[#This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VLOOKUP(tblSalaries[[#This Row],[Where do you work]],tblCountries[[Actual]:[Mapping]],2,FALSE)</f>
        <v>Greece</v>
      </c>
      <c r="L1037" t="s">
        <v>13</v>
      </c>
      <c r="M1037" s="32">
        <f>tblHours[[#This Row],[hrs per day, ave]]</f>
        <v>8</v>
      </c>
      <c r="N1037" s="32">
        <f>tblHours[[#This Row],[hrs per day, min]]</f>
        <v>8</v>
      </c>
      <c r="O1037" s="32">
        <f>tblHours[[#This Row],[hrs per day, max]]</f>
        <v>8</v>
      </c>
      <c r="P1037">
        <v>16</v>
      </c>
    </row>
    <row r="1038" spans="2:16" ht="15" hidden="1" customHeight="1">
      <c r="B1038" t="s">
        <v>3041</v>
      </c>
      <c r="C1038" s="1">
        <v>41057.599965277775</v>
      </c>
      <c r="D1038" s="4">
        <v>1000</v>
      </c>
      <c r="E1038">
        <v>12000</v>
      </c>
      <c r="F1038" t="s">
        <v>6</v>
      </c>
      <c r="G1038">
        <f>tblSalaries[[#This Row],[clean Salary (in local currency)]]*VLOOKUP(tblSalaries[[#This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VLOOKUP(tblSalaries[[#This Row],[Where do you work]],tblCountries[[Actual]:[Mapping]],2,FALSE)</f>
        <v>India</v>
      </c>
      <c r="L1038" t="s">
        <v>18</v>
      </c>
      <c r="M1038" s="32">
        <f>tblHours[[#This Row],[hrs per day, ave]]</f>
        <v>2.5</v>
      </c>
      <c r="N1038" s="32">
        <f>tblHours[[#This Row],[hrs per day, min]]</f>
        <v>2</v>
      </c>
      <c r="O1038" s="32">
        <f>tblHours[[#This Row],[hrs per day, max]]</f>
        <v>3</v>
      </c>
      <c r="P1038">
        <v>8</v>
      </c>
    </row>
    <row r="1039" spans="2:16" ht="15" hidden="1" customHeight="1">
      <c r="B1039" t="s">
        <v>3042</v>
      </c>
      <c r="C1039" s="1">
        <v>41057.604224537034</v>
      </c>
      <c r="D1039" s="4" t="s">
        <v>1195</v>
      </c>
      <c r="E1039">
        <v>240000</v>
      </c>
      <c r="F1039" t="s">
        <v>585</v>
      </c>
      <c r="G1039">
        <f>tblSalaries[[#This Row],[clean Salary (in local currency)]]*VLOOKUP(tblSalaries[[#This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VLOOKUP(tblSalaries[[#This Row],[Where do you work]],tblCountries[[Actual]:[Mapping]],2,FALSE)</f>
        <v>South Africa</v>
      </c>
      <c r="L1039" t="s">
        <v>18</v>
      </c>
      <c r="M1039" s="32">
        <f>tblHours[[#This Row],[hrs per day, ave]]</f>
        <v>2.5</v>
      </c>
      <c r="N1039" s="32">
        <f>tblHours[[#This Row],[hrs per day, min]]</f>
        <v>2</v>
      </c>
      <c r="O1039" s="32">
        <f>tblHours[[#This Row],[hrs per day, max]]</f>
        <v>3</v>
      </c>
      <c r="P1039">
        <v>20</v>
      </c>
    </row>
    <row r="1040" spans="2:16" ht="15" hidden="1" customHeight="1">
      <c r="B1040" t="s">
        <v>3043</v>
      </c>
      <c r="C1040" s="1">
        <v>41057.605682870373</v>
      </c>
      <c r="D1040" s="4">
        <v>120000</v>
      </c>
      <c r="E1040">
        <v>120000</v>
      </c>
      <c r="F1040" t="s">
        <v>585</v>
      </c>
      <c r="G1040">
        <f>tblSalaries[[#This Row],[clean Salary (in local currency)]]*VLOOKUP(tblSalaries[[#This Row],[Currency]],tblXrate[],2,FALSE)</f>
        <v>14630.613583549337</v>
      </c>
      <c r="H1040" t="s">
        <v>344</v>
      </c>
      <c r="I1040" t="s">
        <v>4001</v>
      </c>
      <c r="J1040" t="s">
        <v>48</v>
      </c>
      <c r="K1040" t="str">
        <f>VLOOKUP(tblSalaries[[#This Row],[Where do you work]],tblCountries[[Actual]:[Mapping]],2,FALSE)</f>
        <v>South Africa</v>
      </c>
      <c r="L1040" t="s">
        <v>9</v>
      </c>
      <c r="M1040" s="32">
        <f>tblHours[[#This Row],[hrs per day, ave]]</f>
        <v>5</v>
      </c>
      <c r="N1040" s="32">
        <f>tblHours[[#This Row],[hrs per day, min]]</f>
        <v>4</v>
      </c>
      <c r="O1040" s="32">
        <f>tblHours[[#This Row],[hrs per day, max]]</f>
        <v>6</v>
      </c>
      <c r="P1040">
        <v>10</v>
      </c>
    </row>
    <row r="1041" spans="2:16" ht="15" hidden="1" customHeight="1">
      <c r="B1041" t="s">
        <v>3044</v>
      </c>
      <c r="C1041" s="1">
        <v>41057.60733796296</v>
      </c>
      <c r="D1041" s="4">
        <v>408000</v>
      </c>
      <c r="E1041">
        <v>408000</v>
      </c>
      <c r="F1041" t="s">
        <v>40</v>
      </c>
      <c r="G1041">
        <f>tblSalaries[[#This Row],[clean Salary (in local currency)]]*VLOOKUP(tblSalaries[[#This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VLOOKUP(tblSalaries[[#This Row],[Where do you work]],tblCountries[[Actual]:[Mapping]],2,FALSE)</f>
        <v>India</v>
      </c>
      <c r="L1041" t="s">
        <v>13</v>
      </c>
      <c r="M1041" s="32">
        <f>tblHours[[#This Row],[hrs per day, ave]]</f>
        <v>8</v>
      </c>
      <c r="N1041" s="32">
        <f>tblHours[[#This Row],[hrs per day, min]]</f>
        <v>8</v>
      </c>
      <c r="O1041" s="32">
        <f>tblHours[[#This Row],[hrs per day, max]]</f>
        <v>8</v>
      </c>
      <c r="P1041">
        <v>5</v>
      </c>
    </row>
    <row r="1042" spans="2:16" ht="15" hidden="1" customHeight="1">
      <c r="B1042" t="s">
        <v>3045</v>
      </c>
      <c r="C1042" s="1">
        <v>41057.607372685183</v>
      </c>
      <c r="D1042" s="4" t="s">
        <v>470</v>
      </c>
      <c r="E1042">
        <v>28000</v>
      </c>
      <c r="F1042" t="s">
        <v>69</v>
      </c>
      <c r="G1042">
        <f>tblSalaries[[#This Row],[clean Salary (in local currency)]]*VLOOKUP(tblSalaries[[#This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VLOOKUP(tblSalaries[[#This Row],[Where do you work]],tblCountries[[Actual]:[Mapping]],2,FALSE)</f>
        <v>UK</v>
      </c>
      <c r="L1042" t="s">
        <v>18</v>
      </c>
      <c r="M1042" s="32">
        <f>tblHours[[#This Row],[hrs per day, ave]]</f>
        <v>2.5</v>
      </c>
      <c r="N1042" s="32">
        <f>tblHours[[#This Row],[hrs per day, min]]</f>
        <v>2</v>
      </c>
      <c r="O1042" s="32">
        <f>tblHours[[#This Row],[hrs per day, max]]</f>
        <v>3</v>
      </c>
      <c r="P1042">
        <v>16</v>
      </c>
    </row>
    <row r="1043" spans="2:16" ht="15" hidden="1" customHeight="1">
      <c r="B1043" t="s">
        <v>3046</v>
      </c>
      <c r="C1043" s="1">
        <v>41057.61173611111</v>
      </c>
      <c r="D1043" s="4" t="s">
        <v>1198</v>
      </c>
      <c r="E1043">
        <v>530000</v>
      </c>
      <c r="F1043" t="s">
        <v>40</v>
      </c>
      <c r="G1043">
        <f>tblSalaries[[#This Row],[clean Salary (in local currency)]]*VLOOKUP(tblSalaries[[#This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VLOOKUP(tblSalaries[[#This Row],[Where do you work]],tblCountries[[Actual]:[Mapping]],2,FALSE)</f>
        <v>India</v>
      </c>
      <c r="L1043" t="s">
        <v>18</v>
      </c>
      <c r="M1043" s="32">
        <f>tblHours[[#This Row],[hrs per day, ave]]</f>
        <v>2.5</v>
      </c>
      <c r="N1043" s="32">
        <f>tblHours[[#This Row],[hrs per day, min]]</f>
        <v>2</v>
      </c>
      <c r="O1043" s="32">
        <f>tblHours[[#This Row],[hrs per day, max]]</f>
        <v>3</v>
      </c>
      <c r="P1043">
        <v>7</v>
      </c>
    </row>
    <row r="1044" spans="2:16" ht="15" hidden="1" customHeight="1">
      <c r="B1044" t="s">
        <v>3047</v>
      </c>
      <c r="C1044" s="1">
        <v>41057.613657407404</v>
      </c>
      <c r="D1044" s="4" t="s">
        <v>1200</v>
      </c>
      <c r="E1044">
        <v>18000</v>
      </c>
      <c r="F1044" t="s">
        <v>6</v>
      </c>
      <c r="G1044">
        <f>tblSalaries[[#This Row],[clean Salary (in local currency)]]*VLOOKUP(tblSalaries[[#This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VLOOKUP(tblSalaries[[#This Row],[Where do you work]],tblCountries[[Actual]:[Mapping]],2,FALSE)</f>
        <v>Poland</v>
      </c>
      <c r="L1044" t="s">
        <v>9</v>
      </c>
      <c r="M1044" s="32">
        <f>tblHours[[#This Row],[hrs per day, ave]]</f>
        <v>5</v>
      </c>
      <c r="N1044" s="32">
        <f>tblHours[[#This Row],[hrs per day, min]]</f>
        <v>4</v>
      </c>
      <c r="O1044" s="32">
        <f>tblHours[[#This Row],[hrs per day, max]]</f>
        <v>6</v>
      </c>
      <c r="P1044">
        <v>7</v>
      </c>
    </row>
    <row r="1045" spans="2:16" ht="15" hidden="1" customHeight="1">
      <c r="B1045" t="s">
        <v>3048</v>
      </c>
      <c r="C1045" s="1">
        <v>41057.614189814813</v>
      </c>
      <c r="D1045" s="4" t="s">
        <v>1201</v>
      </c>
      <c r="E1045">
        <v>200000</v>
      </c>
      <c r="F1045" t="s">
        <v>40</v>
      </c>
      <c r="G1045">
        <f>tblSalaries[[#This Row],[clean Salary (in local currency)]]*VLOOKUP(tblSalaries[[#This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 s="32">
        <f>tblHours[[#This Row],[hrs per day, ave]]</f>
        <v>2.5</v>
      </c>
      <c r="N1045" s="32">
        <f>tblHours[[#This Row],[hrs per day, min]]</f>
        <v>2</v>
      </c>
      <c r="O1045" s="32">
        <f>tblHours[[#This Row],[hrs per day, max]]</f>
        <v>3</v>
      </c>
      <c r="P1045">
        <v>5</v>
      </c>
    </row>
    <row r="1046" spans="2:16" ht="15" hidden="1" customHeight="1">
      <c r="B1046" t="s">
        <v>3049</v>
      </c>
      <c r="C1046" s="1">
        <v>41057.614629629628</v>
      </c>
      <c r="D1046" s="4" t="s">
        <v>1203</v>
      </c>
      <c r="E1046">
        <v>200000</v>
      </c>
      <c r="F1046" t="s">
        <v>40</v>
      </c>
      <c r="G1046">
        <f>tblSalaries[[#This Row],[clean Salary (in local currency)]]*VLOOKUP(tblSalaries[[#This Row],[Currency]],tblXrate[],2,FALSE)</f>
        <v>3561.5833374885137</v>
      </c>
      <c r="H1046" t="s">
        <v>721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">
        <v>9</v>
      </c>
      <c r="M1046" s="32">
        <f>tblHours[[#This Row],[hrs per day, ave]]</f>
        <v>5</v>
      </c>
      <c r="N1046" s="32">
        <f>tblHours[[#This Row],[hrs per day, min]]</f>
        <v>4</v>
      </c>
      <c r="O1046" s="32">
        <f>tblHours[[#This Row],[hrs per day, max]]</f>
        <v>6</v>
      </c>
      <c r="P1046">
        <v>3</v>
      </c>
    </row>
    <row r="1047" spans="2:16" ht="15" hidden="1" customHeight="1">
      <c r="B1047" t="s">
        <v>3050</v>
      </c>
      <c r="C1047" s="1">
        <v>41057.615763888891</v>
      </c>
      <c r="D1047" s="4">
        <v>5100</v>
      </c>
      <c r="E1047">
        <v>5100</v>
      </c>
      <c r="F1047" t="s">
        <v>6</v>
      </c>
      <c r="G1047">
        <f>tblSalaries[[#This Row],[clean Salary (in local currency)]]*VLOOKUP(tblSalaries[[#This Row],[Currency]],tblXrate[],2,FALSE)</f>
        <v>5100</v>
      </c>
      <c r="H1047" t="s">
        <v>721</v>
      </c>
      <c r="I1047" t="s">
        <v>3999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 s="32">
        <f>tblHours[[#This Row],[hrs per day, ave]]</f>
        <v>8</v>
      </c>
      <c r="N1047" s="32">
        <f>tblHours[[#This Row],[hrs per day, min]]</f>
        <v>8</v>
      </c>
      <c r="O1047" s="32">
        <f>tblHours[[#This Row],[hrs per day, max]]</f>
        <v>8</v>
      </c>
      <c r="P1047">
        <v>8</v>
      </c>
    </row>
    <row r="1048" spans="2:16" ht="15" hidden="1" customHeight="1">
      <c r="B1048" t="s">
        <v>3051</v>
      </c>
      <c r="C1048" s="1">
        <v>41057.618090277778</v>
      </c>
      <c r="D1048" s="4">
        <v>100000</v>
      </c>
      <c r="E1048">
        <v>1200000</v>
      </c>
      <c r="F1048" t="s">
        <v>40</v>
      </c>
      <c r="G1048">
        <f>tblSalaries[[#This Row],[clean Salary (in local currency)]]*VLOOKUP(tblSalaries[[#This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VLOOKUP(tblSalaries[[#This Row],[Where do you work]],tblCountries[[Actual]:[Mapping]],2,FALSE)</f>
        <v>India</v>
      </c>
      <c r="L1048" t="s">
        <v>9</v>
      </c>
      <c r="M1048" s="32">
        <f>tblHours[[#This Row],[hrs per day, ave]]</f>
        <v>5</v>
      </c>
      <c r="N1048" s="32">
        <f>tblHours[[#This Row],[hrs per day, min]]</f>
        <v>4</v>
      </c>
      <c r="O1048" s="32">
        <f>tblHours[[#This Row],[hrs per day, max]]</f>
        <v>6</v>
      </c>
      <c r="P1048">
        <v>7</v>
      </c>
    </row>
    <row r="1049" spans="2:16" ht="15" hidden="1" customHeight="1">
      <c r="B1049" t="s">
        <v>3052</v>
      </c>
      <c r="C1049" s="1">
        <v>41057.61996527778</v>
      </c>
      <c r="D1049" s="4" t="s">
        <v>1204</v>
      </c>
      <c r="E1049">
        <v>300000</v>
      </c>
      <c r="F1049" t="s">
        <v>40</v>
      </c>
      <c r="G1049">
        <f>tblSalaries[[#This Row],[clean Salary (in local currency)]]*VLOOKUP(tblSalaries[[#This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VLOOKUP(tblSalaries[[#This Row],[Where do you work]],tblCountries[[Actual]:[Mapping]],2,FALSE)</f>
        <v>India</v>
      </c>
      <c r="L1049" t="s">
        <v>18</v>
      </c>
      <c r="M1049" s="32">
        <f>tblHours[[#This Row],[hrs per day, ave]]</f>
        <v>2.5</v>
      </c>
      <c r="N1049" s="32">
        <f>tblHours[[#This Row],[hrs per day, min]]</f>
        <v>2</v>
      </c>
      <c r="O1049" s="32">
        <f>tblHours[[#This Row],[hrs per day, max]]</f>
        <v>3</v>
      </c>
      <c r="P1049">
        <v>1</v>
      </c>
    </row>
    <row r="1050" spans="2:16" ht="15" hidden="1" customHeight="1">
      <c r="B1050" t="s">
        <v>3053</v>
      </c>
      <c r="C1050" s="1">
        <v>41057.620162037034</v>
      </c>
      <c r="D1050" s="4">
        <v>50000</v>
      </c>
      <c r="E1050">
        <v>50000</v>
      </c>
      <c r="F1050" t="s">
        <v>6</v>
      </c>
      <c r="G1050">
        <f>tblSalaries[[#This Row],[clean Salary (in local currency)]]*VLOOKUP(tblSalaries[[#This Row],[Currency]],tblXrate[],2,FALSE)</f>
        <v>50000</v>
      </c>
      <c r="H1050" t="s">
        <v>593</v>
      </c>
      <c r="I1050" t="s">
        <v>4001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 s="32">
        <f>tblHours[[#This Row],[hrs per day, ave]]</f>
        <v>1.5</v>
      </c>
      <c r="N1050" s="32">
        <f>tblHours[[#This Row],[hrs per day, min]]</f>
        <v>1</v>
      </c>
      <c r="O1050" s="32">
        <f>tblHours[[#This Row],[hrs per day, max]]</f>
        <v>2</v>
      </c>
      <c r="P1050">
        <v>26</v>
      </c>
    </row>
    <row r="1051" spans="2:16" ht="15" hidden="1" customHeight="1">
      <c r="B1051" t="s">
        <v>3054</v>
      </c>
      <c r="C1051" s="1">
        <v>41057.620648148149</v>
      </c>
      <c r="D1051" s="4" t="s">
        <v>1206</v>
      </c>
      <c r="E1051">
        <v>1600000</v>
      </c>
      <c r="F1051" t="s">
        <v>40</v>
      </c>
      <c r="G1051">
        <f>tblSalaries[[#This Row],[clean Salary (in local currency)]]*VLOOKUP(tblSalaries[[#This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VLOOKUP(tblSalaries[[#This Row],[Where do you work]],tblCountries[[Actual]:[Mapping]],2,FALSE)</f>
        <v>India</v>
      </c>
      <c r="L1051" t="s">
        <v>13</v>
      </c>
      <c r="M1051" s="32">
        <f>tblHours[[#This Row],[hrs per day, ave]]</f>
        <v>8</v>
      </c>
      <c r="N1051" s="32">
        <f>tblHours[[#This Row],[hrs per day, min]]</f>
        <v>8</v>
      </c>
      <c r="O1051" s="32">
        <f>tblHours[[#This Row],[hrs per day, max]]</f>
        <v>8</v>
      </c>
      <c r="P1051">
        <v>9</v>
      </c>
    </row>
    <row r="1052" spans="2:16" ht="15" hidden="1" customHeight="1">
      <c r="B1052" t="s">
        <v>3055</v>
      </c>
      <c r="C1052" s="1">
        <v>41057.622534722221</v>
      </c>
      <c r="D1052" s="4">
        <v>15600</v>
      </c>
      <c r="E1052">
        <v>15600</v>
      </c>
      <c r="F1052" t="s">
        <v>69</v>
      </c>
      <c r="G1052">
        <f>tblSalaries[[#This Row],[clean Salary (in local currency)]]*VLOOKUP(tblSalaries[[#This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VLOOKUP(tblSalaries[[#This Row],[Where do you work]],tblCountries[[Actual]:[Mapping]],2,FALSE)</f>
        <v>UK</v>
      </c>
      <c r="L1052" t="s">
        <v>13</v>
      </c>
      <c r="M1052" s="32">
        <f>tblHours[[#This Row],[hrs per day, ave]]</f>
        <v>8</v>
      </c>
      <c r="N1052" s="32">
        <f>tblHours[[#This Row],[hrs per day, min]]</f>
        <v>8</v>
      </c>
      <c r="O1052" s="32">
        <f>tblHours[[#This Row],[hrs per day, max]]</f>
        <v>8</v>
      </c>
      <c r="P1052">
        <v>0</v>
      </c>
    </row>
    <row r="1053" spans="2:16" ht="15" hidden="1" customHeight="1">
      <c r="B1053" t="s">
        <v>3056</v>
      </c>
      <c r="C1053" s="1">
        <v>41057.633773148147</v>
      </c>
      <c r="D1053" s="4">
        <v>7000</v>
      </c>
      <c r="E1053">
        <v>7000</v>
      </c>
      <c r="F1053" t="s">
        <v>6</v>
      </c>
      <c r="G1053">
        <f>tblSalaries[[#This Row],[clean Salary (in local currency)]]*VLOOKUP(tblSalaries[[#This Row],[Currency]],tblXrate[],2,FALSE)</f>
        <v>7000</v>
      </c>
      <c r="H1053" t="s">
        <v>721</v>
      </c>
      <c r="I1053" t="s">
        <v>3999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 s="32">
        <f>tblHours[[#This Row],[hrs per day, ave]]</f>
        <v>8</v>
      </c>
      <c r="N1053" s="32">
        <f>tblHours[[#This Row],[hrs per day, min]]</f>
        <v>8</v>
      </c>
      <c r="O1053" s="32">
        <f>tblHours[[#This Row],[hrs per day, max]]</f>
        <v>8</v>
      </c>
      <c r="P1053">
        <v>5</v>
      </c>
    </row>
    <row r="1054" spans="2:16" ht="15" hidden="1" customHeight="1">
      <c r="B1054" t="s">
        <v>3057</v>
      </c>
      <c r="C1054" s="1">
        <v>41057.636342592596</v>
      </c>
      <c r="D1054" s="4" t="s">
        <v>1209</v>
      </c>
      <c r="E1054">
        <v>438000</v>
      </c>
      <c r="F1054" t="s">
        <v>40</v>
      </c>
      <c r="G1054">
        <f>tblSalaries[[#This Row],[clean Salary (in local currency)]]*VLOOKUP(tblSalaries[[#This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VLOOKUP(tblSalaries[[#This Row],[Where do you work]],tblCountries[[Actual]:[Mapping]],2,FALSE)</f>
        <v>India</v>
      </c>
      <c r="L1054" t="s">
        <v>25</v>
      </c>
      <c r="M1054" s="32">
        <f>tblHours[[#This Row],[hrs per day, ave]]</f>
        <v>1.5</v>
      </c>
      <c r="N1054" s="32">
        <f>tblHours[[#This Row],[hrs per day, min]]</f>
        <v>1</v>
      </c>
      <c r="O1054" s="32">
        <f>tblHours[[#This Row],[hrs per day, max]]</f>
        <v>2</v>
      </c>
      <c r="P1054">
        <v>10</v>
      </c>
    </row>
    <row r="1055" spans="2:16" ht="15" hidden="1" customHeight="1">
      <c r="B1055" t="s">
        <v>3058</v>
      </c>
      <c r="C1055" s="1">
        <v>41057.640173611115</v>
      </c>
      <c r="D1055" s="4" t="s">
        <v>1211</v>
      </c>
      <c r="E1055">
        <v>50000</v>
      </c>
      <c r="F1055" t="s">
        <v>69</v>
      </c>
      <c r="G1055">
        <f>tblSalaries[[#This Row],[clean Salary (in local currency)]]*VLOOKUP(tblSalaries[[#This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VLOOKUP(tblSalaries[[#This Row],[Where do you work]],tblCountries[[Actual]:[Mapping]],2,FALSE)</f>
        <v>UK</v>
      </c>
      <c r="L1055" t="s">
        <v>18</v>
      </c>
      <c r="M1055" s="32">
        <f>tblHours[[#This Row],[hrs per day, ave]]</f>
        <v>2.5</v>
      </c>
      <c r="N1055" s="32">
        <f>tblHours[[#This Row],[hrs per day, min]]</f>
        <v>2</v>
      </c>
      <c r="O1055" s="32">
        <f>tblHours[[#This Row],[hrs per day, max]]</f>
        <v>3</v>
      </c>
      <c r="P1055">
        <v>12</v>
      </c>
    </row>
    <row r="1056" spans="2:16" ht="15" hidden="1" customHeight="1">
      <c r="B1056" t="s">
        <v>3059</v>
      </c>
      <c r="C1056" s="1">
        <v>41057.644432870373</v>
      </c>
      <c r="D1056" s="4">
        <v>560</v>
      </c>
      <c r="E1056">
        <v>6720</v>
      </c>
      <c r="F1056" t="s">
        <v>6</v>
      </c>
      <c r="G1056">
        <f>tblSalaries[[#This Row],[clean Salary (in local currency)]]*VLOOKUP(tblSalaries[[#This Row],[Currency]],tblXrate[],2,FALSE)</f>
        <v>6720</v>
      </c>
      <c r="H1056" t="s">
        <v>721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 s="32">
        <f>tblHours[[#This Row],[hrs per day, ave]]</f>
        <v>5</v>
      </c>
      <c r="N1056" s="32">
        <f>tblHours[[#This Row],[hrs per day, min]]</f>
        <v>4</v>
      </c>
      <c r="O1056" s="32">
        <f>tblHours[[#This Row],[hrs per day, max]]</f>
        <v>6</v>
      </c>
      <c r="P1056">
        <v>6</v>
      </c>
    </row>
    <row r="1057" spans="2:16" ht="15" hidden="1" customHeight="1">
      <c r="B1057" t="s">
        <v>3060</v>
      </c>
      <c r="C1057" s="1">
        <v>41057.645416666666</v>
      </c>
      <c r="D1057" s="4" t="s">
        <v>1213</v>
      </c>
      <c r="E1057">
        <v>250000</v>
      </c>
      <c r="F1057" t="s">
        <v>40</v>
      </c>
      <c r="G1057">
        <f>tblSalaries[[#This Row],[clean Salary (in local currency)]]*VLOOKUP(tblSalaries[[#This Row],[Currency]],tblXrate[],2,FALSE)</f>
        <v>4451.9791718606421</v>
      </c>
      <c r="H1057" t="s">
        <v>1214</v>
      </c>
      <c r="I1057" t="s">
        <v>3999</v>
      </c>
      <c r="J1057" t="s">
        <v>8</v>
      </c>
      <c r="K1057" t="str">
        <f>VLOOKUP(tblSalaries[[#This Row],[Where do you work]],tblCountries[[Actual]:[Mapping]],2,FALSE)</f>
        <v>India</v>
      </c>
      <c r="L1057" t="s">
        <v>13</v>
      </c>
      <c r="M1057" s="32">
        <f>tblHours[[#This Row],[hrs per day, ave]]</f>
        <v>8</v>
      </c>
      <c r="N1057" s="32">
        <f>tblHours[[#This Row],[hrs per day, min]]</f>
        <v>8</v>
      </c>
      <c r="O1057" s="32">
        <f>tblHours[[#This Row],[hrs per day, max]]</f>
        <v>8</v>
      </c>
      <c r="P1057">
        <v>3.5</v>
      </c>
    </row>
    <row r="1058" spans="2:16" ht="15" hidden="1" customHeight="1">
      <c r="B1058" t="s">
        <v>3061</v>
      </c>
      <c r="C1058" s="1">
        <v>41057.645752314813</v>
      </c>
      <c r="D1058" s="4" t="s">
        <v>137</v>
      </c>
      <c r="E1058">
        <v>30000</v>
      </c>
      <c r="F1058" t="s">
        <v>69</v>
      </c>
      <c r="G1058">
        <f>tblSalaries[[#This Row],[clean Salary (in local currency)]]*VLOOKUP(tblSalaries[[#This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13</v>
      </c>
      <c r="M1058" s="32">
        <f>tblHours[[#This Row],[hrs per day, ave]]</f>
        <v>8</v>
      </c>
      <c r="N1058" s="32">
        <f>tblHours[[#This Row],[hrs per day, min]]</f>
        <v>8</v>
      </c>
      <c r="O1058" s="32">
        <f>tblHours[[#This Row],[hrs per day, max]]</f>
        <v>8</v>
      </c>
      <c r="P1058">
        <v>15</v>
      </c>
    </row>
    <row r="1059" spans="2:16" ht="15" hidden="1" customHeight="1">
      <c r="B1059" t="s">
        <v>3062</v>
      </c>
      <c r="C1059" s="1">
        <v>41057.648182870369</v>
      </c>
      <c r="D1059" s="4">
        <v>600</v>
      </c>
      <c r="E1059">
        <v>7200</v>
      </c>
      <c r="F1059" t="s">
        <v>6</v>
      </c>
      <c r="G1059">
        <f>tblSalaries[[#This Row],[clean Salary (in local currency)]]*VLOOKUP(tblSalaries[[#This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VLOOKUP(tblSalaries[[#This Row],[Where do you work]],tblCountries[[Actual]:[Mapping]],2,FALSE)</f>
        <v>India</v>
      </c>
      <c r="L1059" t="s">
        <v>13</v>
      </c>
      <c r="M1059" s="32">
        <f>tblHours[[#This Row],[hrs per day, ave]]</f>
        <v>8</v>
      </c>
      <c r="N1059" s="32">
        <f>tblHours[[#This Row],[hrs per day, min]]</f>
        <v>8</v>
      </c>
      <c r="O1059" s="32">
        <f>tblHours[[#This Row],[hrs per day, max]]</f>
        <v>8</v>
      </c>
      <c r="P1059">
        <v>10</v>
      </c>
    </row>
    <row r="1060" spans="2:16" ht="15" hidden="1" customHeight="1">
      <c r="B1060" t="s">
        <v>3063</v>
      </c>
      <c r="C1060" s="1">
        <v>41057.648344907408</v>
      </c>
      <c r="D1060" s="4" t="s">
        <v>1216</v>
      </c>
      <c r="E1060">
        <v>2500000</v>
      </c>
      <c r="F1060" t="s">
        <v>40</v>
      </c>
      <c r="G1060">
        <f>tblSalaries[[#This Row],[clean Salary (in local currency)]]*VLOOKUP(tblSalaries[[#This Row],[Currency]],tblXrate[],2,FALSE)</f>
        <v>44519.791718606422</v>
      </c>
      <c r="H1060" t="s">
        <v>1217</v>
      </c>
      <c r="I1060" t="s">
        <v>4001</v>
      </c>
      <c r="J1060" t="s">
        <v>8</v>
      </c>
      <c r="K1060" t="str">
        <f>VLOOKUP(tblSalaries[[#This Row],[Where do you work]],tblCountries[[Actual]:[Mapping]],2,FALSE)</f>
        <v>India</v>
      </c>
      <c r="L1060" t="s">
        <v>9</v>
      </c>
      <c r="M1060" s="32">
        <f>tblHours[[#This Row],[hrs per day, ave]]</f>
        <v>5</v>
      </c>
      <c r="N1060" s="32">
        <f>tblHours[[#This Row],[hrs per day, min]]</f>
        <v>4</v>
      </c>
      <c r="O1060" s="32">
        <f>tblHours[[#This Row],[hrs per day, max]]</f>
        <v>6</v>
      </c>
      <c r="P1060">
        <v>9</v>
      </c>
    </row>
    <row r="1061" spans="2:16" ht="15" hidden="1" customHeight="1">
      <c r="B1061" t="s">
        <v>3064</v>
      </c>
      <c r="C1061" s="1">
        <v>41057.64875</v>
      </c>
      <c r="D1061" s="4">
        <v>140000</v>
      </c>
      <c r="E1061">
        <v>140000</v>
      </c>
      <c r="F1061" t="s">
        <v>40</v>
      </c>
      <c r="G1061">
        <f>tblSalaries[[#This Row],[clean Salary (in local currency)]]*VLOOKUP(tblSalaries[[#This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VLOOKUP(tblSalaries[[#This Row],[Where do you work]],tblCountries[[Actual]:[Mapping]],2,FALSE)</f>
        <v>India</v>
      </c>
      <c r="L1061" t="s">
        <v>9</v>
      </c>
      <c r="M1061" s="32">
        <f>tblHours[[#This Row],[hrs per day, ave]]</f>
        <v>5</v>
      </c>
      <c r="N1061" s="32">
        <f>tblHours[[#This Row],[hrs per day, min]]</f>
        <v>4</v>
      </c>
      <c r="O1061" s="32">
        <f>tblHours[[#This Row],[hrs per day, max]]</f>
        <v>6</v>
      </c>
      <c r="P1061">
        <v>4</v>
      </c>
    </row>
    <row r="1062" spans="2:16" ht="15" hidden="1" customHeight="1">
      <c r="B1062" t="s">
        <v>3065</v>
      </c>
      <c r="C1062" s="1">
        <v>41057.649675925924</v>
      </c>
      <c r="D1062" s="4">
        <v>20000</v>
      </c>
      <c r="E1062">
        <v>20000</v>
      </c>
      <c r="F1062" t="s">
        <v>69</v>
      </c>
      <c r="G1062">
        <f>tblSalaries[[#This Row],[clean Salary (in local currency)]]*VLOOKUP(tblSalaries[[#This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VLOOKUP(tblSalaries[[#This Row],[Where do you work]],tblCountries[[Actual]:[Mapping]],2,FALSE)</f>
        <v>UK</v>
      </c>
      <c r="L1062" t="s">
        <v>9</v>
      </c>
      <c r="M1062" s="32">
        <f>tblHours[[#This Row],[hrs per day, ave]]</f>
        <v>5</v>
      </c>
      <c r="N1062" s="32">
        <f>tblHours[[#This Row],[hrs per day, min]]</f>
        <v>4</v>
      </c>
      <c r="O1062" s="32">
        <f>tblHours[[#This Row],[hrs per day, max]]</f>
        <v>6</v>
      </c>
      <c r="P1062">
        <v>1</v>
      </c>
    </row>
    <row r="1063" spans="2:16" ht="15" hidden="1" customHeight="1">
      <c r="B1063" t="s">
        <v>3066</v>
      </c>
      <c r="C1063" s="1">
        <v>41057.650960648149</v>
      </c>
      <c r="D1063" s="4">
        <v>1200000</v>
      </c>
      <c r="E1063">
        <v>1200000</v>
      </c>
      <c r="F1063" t="s">
        <v>40</v>
      </c>
      <c r="G1063">
        <f>tblSalaries[[#This Row],[clean Salary (in local currency)]]*VLOOKUP(tblSalaries[[#This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VLOOKUP(tblSalaries[[#This Row],[Where do you work]],tblCountries[[Actual]:[Mapping]],2,FALSE)</f>
        <v>India</v>
      </c>
      <c r="L1063" t="s">
        <v>9</v>
      </c>
      <c r="M1063" s="32">
        <f>tblHours[[#This Row],[hrs per day, ave]]</f>
        <v>5</v>
      </c>
      <c r="N1063" s="32">
        <f>tblHours[[#This Row],[hrs per day, min]]</f>
        <v>4</v>
      </c>
      <c r="O1063" s="32">
        <f>tblHours[[#This Row],[hrs per day, max]]</f>
        <v>6</v>
      </c>
      <c r="P1063">
        <v>8</v>
      </c>
    </row>
    <row r="1064" spans="2:16" ht="15" hidden="1" customHeight="1">
      <c r="B1064" t="s">
        <v>3067</v>
      </c>
      <c r="C1064" s="1">
        <v>41057.65421296296</v>
      </c>
      <c r="D1064" s="4">
        <v>80000</v>
      </c>
      <c r="E1064">
        <v>80000</v>
      </c>
      <c r="F1064" t="s">
        <v>69</v>
      </c>
      <c r="G1064">
        <f>tblSalaries[[#This Row],[clean Salary (in local currency)]]*VLOOKUP(tblSalaries[[#This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VLOOKUP(tblSalaries[[#This Row],[Where do you work]],tblCountries[[Actual]:[Mapping]],2,FALSE)</f>
        <v>UK</v>
      </c>
      <c r="L1064" t="s">
        <v>9</v>
      </c>
      <c r="M1064" s="32">
        <f>tblHours[[#This Row],[hrs per day, ave]]</f>
        <v>5</v>
      </c>
      <c r="N1064" s="32">
        <f>tblHours[[#This Row],[hrs per day, min]]</f>
        <v>4</v>
      </c>
      <c r="O1064" s="32">
        <f>tblHours[[#This Row],[hrs per day, max]]</f>
        <v>6</v>
      </c>
      <c r="P1064">
        <v>10</v>
      </c>
    </row>
    <row r="1065" spans="2:16" ht="15" hidden="1" customHeight="1">
      <c r="B1065" t="s">
        <v>3068</v>
      </c>
      <c r="C1065" s="1">
        <v>41057.655694444446</v>
      </c>
      <c r="D1065" s="4" t="s">
        <v>1221</v>
      </c>
      <c r="E1065">
        <v>63000</v>
      </c>
      <c r="F1065" t="s">
        <v>69</v>
      </c>
      <c r="G1065">
        <f>tblSalaries[[#This Row],[clean Salary (in local currency)]]*VLOOKUP(tblSalaries[[#This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VLOOKUP(tblSalaries[[#This Row],[Where do you work]],tblCountries[[Actual]:[Mapping]],2,FALSE)</f>
        <v>UK</v>
      </c>
      <c r="L1065" t="s">
        <v>18</v>
      </c>
      <c r="M1065" s="32">
        <f>tblHours[[#This Row],[hrs per day, ave]]</f>
        <v>2.5</v>
      </c>
      <c r="N1065" s="32">
        <f>tblHours[[#This Row],[hrs per day, min]]</f>
        <v>2</v>
      </c>
      <c r="O1065" s="32">
        <f>tblHours[[#This Row],[hrs per day, max]]</f>
        <v>3</v>
      </c>
      <c r="P1065">
        <v>1</v>
      </c>
    </row>
    <row r="1066" spans="2:16" ht="15" hidden="1" customHeight="1">
      <c r="B1066" t="s">
        <v>3069</v>
      </c>
      <c r="C1066" s="1">
        <v>41057.658171296294</v>
      </c>
      <c r="D1066" s="4" t="s">
        <v>943</v>
      </c>
      <c r="E1066">
        <v>55000</v>
      </c>
      <c r="F1066" t="s">
        <v>69</v>
      </c>
      <c r="G1066">
        <f>tblSalaries[[#This Row],[clean Salary (in local currency)]]*VLOOKUP(tblSalaries[[#This Row],[Currency]],tblXrate[],2,FALSE)</f>
        <v>86689.804963700633</v>
      </c>
      <c r="H1066" t="s">
        <v>212</v>
      </c>
      <c r="I1066" t="s">
        <v>4001</v>
      </c>
      <c r="J1066" t="s">
        <v>71</v>
      </c>
      <c r="K1066" t="str">
        <f>VLOOKUP(tblSalaries[[#This Row],[Where do you work]],tblCountries[[Actual]:[Mapping]],2,FALSE)</f>
        <v>UK</v>
      </c>
      <c r="L1066" t="s">
        <v>18</v>
      </c>
      <c r="M1066" s="32">
        <f>tblHours[[#This Row],[hrs per day, ave]]</f>
        <v>2.5</v>
      </c>
      <c r="N1066" s="32">
        <f>tblHours[[#This Row],[hrs per day, min]]</f>
        <v>2</v>
      </c>
      <c r="O1066" s="32">
        <f>tblHours[[#This Row],[hrs per day, max]]</f>
        <v>3</v>
      </c>
      <c r="P1066">
        <v>22</v>
      </c>
    </row>
    <row r="1067" spans="2:16" ht="15" hidden="1" customHeight="1">
      <c r="B1067" t="s">
        <v>3070</v>
      </c>
      <c r="C1067" s="1">
        <v>41057.658599537041</v>
      </c>
      <c r="D1067" s="4" t="s">
        <v>1223</v>
      </c>
      <c r="E1067">
        <v>50000</v>
      </c>
      <c r="F1067" t="s">
        <v>6</v>
      </c>
      <c r="G1067">
        <f>tblSalaries[[#This Row],[clean Salary (in local currency)]]*VLOOKUP(tblSalaries[[#This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VLOOKUP(tblSalaries[[#This Row],[Where do you work]],tblCountries[[Actual]:[Mapping]],2,FALSE)</f>
        <v>India</v>
      </c>
      <c r="L1067" t="s">
        <v>18</v>
      </c>
      <c r="M1067" s="32">
        <f>tblHours[[#This Row],[hrs per day, ave]]</f>
        <v>2.5</v>
      </c>
      <c r="N1067" s="32">
        <f>tblHours[[#This Row],[hrs per day, min]]</f>
        <v>2</v>
      </c>
      <c r="O1067" s="32">
        <f>tblHours[[#This Row],[hrs per day, max]]</f>
        <v>3</v>
      </c>
      <c r="P1067">
        <v>30</v>
      </c>
    </row>
    <row r="1068" spans="2:16" ht="15" hidden="1" customHeight="1">
      <c r="B1068" t="s">
        <v>3071</v>
      </c>
      <c r="C1068" s="1">
        <v>41057.659282407411</v>
      </c>
      <c r="D1068" s="4">
        <v>240000</v>
      </c>
      <c r="E1068">
        <v>240000</v>
      </c>
      <c r="F1068" t="s">
        <v>40</v>
      </c>
      <c r="G1068">
        <f>tblSalaries[[#This Row],[clean Salary (in local currency)]]*VLOOKUP(tblSalaries[[#This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VLOOKUP(tblSalaries[[#This Row],[Where do you work]],tblCountries[[Actual]:[Mapping]],2,FALSE)</f>
        <v>India</v>
      </c>
      <c r="L1068" t="s">
        <v>18</v>
      </c>
      <c r="M1068" s="32">
        <f>tblHours[[#This Row],[hrs per day, ave]]</f>
        <v>2.5</v>
      </c>
      <c r="N1068" s="32">
        <f>tblHours[[#This Row],[hrs per day, min]]</f>
        <v>2</v>
      </c>
      <c r="O1068" s="32">
        <f>tblHours[[#This Row],[hrs per day, max]]</f>
        <v>3</v>
      </c>
      <c r="P1068">
        <v>3</v>
      </c>
    </row>
    <row r="1069" spans="2:16" ht="15" hidden="1" customHeight="1">
      <c r="B1069" t="s">
        <v>3072</v>
      </c>
      <c r="C1069" s="1">
        <v>41057.65965277778</v>
      </c>
      <c r="D1069" s="4" t="s">
        <v>834</v>
      </c>
      <c r="E1069">
        <v>250000</v>
      </c>
      <c r="F1069" t="s">
        <v>40</v>
      </c>
      <c r="G1069">
        <f>tblSalaries[[#This Row],[clean Salary (in local currency)]]*VLOOKUP(tblSalaries[[#This Row],[Currency]],tblXrate[],2,FALSE)</f>
        <v>4451.9791718606421</v>
      </c>
      <c r="H1069" t="s">
        <v>721</v>
      </c>
      <c r="I1069" t="s">
        <v>3999</v>
      </c>
      <c r="J1069" t="s">
        <v>8</v>
      </c>
      <c r="K1069" t="str">
        <f>VLOOKUP(tblSalaries[[#This Row],[Where do you work]],tblCountries[[Actual]:[Mapping]],2,FALSE)</f>
        <v>India</v>
      </c>
      <c r="L1069" t="s">
        <v>18</v>
      </c>
      <c r="M1069" s="32">
        <f>tblHours[[#This Row],[hrs per day, ave]]</f>
        <v>2.5</v>
      </c>
      <c r="N1069" s="32">
        <f>tblHours[[#This Row],[hrs per day, min]]</f>
        <v>2</v>
      </c>
      <c r="O1069" s="32">
        <f>tblHours[[#This Row],[hrs per day, max]]</f>
        <v>3</v>
      </c>
      <c r="P1069">
        <v>3</v>
      </c>
    </row>
    <row r="1070" spans="2:16" ht="15" hidden="1" customHeight="1">
      <c r="B1070" t="s">
        <v>3073</v>
      </c>
      <c r="C1070" s="1">
        <v>41057.660787037035</v>
      </c>
      <c r="D1070" s="4" t="s">
        <v>1225</v>
      </c>
      <c r="E1070">
        <v>600000</v>
      </c>
      <c r="F1070" t="s">
        <v>40</v>
      </c>
      <c r="G1070">
        <f>tblSalaries[[#This Row],[clean Salary (in local currency)]]*VLOOKUP(tblSalaries[[#This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9</v>
      </c>
      <c r="M1070" s="32">
        <f>tblHours[[#This Row],[hrs per day, ave]]</f>
        <v>5</v>
      </c>
      <c r="N1070" s="32">
        <f>tblHours[[#This Row],[hrs per day, min]]</f>
        <v>4</v>
      </c>
      <c r="O1070" s="32">
        <f>tblHours[[#This Row],[hrs per day, max]]</f>
        <v>6</v>
      </c>
      <c r="P1070">
        <v>10</v>
      </c>
    </row>
    <row r="1071" spans="2:16" ht="15" hidden="1" customHeight="1">
      <c r="B1071" t="s">
        <v>3074</v>
      </c>
      <c r="C1071" s="1">
        <v>41057.666504629633</v>
      </c>
      <c r="D1071" s="4">
        <v>40500</v>
      </c>
      <c r="E1071">
        <v>40500</v>
      </c>
      <c r="F1071" t="s">
        <v>69</v>
      </c>
      <c r="G1071">
        <f>tblSalaries[[#This Row],[clean Salary (in local currency)]]*VLOOKUP(tblSalaries[[#This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VLOOKUP(tblSalaries[[#This Row],[Where do you work]],tblCountries[[Actual]:[Mapping]],2,FALSE)</f>
        <v>UK</v>
      </c>
      <c r="L1071" t="s">
        <v>18</v>
      </c>
      <c r="M1071" s="32">
        <f>tblHours[[#This Row],[hrs per day, ave]]</f>
        <v>2.5</v>
      </c>
      <c r="N1071" s="32">
        <f>tblHours[[#This Row],[hrs per day, min]]</f>
        <v>2</v>
      </c>
      <c r="O1071" s="32">
        <f>tblHours[[#This Row],[hrs per day, max]]</f>
        <v>3</v>
      </c>
      <c r="P1071">
        <v>25</v>
      </c>
    </row>
    <row r="1072" spans="2:16" ht="15" hidden="1" customHeight="1">
      <c r="B1072" t="s">
        <v>3075</v>
      </c>
      <c r="C1072" s="1">
        <v>41057.66741898148</v>
      </c>
      <c r="D1072" s="4" t="s">
        <v>1228</v>
      </c>
      <c r="E1072">
        <v>23000</v>
      </c>
      <c r="F1072" t="s">
        <v>69</v>
      </c>
      <c r="G1072">
        <f>tblSalaries[[#This Row],[clean Salary (in local currency)]]*VLOOKUP(tblSalaries[[#This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13</v>
      </c>
      <c r="M1072" s="32">
        <f>tblHours[[#This Row],[hrs per day, ave]]</f>
        <v>8</v>
      </c>
      <c r="N1072" s="32">
        <f>tblHours[[#This Row],[hrs per day, min]]</f>
        <v>8</v>
      </c>
      <c r="O1072" s="32">
        <f>tblHours[[#This Row],[hrs per day, max]]</f>
        <v>8</v>
      </c>
      <c r="P1072">
        <v>5</v>
      </c>
    </row>
    <row r="1073" spans="2:16" ht="15" hidden="1" customHeight="1">
      <c r="B1073" t="s">
        <v>3076</v>
      </c>
      <c r="C1073" s="1">
        <v>41057.668958333335</v>
      </c>
      <c r="D1073" s="4">
        <v>7960</v>
      </c>
      <c r="E1073">
        <v>7960</v>
      </c>
      <c r="F1073" t="s">
        <v>6</v>
      </c>
      <c r="G1073">
        <f>tblSalaries[[#This Row],[clean Salary (in local currency)]]*VLOOKUP(tblSalaries[[#This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VLOOKUP(tblSalaries[[#This Row],[Where do you work]],tblCountries[[Actual]:[Mapping]],2,FALSE)</f>
        <v>India</v>
      </c>
      <c r="L1073" t="s">
        <v>9</v>
      </c>
      <c r="M1073" s="32">
        <f>tblHours[[#This Row],[hrs per day, ave]]</f>
        <v>5</v>
      </c>
      <c r="N1073" s="32">
        <f>tblHours[[#This Row],[hrs per day, min]]</f>
        <v>4</v>
      </c>
      <c r="O1073" s="32">
        <f>tblHours[[#This Row],[hrs per day, max]]</f>
        <v>6</v>
      </c>
      <c r="P1073">
        <v>7</v>
      </c>
    </row>
    <row r="1074" spans="2:16" ht="15" hidden="1" customHeight="1">
      <c r="B1074" t="s">
        <v>3077</v>
      </c>
      <c r="C1074" s="1">
        <v>41057.669270833336</v>
      </c>
      <c r="D1074" s="4" t="s">
        <v>1229</v>
      </c>
      <c r="E1074">
        <v>500000</v>
      </c>
      <c r="F1074" t="s">
        <v>40</v>
      </c>
      <c r="G1074">
        <f>tblSalaries[[#This Row],[clean Salary (in local currency)]]*VLOOKUP(tblSalaries[[#This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VLOOKUP(tblSalaries[[#This Row],[Where do you work]],tblCountries[[Actual]:[Mapping]],2,FALSE)</f>
        <v>India</v>
      </c>
      <c r="L1074" t="s">
        <v>18</v>
      </c>
      <c r="M1074" s="32">
        <f>tblHours[[#This Row],[hrs per day, ave]]</f>
        <v>2.5</v>
      </c>
      <c r="N1074" s="32">
        <f>tblHours[[#This Row],[hrs per day, min]]</f>
        <v>2</v>
      </c>
      <c r="O1074" s="32">
        <f>tblHours[[#This Row],[hrs per day, max]]</f>
        <v>3</v>
      </c>
      <c r="P1074">
        <v>23</v>
      </c>
    </row>
    <row r="1075" spans="2:16" ht="15" hidden="1" customHeight="1">
      <c r="B1075" t="s">
        <v>3078</v>
      </c>
      <c r="C1075" s="1">
        <v>41057.670636574076</v>
      </c>
      <c r="D1075" s="4" t="s">
        <v>1230</v>
      </c>
      <c r="E1075">
        <v>40000</v>
      </c>
      <c r="F1075" t="s">
        <v>22</v>
      </c>
      <c r="G1075">
        <f>tblSalaries[[#This Row],[clean Salary (in local currency)]]*VLOOKUP(tblSalaries[[#This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VLOOKUP(tblSalaries[[#This Row],[Where do you work]],tblCountries[[Actual]:[Mapping]],2,FALSE)</f>
        <v>Netherlands</v>
      </c>
      <c r="L1075" t="s">
        <v>9</v>
      </c>
      <c r="M1075" s="32">
        <f>tblHours[[#This Row],[hrs per day, ave]]</f>
        <v>5</v>
      </c>
      <c r="N1075" s="32">
        <f>tblHours[[#This Row],[hrs per day, min]]</f>
        <v>4</v>
      </c>
      <c r="O1075" s="32">
        <f>tblHours[[#This Row],[hrs per day, max]]</f>
        <v>6</v>
      </c>
      <c r="P1075">
        <v>3</v>
      </c>
    </row>
    <row r="1076" spans="2:16" ht="15" hidden="1" customHeight="1">
      <c r="B1076" t="s">
        <v>3079</v>
      </c>
      <c r="C1076" s="1">
        <v>41057.672118055554</v>
      </c>
      <c r="D1076" s="4" t="s">
        <v>137</v>
      </c>
      <c r="E1076">
        <v>30000</v>
      </c>
      <c r="F1076" t="s">
        <v>69</v>
      </c>
      <c r="G1076">
        <f>tblSalaries[[#This Row],[clean Salary (in local currency)]]*VLOOKUP(tblSalaries[[#This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9</v>
      </c>
      <c r="M1076" s="32">
        <f>tblHours[[#This Row],[hrs per day, ave]]</f>
        <v>5</v>
      </c>
      <c r="N1076" s="32">
        <f>tblHours[[#This Row],[hrs per day, min]]</f>
        <v>4</v>
      </c>
      <c r="O1076" s="32">
        <f>tblHours[[#This Row],[hrs per day, max]]</f>
        <v>6</v>
      </c>
      <c r="P1076">
        <v>4</v>
      </c>
    </row>
    <row r="1077" spans="2:16" ht="15" hidden="1" customHeight="1">
      <c r="B1077" t="s">
        <v>3080</v>
      </c>
      <c r="C1077" s="1">
        <v>41057.672118055554</v>
      </c>
      <c r="D1077" s="4">
        <v>48000</v>
      </c>
      <c r="E1077">
        <v>48000</v>
      </c>
      <c r="F1077" t="s">
        <v>69</v>
      </c>
      <c r="G1077">
        <f>tblSalaries[[#This Row],[clean Salary (in local currency)]]*VLOOKUP(tblSalaries[[#This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VLOOKUP(tblSalaries[[#This Row],[Where do you work]],tblCountries[[Actual]:[Mapping]],2,FALSE)</f>
        <v>UK</v>
      </c>
      <c r="L1077" t="s">
        <v>18</v>
      </c>
      <c r="M1077" s="32">
        <f>tblHours[[#This Row],[hrs per day, ave]]</f>
        <v>2.5</v>
      </c>
      <c r="N1077" s="32">
        <f>tblHours[[#This Row],[hrs per day, min]]</f>
        <v>2</v>
      </c>
      <c r="O1077" s="32">
        <f>tblHours[[#This Row],[hrs per day, max]]</f>
        <v>3</v>
      </c>
      <c r="P1077">
        <v>10</v>
      </c>
    </row>
    <row r="1078" spans="2:16" ht="15" hidden="1" customHeight="1">
      <c r="B1078" t="s">
        <v>3081</v>
      </c>
      <c r="C1078" s="1">
        <v>41057.674212962964</v>
      </c>
      <c r="D1078" s="4" t="s">
        <v>701</v>
      </c>
      <c r="E1078">
        <v>240000</v>
      </c>
      <c r="F1078" t="s">
        <v>40</v>
      </c>
      <c r="G1078">
        <f>tblSalaries[[#This Row],[clean Salary (in local currency)]]*VLOOKUP(tblSalaries[[#This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VLOOKUP(tblSalaries[[#This Row],[Where do you work]],tblCountries[[Actual]:[Mapping]],2,FALSE)</f>
        <v>India</v>
      </c>
      <c r="L1078" t="s">
        <v>13</v>
      </c>
      <c r="M1078" s="32">
        <f>tblHours[[#This Row],[hrs per day, ave]]</f>
        <v>8</v>
      </c>
      <c r="N1078" s="32">
        <f>tblHours[[#This Row],[hrs per day, min]]</f>
        <v>8</v>
      </c>
      <c r="O1078" s="32">
        <f>tblHours[[#This Row],[hrs per day, max]]</f>
        <v>8</v>
      </c>
      <c r="P1078">
        <v>20</v>
      </c>
    </row>
    <row r="1079" spans="2:16" ht="15" hidden="1" customHeight="1">
      <c r="B1079" t="s">
        <v>3082</v>
      </c>
      <c r="C1079" s="1">
        <v>41057.680104166669</v>
      </c>
      <c r="D1079" s="4">
        <v>37000</v>
      </c>
      <c r="E1079">
        <v>37000</v>
      </c>
      <c r="F1079" t="s">
        <v>22</v>
      </c>
      <c r="G1079">
        <f>tblSalaries[[#This Row],[clean Salary (in local currency)]]*VLOOKUP(tblSalaries[[#This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VLOOKUP(tblSalaries[[#This Row],[Where do you work]],tblCountries[[Actual]:[Mapping]],2,FALSE)</f>
        <v>Spain</v>
      </c>
      <c r="L1079" t="s">
        <v>9</v>
      </c>
      <c r="M1079" s="32">
        <f>tblHours[[#This Row],[hrs per day, ave]]</f>
        <v>5</v>
      </c>
      <c r="N1079" s="32">
        <f>tblHours[[#This Row],[hrs per day, min]]</f>
        <v>4</v>
      </c>
      <c r="O1079" s="32">
        <f>tblHours[[#This Row],[hrs per day, max]]</f>
        <v>6</v>
      </c>
      <c r="P1079">
        <v>11</v>
      </c>
    </row>
    <row r="1080" spans="2:16" ht="15" hidden="1" customHeight="1">
      <c r="B1080" t="s">
        <v>3083</v>
      </c>
      <c r="C1080" s="1">
        <v>41057.680335648147</v>
      </c>
      <c r="D1080" s="4" t="s">
        <v>137</v>
      </c>
      <c r="E1080">
        <v>30000</v>
      </c>
      <c r="F1080" t="s">
        <v>69</v>
      </c>
      <c r="G1080">
        <f>tblSalaries[[#This Row],[clean Salary (in local currency)]]*VLOOKUP(tblSalaries[[#This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VLOOKUP(tblSalaries[[#This Row],[Where do you work]],tblCountries[[Actual]:[Mapping]],2,FALSE)</f>
        <v>UK</v>
      </c>
      <c r="L1080" t="s">
        <v>13</v>
      </c>
      <c r="M1080" s="32">
        <f>tblHours[[#This Row],[hrs per day, ave]]</f>
        <v>8</v>
      </c>
      <c r="N1080" s="32">
        <f>tblHours[[#This Row],[hrs per day, min]]</f>
        <v>8</v>
      </c>
      <c r="O1080" s="32">
        <f>tblHours[[#This Row],[hrs per day, max]]</f>
        <v>8</v>
      </c>
      <c r="P1080">
        <v>10</v>
      </c>
    </row>
    <row r="1081" spans="2:16" ht="15" hidden="1" customHeight="1">
      <c r="B1081" t="s">
        <v>3084</v>
      </c>
      <c r="C1081" s="1">
        <v>41057.681157407409</v>
      </c>
      <c r="D1081" s="4">
        <v>58000</v>
      </c>
      <c r="E1081">
        <v>58000</v>
      </c>
      <c r="F1081" t="s">
        <v>69</v>
      </c>
      <c r="G1081">
        <f>tblSalaries[[#This Row],[clean Salary (in local currency)]]*VLOOKUP(tblSalaries[[#This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VLOOKUP(tblSalaries[[#This Row],[Where do you work]],tblCountries[[Actual]:[Mapping]],2,FALSE)</f>
        <v>UK</v>
      </c>
      <c r="L1081" t="s">
        <v>13</v>
      </c>
      <c r="M1081" s="32">
        <f>tblHours[[#This Row],[hrs per day, ave]]</f>
        <v>8</v>
      </c>
      <c r="N1081" s="32">
        <f>tblHours[[#This Row],[hrs per day, min]]</f>
        <v>8</v>
      </c>
      <c r="O1081" s="32">
        <f>tblHours[[#This Row],[hrs per day, max]]</f>
        <v>8</v>
      </c>
      <c r="P1081">
        <v>8</v>
      </c>
    </row>
    <row r="1082" spans="2:16" ht="15" hidden="1" customHeight="1">
      <c r="B1082" t="s">
        <v>3085</v>
      </c>
      <c r="C1082" s="1">
        <v>41057.681562500002</v>
      </c>
      <c r="D1082" s="4">
        <v>79000</v>
      </c>
      <c r="E1082">
        <v>79000</v>
      </c>
      <c r="F1082" t="s">
        <v>69</v>
      </c>
      <c r="G1082">
        <f>tblSalaries[[#This Row],[clean Salary (in local currency)]]*VLOOKUP(tblSalaries[[#This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VLOOKUP(tblSalaries[[#This Row],[Where do you work]],tblCountries[[Actual]:[Mapping]],2,FALSE)</f>
        <v>UK</v>
      </c>
      <c r="L1082" t="s">
        <v>18</v>
      </c>
      <c r="M1082" s="32">
        <f>tblHours[[#This Row],[hrs per day, ave]]</f>
        <v>2.5</v>
      </c>
      <c r="N1082" s="32">
        <f>tblHours[[#This Row],[hrs per day, min]]</f>
        <v>2</v>
      </c>
      <c r="O1082" s="32">
        <f>tblHours[[#This Row],[hrs per day, max]]</f>
        <v>3</v>
      </c>
      <c r="P1082">
        <v>14</v>
      </c>
    </row>
    <row r="1083" spans="2:16" ht="15" hidden="1" customHeight="1">
      <c r="B1083" t="s">
        <v>3086</v>
      </c>
      <c r="C1083" s="1">
        <v>41057.684884259259</v>
      </c>
      <c r="D1083" s="4">
        <v>43912.03</v>
      </c>
      <c r="E1083">
        <v>43912</v>
      </c>
      <c r="F1083" t="s">
        <v>69</v>
      </c>
      <c r="G1083">
        <f>tblSalaries[[#This Row],[clean Salary (in local currency)]]*VLOOKUP(tblSalaries[[#This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VLOOKUP(tblSalaries[[#This Row],[Where do you work]],tblCountries[[Actual]:[Mapping]],2,FALSE)</f>
        <v>UK</v>
      </c>
      <c r="L1083" t="s">
        <v>13</v>
      </c>
      <c r="M1083" s="32">
        <f>tblHours[[#This Row],[hrs per day, ave]]</f>
        <v>8</v>
      </c>
      <c r="N1083" s="32">
        <f>tblHours[[#This Row],[hrs per day, min]]</f>
        <v>8</v>
      </c>
      <c r="O1083" s="32">
        <f>tblHours[[#This Row],[hrs per day, max]]</f>
        <v>8</v>
      </c>
      <c r="P1083">
        <v>3</v>
      </c>
    </row>
    <row r="1084" spans="2:16" ht="15" hidden="1" customHeight="1">
      <c r="B1084" t="s">
        <v>3087</v>
      </c>
      <c r="C1084" s="1">
        <v>41057.686400462961</v>
      </c>
      <c r="D1084" s="4">
        <v>3500</v>
      </c>
      <c r="E1084">
        <v>3500</v>
      </c>
      <c r="F1084" t="s">
        <v>6</v>
      </c>
      <c r="G1084">
        <f>tblSalaries[[#This Row],[clean Salary (in local currency)]]*VLOOKUP(tblSalaries[[#This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VLOOKUP(tblSalaries[[#This Row],[Where do you work]],tblCountries[[Actual]:[Mapping]],2,FALSE)</f>
        <v>Pakistan</v>
      </c>
      <c r="L1084" t="s">
        <v>9</v>
      </c>
      <c r="M1084" s="32">
        <f>tblHours[[#This Row],[hrs per day, ave]]</f>
        <v>5</v>
      </c>
      <c r="N1084" s="32">
        <f>tblHours[[#This Row],[hrs per day, min]]</f>
        <v>4</v>
      </c>
      <c r="O1084" s="32">
        <f>tblHours[[#This Row],[hrs per day, max]]</f>
        <v>6</v>
      </c>
      <c r="P1084">
        <v>4</v>
      </c>
    </row>
    <row r="1085" spans="2:16" ht="15" hidden="1" customHeight="1">
      <c r="B1085" t="s">
        <v>3088</v>
      </c>
      <c r="C1085" s="1">
        <v>41057.690833333334</v>
      </c>
      <c r="D1085" s="4" t="s">
        <v>1238</v>
      </c>
      <c r="E1085">
        <v>40000</v>
      </c>
      <c r="F1085" t="s">
        <v>69</v>
      </c>
      <c r="G1085">
        <f>tblSalaries[[#This Row],[clean Salary (in local currency)]]*VLOOKUP(tblSalaries[[#This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VLOOKUP(tblSalaries[[#This Row],[Where do you work]],tblCountries[[Actual]:[Mapping]],2,FALSE)</f>
        <v>UK</v>
      </c>
      <c r="L1085" t="s">
        <v>25</v>
      </c>
      <c r="M1085" s="32">
        <f>tblHours[[#This Row],[hrs per day, ave]]</f>
        <v>1.5</v>
      </c>
      <c r="N1085" s="32">
        <f>tblHours[[#This Row],[hrs per day, min]]</f>
        <v>1</v>
      </c>
      <c r="O1085" s="32">
        <f>tblHours[[#This Row],[hrs per day, max]]</f>
        <v>2</v>
      </c>
      <c r="P1085">
        <v>20</v>
      </c>
    </row>
    <row r="1086" spans="2:16" ht="15" hidden="1" customHeight="1">
      <c r="B1086" t="s">
        <v>3089</v>
      </c>
      <c r="C1086" s="1">
        <v>41057.691192129627</v>
      </c>
      <c r="D1086" s="4">
        <v>57000</v>
      </c>
      <c r="E1086">
        <v>57000</v>
      </c>
      <c r="F1086" t="s">
        <v>22</v>
      </c>
      <c r="G1086">
        <f>tblSalaries[[#This Row],[clean Salary (in local currency)]]*VLOOKUP(tblSalaries[[#This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VLOOKUP(tblSalaries[[#This Row],[Where do you work]],tblCountries[[Actual]:[Mapping]],2,FALSE)</f>
        <v>Norway</v>
      </c>
      <c r="L1086" t="s">
        <v>25</v>
      </c>
      <c r="M1086" s="32">
        <f>tblHours[[#This Row],[hrs per day, ave]]</f>
        <v>1.5</v>
      </c>
      <c r="N1086" s="32">
        <f>tblHours[[#This Row],[hrs per day, min]]</f>
        <v>1</v>
      </c>
      <c r="O1086" s="32">
        <f>tblHours[[#This Row],[hrs per day, max]]</f>
        <v>2</v>
      </c>
      <c r="P1086">
        <v>15</v>
      </c>
    </row>
    <row r="1087" spans="2:16" ht="15" hidden="1" customHeight="1">
      <c r="B1087" t="s">
        <v>3090</v>
      </c>
      <c r="C1087" s="1">
        <v>41057.695451388892</v>
      </c>
      <c r="D1087" s="4">
        <v>40000</v>
      </c>
      <c r="E1087">
        <v>40000</v>
      </c>
      <c r="F1087" t="s">
        <v>22</v>
      </c>
      <c r="G1087">
        <f>tblSalaries[[#This Row],[clean Salary (in local currency)]]*VLOOKUP(tblSalaries[[#This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VLOOKUP(tblSalaries[[#This Row],[Where do you work]],tblCountries[[Actual]:[Mapping]],2,FALSE)</f>
        <v>Portugal</v>
      </c>
      <c r="L1087" t="s">
        <v>18</v>
      </c>
      <c r="M1087" s="32">
        <f>tblHours[[#This Row],[hrs per day, ave]]</f>
        <v>2.5</v>
      </c>
      <c r="N1087" s="32">
        <f>tblHours[[#This Row],[hrs per day, min]]</f>
        <v>2</v>
      </c>
      <c r="O1087" s="32">
        <f>tblHours[[#This Row],[hrs per day, max]]</f>
        <v>3</v>
      </c>
      <c r="P1087">
        <v>10</v>
      </c>
    </row>
    <row r="1088" spans="2:16" ht="15" hidden="1" customHeight="1">
      <c r="B1088" t="s">
        <v>3091</v>
      </c>
      <c r="C1088" s="1">
        <v>41057.698240740741</v>
      </c>
      <c r="D1088" s="4">
        <v>100000</v>
      </c>
      <c r="E1088">
        <v>1200000</v>
      </c>
      <c r="F1088" t="s">
        <v>40</v>
      </c>
      <c r="G1088">
        <f>tblSalaries[[#This Row],[clean Salary (in local currency)]]*VLOOKUP(tblSalaries[[#This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VLOOKUP(tblSalaries[[#This Row],[Where do you work]],tblCountries[[Actual]:[Mapping]],2,FALSE)</f>
        <v>India</v>
      </c>
      <c r="L1088" t="s">
        <v>18</v>
      </c>
      <c r="M1088" s="32">
        <f>tblHours[[#This Row],[hrs per day, ave]]</f>
        <v>2.5</v>
      </c>
      <c r="N1088" s="32">
        <f>tblHours[[#This Row],[hrs per day, min]]</f>
        <v>2</v>
      </c>
      <c r="O1088" s="32">
        <f>tblHours[[#This Row],[hrs per day, max]]</f>
        <v>3</v>
      </c>
      <c r="P1088">
        <v>5</v>
      </c>
    </row>
    <row r="1089" spans="2:16" ht="15" hidden="1" customHeight="1">
      <c r="B1089" t="s">
        <v>3092</v>
      </c>
      <c r="C1089" s="1">
        <v>41057.698287037034</v>
      </c>
      <c r="D1089" s="4" t="s">
        <v>68</v>
      </c>
      <c r="E1089">
        <v>35000</v>
      </c>
      <c r="F1089" t="s">
        <v>69</v>
      </c>
      <c r="G1089">
        <f>tblSalaries[[#This Row],[clean Salary (in local currency)]]*VLOOKUP(tblSalaries[[#This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 s="32">
        <f>tblHours[[#This Row],[hrs per day, ave]]</f>
        <v>2.5</v>
      </c>
      <c r="N1089" s="32">
        <f>tblHours[[#This Row],[hrs per day, min]]</f>
        <v>2</v>
      </c>
      <c r="O1089" s="32">
        <f>tblHours[[#This Row],[hrs per day, max]]</f>
        <v>3</v>
      </c>
      <c r="P1089">
        <v>6</v>
      </c>
    </row>
    <row r="1090" spans="2:16" ht="15" hidden="1" customHeight="1">
      <c r="B1090" t="s">
        <v>3093</v>
      </c>
      <c r="C1090" s="1">
        <v>41057.703622685185</v>
      </c>
      <c r="D1090" s="4" t="s">
        <v>1242</v>
      </c>
      <c r="E1090">
        <v>180000</v>
      </c>
      <c r="F1090" t="s">
        <v>40</v>
      </c>
      <c r="G1090">
        <f>tblSalaries[[#This Row],[clean Salary (in local currency)]]*VLOOKUP(tblSalaries[[#This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VLOOKUP(tblSalaries[[#This Row],[Where do you work]],tblCountries[[Actual]:[Mapping]],2,FALSE)</f>
        <v>India</v>
      </c>
      <c r="L1090" t="s">
        <v>13</v>
      </c>
      <c r="M1090" s="32">
        <f>tblHours[[#This Row],[hrs per day, ave]]</f>
        <v>8</v>
      </c>
      <c r="N1090" s="32">
        <f>tblHours[[#This Row],[hrs per day, min]]</f>
        <v>8</v>
      </c>
      <c r="O1090" s="32">
        <f>tblHours[[#This Row],[hrs per day, max]]</f>
        <v>8</v>
      </c>
      <c r="P1090">
        <v>3</v>
      </c>
    </row>
    <row r="1091" spans="2:16" ht="15" hidden="1" customHeight="1">
      <c r="B1091" t="s">
        <v>3094</v>
      </c>
      <c r="C1091" s="1">
        <v>41057.706979166665</v>
      </c>
      <c r="D1091" s="4" t="s">
        <v>1244</v>
      </c>
      <c r="E1091">
        <v>600000</v>
      </c>
      <c r="F1091" t="s">
        <v>40</v>
      </c>
      <c r="G1091">
        <f>tblSalaries[[#This Row],[clean Salary (in local currency)]]*VLOOKUP(tblSalaries[[#This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VLOOKUP(tblSalaries[[#This Row],[Where do you work]],tblCountries[[Actual]:[Mapping]],2,FALSE)</f>
        <v>India</v>
      </c>
      <c r="L1091" t="s">
        <v>18</v>
      </c>
      <c r="M1091" s="32">
        <f>tblHours[[#This Row],[hrs per day, ave]]</f>
        <v>2.5</v>
      </c>
      <c r="N1091" s="32">
        <f>tblHours[[#This Row],[hrs per day, min]]</f>
        <v>2</v>
      </c>
      <c r="O1091" s="32">
        <f>tblHours[[#This Row],[hrs per day, max]]</f>
        <v>3</v>
      </c>
      <c r="P1091">
        <v>8</v>
      </c>
    </row>
    <row r="1092" spans="2:16" ht="15" hidden="1" customHeight="1">
      <c r="B1092" t="s">
        <v>3095</v>
      </c>
      <c r="C1092" s="1">
        <v>41057.708194444444</v>
      </c>
      <c r="D1092" s="4" t="s">
        <v>1246</v>
      </c>
      <c r="E1092">
        <v>300000</v>
      </c>
      <c r="F1092" t="s">
        <v>40</v>
      </c>
      <c r="G1092">
        <f>tblSalaries[[#This Row],[clean Salary (in local currency)]]*VLOOKUP(tblSalaries[[#This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VLOOKUP(tblSalaries[[#This Row],[Where do you work]],tblCountries[[Actual]:[Mapping]],2,FALSE)</f>
        <v>India</v>
      </c>
      <c r="L1092" t="s">
        <v>9</v>
      </c>
      <c r="M1092" s="32">
        <f>tblHours[[#This Row],[hrs per day, ave]]</f>
        <v>5</v>
      </c>
      <c r="N1092" s="32">
        <f>tblHours[[#This Row],[hrs per day, min]]</f>
        <v>4</v>
      </c>
      <c r="O1092" s="32">
        <f>tblHours[[#This Row],[hrs per day, max]]</f>
        <v>6</v>
      </c>
      <c r="P1092">
        <v>5</v>
      </c>
    </row>
    <row r="1093" spans="2:16" ht="15" hidden="1" customHeight="1">
      <c r="B1093" t="s">
        <v>3096</v>
      </c>
      <c r="C1093" s="1">
        <v>41057.710219907407</v>
      </c>
      <c r="D1093" s="4">
        <v>75000</v>
      </c>
      <c r="E1093">
        <v>75000</v>
      </c>
      <c r="F1093" t="s">
        <v>69</v>
      </c>
      <c r="G1093">
        <f>tblSalaries[[#This Row],[clean Salary (in local currency)]]*VLOOKUP(tblSalaries[[#This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VLOOKUP(tblSalaries[[#This Row],[Where do you work]],tblCountries[[Actual]:[Mapping]],2,FALSE)</f>
        <v>UK</v>
      </c>
      <c r="L1093" t="s">
        <v>18</v>
      </c>
      <c r="M1093" s="32">
        <f>tblHours[[#This Row],[hrs per day, ave]]</f>
        <v>2.5</v>
      </c>
      <c r="N1093" s="32">
        <f>tblHours[[#This Row],[hrs per day, min]]</f>
        <v>2</v>
      </c>
      <c r="O1093" s="32">
        <f>tblHours[[#This Row],[hrs per day, max]]</f>
        <v>3</v>
      </c>
      <c r="P1093">
        <v>10</v>
      </c>
    </row>
    <row r="1094" spans="2:16" ht="15" hidden="1" customHeight="1">
      <c r="B1094" t="s">
        <v>3097</v>
      </c>
      <c r="C1094" s="1">
        <v>41057.711157407408</v>
      </c>
      <c r="D1094" s="4" t="s">
        <v>1247</v>
      </c>
      <c r="E1094">
        <v>100000</v>
      </c>
      <c r="F1094" t="s">
        <v>585</v>
      </c>
      <c r="G1094">
        <f>tblSalaries[[#This Row],[clean Salary (in local currency)]]*VLOOKUP(tblSalaries[[#This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VLOOKUP(tblSalaries[[#This Row],[Where do you work]],tblCountries[[Actual]:[Mapping]],2,FALSE)</f>
        <v>South Africa</v>
      </c>
      <c r="L1094" t="s">
        <v>13</v>
      </c>
      <c r="M1094" s="32">
        <f>tblHours[[#This Row],[hrs per day, ave]]</f>
        <v>8</v>
      </c>
      <c r="N1094" s="32">
        <f>tblHours[[#This Row],[hrs per day, min]]</f>
        <v>8</v>
      </c>
      <c r="O1094" s="32">
        <f>tblHours[[#This Row],[hrs per day, max]]</f>
        <v>8</v>
      </c>
      <c r="P1094">
        <v>15</v>
      </c>
    </row>
    <row r="1095" spans="2:16" ht="15" hidden="1" customHeight="1">
      <c r="B1095" t="s">
        <v>3098</v>
      </c>
      <c r="C1095" s="1">
        <v>41057.711886574078</v>
      </c>
      <c r="D1095" s="4" t="s">
        <v>1249</v>
      </c>
      <c r="E1095">
        <v>45000</v>
      </c>
      <c r="F1095" t="s">
        <v>69</v>
      </c>
      <c r="G1095">
        <f>tblSalaries[[#This Row],[clean Salary (in local currency)]]*VLOOKUP(tblSalaries[[#This Row],[Currency]],tblXrate[],2,FALSE)</f>
        <v>70928.022243027779</v>
      </c>
      <c r="H1095" t="s">
        <v>1250</v>
      </c>
      <c r="I1095" t="s">
        <v>4001</v>
      </c>
      <c r="J1095" t="s">
        <v>71</v>
      </c>
      <c r="K1095" t="str">
        <f>VLOOKUP(tblSalaries[[#This Row],[Where do you work]],tblCountries[[Actual]:[Mapping]],2,FALSE)</f>
        <v>UK</v>
      </c>
      <c r="L1095" t="s">
        <v>9</v>
      </c>
      <c r="M1095" s="32">
        <f>tblHours[[#This Row],[hrs per day, ave]]</f>
        <v>5</v>
      </c>
      <c r="N1095" s="32">
        <f>tblHours[[#This Row],[hrs per day, min]]</f>
        <v>4</v>
      </c>
      <c r="O1095" s="32">
        <f>tblHours[[#This Row],[hrs per day, max]]</f>
        <v>6</v>
      </c>
      <c r="P1095">
        <v>8</v>
      </c>
    </row>
    <row r="1096" spans="2:16" ht="15" hidden="1" customHeight="1">
      <c r="B1096" t="s">
        <v>3099</v>
      </c>
      <c r="C1096" s="1">
        <v>41057.715046296296</v>
      </c>
      <c r="D1096" s="4" t="s">
        <v>1251</v>
      </c>
      <c r="E1096">
        <v>25000</v>
      </c>
      <c r="F1096" t="s">
        <v>69</v>
      </c>
      <c r="G1096">
        <f>tblSalaries[[#This Row],[clean Salary (in local currency)]]*VLOOKUP(tblSalaries[[#This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VLOOKUP(tblSalaries[[#This Row],[Where do you work]],tblCountries[[Actual]:[Mapping]],2,FALSE)</f>
        <v>UK</v>
      </c>
      <c r="L1096" t="s">
        <v>9</v>
      </c>
      <c r="M1096" s="32">
        <f>tblHours[[#This Row],[hrs per day, ave]]</f>
        <v>5</v>
      </c>
      <c r="N1096" s="32">
        <f>tblHours[[#This Row],[hrs per day, min]]</f>
        <v>4</v>
      </c>
      <c r="O1096" s="32">
        <f>tblHours[[#This Row],[hrs per day, max]]</f>
        <v>6</v>
      </c>
      <c r="P1096">
        <v>3</v>
      </c>
    </row>
    <row r="1097" spans="2:16" ht="15" hidden="1" customHeight="1">
      <c r="B1097" t="s">
        <v>3100</v>
      </c>
      <c r="C1097" s="1">
        <v>41057.717210648145</v>
      </c>
      <c r="D1097" s="4">
        <v>18987</v>
      </c>
      <c r="E1097">
        <v>18987</v>
      </c>
      <c r="F1097" t="s">
        <v>6</v>
      </c>
      <c r="G1097">
        <f>tblSalaries[[#This Row],[clean Salary (in local currency)]]*VLOOKUP(tblSalaries[[#This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VLOOKUP(tblSalaries[[#This Row],[Where do you work]],tblCountries[[Actual]:[Mapping]],2,FALSE)</f>
        <v>Nigeria</v>
      </c>
      <c r="L1097" t="s">
        <v>13</v>
      </c>
      <c r="M1097" s="32">
        <f>tblHours[[#This Row],[hrs per day, ave]]</f>
        <v>8</v>
      </c>
      <c r="N1097" s="32">
        <f>tblHours[[#This Row],[hrs per day, min]]</f>
        <v>8</v>
      </c>
      <c r="O1097" s="32">
        <f>tblHours[[#This Row],[hrs per day, max]]</f>
        <v>8</v>
      </c>
      <c r="P1097">
        <v>7</v>
      </c>
    </row>
    <row r="1098" spans="2:16" ht="15" hidden="1" customHeight="1">
      <c r="B1098" t="s">
        <v>3101</v>
      </c>
      <c r="C1098" s="1">
        <v>41057.719085648147</v>
      </c>
      <c r="D1098" s="4" t="s">
        <v>571</v>
      </c>
      <c r="E1098">
        <v>28500</v>
      </c>
      <c r="F1098" t="s">
        <v>69</v>
      </c>
      <c r="G1098">
        <f>tblSalaries[[#This Row],[clean Salary (in local currency)]]*VLOOKUP(tblSalaries[[#This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VLOOKUP(tblSalaries[[#This Row],[Where do you work]],tblCountries[[Actual]:[Mapping]],2,FALSE)</f>
        <v>UK</v>
      </c>
      <c r="L1098" t="s">
        <v>25</v>
      </c>
      <c r="M1098" s="32">
        <f>tblHours[[#This Row],[hrs per day, ave]]</f>
        <v>1.5</v>
      </c>
      <c r="N1098" s="32">
        <f>tblHours[[#This Row],[hrs per day, min]]</f>
        <v>1</v>
      </c>
      <c r="O1098" s="32">
        <f>tblHours[[#This Row],[hrs per day, max]]</f>
        <v>2</v>
      </c>
      <c r="P1098">
        <v>15</v>
      </c>
    </row>
    <row r="1099" spans="2:16" ht="15" hidden="1" customHeight="1">
      <c r="B1099" t="s">
        <v>3102</v>
      </c>
      <c r="C1099" s="1">
        <v>41057.720590277779</v>
      </c>
      <c r="D1099" s="4">
        <v>60000</v>
      </c>
      <c r="E1099">
        <v>60000</v>
      </c>
      <c r="F1099" t="s">
        <v>6</v>
      </c>
      <c r="G1099">
        <f>tblSalaries[[#This Row],[clean Salary (in local currency)]]*VLOOKUP(tblSalaries[[#This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 s="32">
        <f>tblHours[[#This Row],[hrs per day, ave]]</f>
        <v>8</v>
      </c>
      <c r="N1099" s="32">
        <f>tblHours[[#This Row],[hrs per day, min]]</f>
        <v>8</v>
      </c>
      <c r="O1099" s="32">
        <f>tblHours[[#This Row],[hrs per day, max]]</f>
        <v>8</v>
      </c>
      <c r="P1099">
        <v>14</v>
      </c>
    </row>
    <row r="1100" spans="2:16" ht="15" hidden="1" customHeight="1">
      <c r="B1100" t="s">
        <v>3103</v>
      </c>
      <c r="C1100" s="1">
        <v>41057.721377314818</v>
      </c>
      <c r="D1100" s="4" t="s">
        <v>1254</v>
      </c>
      <c r="E1100">
        <v>45200</v>
      </c>
      <c r="F1100" t="s">
        <v>69</v>
      </c>
      <c r="G1100">
        <f>tblSalaries[[#This Row],[clean Salary (in local currency)]]*VLOOKUP(tblSalaries[[#This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VLOOKUP(tblSalaries[[#This Row],[Where do you work]],tblCountries[[Actual]:[Mapping]],2,FALSE)</f>
        <v>UK</v>
      </c>
      <c r="L1100" t="s">
        <v>18</v>
      </c>
      <c r="M1100" s="32">
        <f>tblHours[[#This Row],[hrs per day, ave]]</f>
        <v>2.5</v>
      </c>
      <c r="N1100" s="32">
        <f>tblHours[[#This Row],[hrs per day, min]]</f>
        <v>2</v>
      </c>
      <c r="O1100" s="32">
        <f>tblHours[[#This Row],[hrs per day, max]]</f>
        <v>3</v>
      </c>
      <c r="P1100">
        <v>5</v>
      </c>
    </row>
    <row r="1101" spans="2:16" ht="15" hidden="1" customHeight="1">
      <c r="B1101" t="s">
        <v>3104</v>
      </c>
      <c r="C1101" s="1">
        <v>41057.72383101852</v>
      </c>
      <c r="D1101" s="4" t="s">
        <v>1256</v>
      </c>
      <c r="E1101">
        <v>252000</v>
      </c>
      <c r="F1101" t="s">
        <v>40</v>
      </c>
      <c r="G1101">
        <f>tblSalaries[[#This Row],[clean Salary (in local currency)]]*VLOOKUP(tblSalaries[[#This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VLOOKUP(tblSalaries[[#This Row],[Where do you work]],tblCountries[[Actual]:[Mapping]],2,FALSE)</f>
        <v>India</v>
      </c>
      <c r="L1101" t="s">
        <v>25</v>
      </c>
      <c r="M1101" s="32">
        <f>tblHours[[#This Row],[hrs per day, ave]]</f>
        <v>1.5</v>
      </c>
      <c r="N1101" s="32">
        <f>tblHours[[#This Row],[hrs per day, min]]</f>
        <v>1</v>
      </c>
      <c r="O1101" s="32">
        <f>tblHours[[#This Row],[hrs per day, max]]</f>
        <v>2</v>
      </c>
      <c r="P1101">
        <v>16</v>
      </c>
    </row>
    <row r="1102" spans="2:16" ht="15" hidden="1" customHeight="1">
      <c r="B1102" t="s">
        <v>3105</v>
      </c>
      <c r="C1102" s="1">
        <v>41057.732129629629</v>
      </c>
      <c r="D1102" s="4">
        <v>242304</v>
      </c>
      <c r="E1102">
        <v>242304</v>
      </c>
      <c r="F1102" t="s">
        <v>40</v>
      </c>
      <c r="G1102">
        <f>tblSalaries[[#This Row],[clean Salary (in local currency)]]*VLOOKUP(tblSalaries[[#This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VLOOKUP(tblSalaries[[#This Row],[Where do you work]],tblCountries[[Actual]:[Mapping]],2,FALSE)</f>
        <v>India</v>
      </c>
      <c r="L1102" t="s">
        <v>9</v>
      </c>
      <c r="M1102" s="32">
        <f>tblHours[[#This Row],[hrs per day, ave]]</f>
        <v>5</v>
      </c>
      <c r="N1102" s="32">
        <f>tblHours[[#This Row],[hrs per day, min]]</f>
        <v>4</v>
      </c>
      <c r="O1102" s="32">
        <f>tblHours[[#This Row],[hrs per day, max]]</f>
        <v>6</v>
      </c>
      <c r="P1102">
        <v>7</v>
      </c>
    </row>
    <row r="1103" spans="2:16" ht="15" hidden="1" customHeight="1">
      <c r="B1103" t="s">
        <v>3106</v>
      </c>
      <c r="C1103" s="1">
        <v>41057.735254629632</v>
      </c>
      <c r="D1103" s="4">
        <v>210000</v>
      </c>
      <c r="E1103">
        <v>210000</v>
      </c>
      <c r="F1103" t="s">
        <v>40</v>
      </c>
      <c r="G1103">
        <f>tblSalaries[[#This Row],[clean Salary (in local currency)]]*VLOOKUP(tblSalaries[[#This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VLOOKUP(tblSalaries[[#This Row],[Where do you work]],tblCountries[[Actual]:[Mapping]],2,FALSE)</f>
        <v>India</v>
      </c>
      <c r="L1103" t="s">
        <v>13</v>
      </c>
      <c r="M1103" s="32">
        <f>tblHours[[#This Row],[hrs per day, ave]]</f>
        <v>8</v>
      </c>
      <c r="N1103" s="32">
        <f>tblHours[[#This Row],[hrs per day, min]]</f>
        <v>8</v>
      </c>
      <c r="O1103" s="32">
        <f>tblHours[[#This Row],[hrs per day, max]]</f>
        <v>8</v>
      </c>
      <c r="P1103">
        <v>1</v>
      </c>
    </row>
    <row r="1104" spans="2:16" ht="15" hidden="1" customHeight="1">
      <c r="B1104" t="s">
        <v>3107</v>
      </c>
      <c r="C1104" s="1">
        <v>41057.737627314818</v>
      </c>
      <c r="D1104" s="4">
        <v>5000</v>
      </c>
      <c r="E1104">
        <v>60000</v>
      </c>
      <c r="F1104" t="s">
        <v>22</v>
      </c>
      <c r="G1104">
        <f>tblSalaries[[#This Row],[clean Salary (in local currency)]]*VLOOKUP(tblSalaries[[#This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VLOOKUP(tblSalaries[[#This Row],[Where do you work]],tblCountries[[Actual]:[Mapping]],2,FALSE)</f>
        <v>Finland</v>
      </c>
      <c r="L1104" t="s">
        <v>25</v>
      </c>
      <c r="M1104" s="32">
        <f>tblHours[[#This Row],[hrs per day, ave]]</f>
        <v>1.5</v>
      </c>
      <c r="N1104" s="32">
        <f>tblHours[[#This Row],[hrs per day, min]]</f>
        <v>1</v>
      </c>
      <c r="O1104" s="32">
        <f>tblHours[[#This Row],[hrs per day, max]]</f>
        <v>2</v>
      </c>
      <c r="P1104">
        <v>4</v>
      </c>
    </row>
    <row r="1105" spans="2:16" ht="15" hidden="1" customHeight="1">
      <c r="B1105" t="s">
        <v>3108</v>
      </c>
      <c r="C1105" s="1">
        <v>41057.737754629627</v>
      </c>
      <c r="D1105" s="4" t="s">
        <v>1260</v>
      </c>
      <c r="E1105">
        <v>120000</v>
      </c>
      <c r="F1105" t="s">
        <v>358</v>
      </c>
      <c r="G1105">
        <f>tblSalaries[[#This Row],[clean Salary (in local currency)]]*VLOOKUP(tblSalaries[[#This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VLOOKUP(tblSalaries[[#This Row],[Where do you work]],tblCountries[[Actual]:[Mapping]],2,FALSE)</f>
        <v>UAE</v>
      </c>
      <c r="L1105" t="s">
        <v>18</v>
      </c>
      <c r="M1105" s="32">
        <f>tblHours[[#This Row],[hrs per day, ave]]</f>
        <v>2.5</v>
      </c>
      <c r="N1105" s="32">
        <f>tblHours[[#This Row],[hrs per day, min]]</f>
        <v>2</v>
      </c>
      <c r="O1105" s="32">
        <f>tblHours[[#This Row],[hrs per day, max]]</f>
        <v>3</v>
      </c>
      <c r="P1105">
        <v>12</v>
      </c>
    </row>
    <row r="1106" spans="2:16" ht="15" hidden="1" customHeight="1">
      <c r="B1106" t="s">
        <v>3109</v>
      </c>
      <c r="C1106" s="1">
        <v>41057.73809027778</v>
      </c>
      <c r="D1106" s="4">
        <v>19000</v>
      </c>
      <c r="E1106">
        <v>19000</v>
      </c>
      <c r="F1106" t="s">
        <v>6</v>
      </c>
      <c r="G1106">
        <f>tblSalaries[[#This Row],[clean Salary (in local currency)]]*VLOOKUP(tblSalaries[[#This Row],[Currency]],tblXrate[],2,FALSE)</f>
        <v>19000</v>
      </c>
      <c r="H1106" t="s">
        <v>1261</v>
      </c>
      <c r="I1106" t="s">
        <v>3999</v>
      </c>
      <c r="J1106" t="s">
        <v>71</v>
      </c>
      <c r="K1106" t="str">
        <f>VLOOKUP(tblSalaries[[#This Row],[Where do you work]],tblCountries[[Actual]:[Mapping]],2,FALSE)</f>
        <v>UK</v>
      </c>
      <c r="L1106" t="s">
        <v>13</v>
      </c>
      <c r="M1106" s="32">
        <f>tblHours[[#This Row],[hrs per day, ave]]</f>
        <v>8</v>
      </c>
      <c r="N1106" s="32">
        <f>tblHours[[#This Row],[hrs per day, min]]</f>
        <v>8</v>
      </c>
      <c r="O1106" s="32">
        <f>tblHours[[#This Row],[hrs per day, max]]</f>
        <v>8</v>
      </c>
      <c r="P1106">
        <v>8</v>
      </c>
    </row>
    <row r="1107" spans="2:16" ht="15" hidden="1" customHeight="1">
      <c r="B1107" t="s">
        <v>3110</v>
      </c>
      <c r="C1107" s="1">
        <v>41057.738159722219</v>
      </c>
      <c r="D1107" s="4">
        <v>50000</v>
      </c>
      <c r="E1107">
        <v>50000</v>
      </c>
      <c r="F1107" t="s">
        <v>22</v>
      </c>
      <c r="G1107">
        <f>tblSalaries[[#This Row],[clean Salary (in local currency)]]*VLOOKUP(tblSalaries[[#This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VLOOKUP(tblSalaries[[#This Row],[Where do you work]],tblCountries[[Actual]:[Mapping]],2,FALSE)</f>
        <v>Portugal</v>
      </c>
      <c r="L1107" t="s">
        <v>18</v>
      </c>
      <c r="M1107" s="32">
        <f>tblHours[[#This Row],[hrs per day, ave]]</f>
        <v>2.5</v>
      </c>
      <c r="N1107" s="32">
        <f>tblHours[[#This Row],[hrs per day, min]]</f>
        <v>2</v>
      </c>
      <c r="O1107" s="32">
        <f>tblHours[[#This Row],[hrs per day, max]]</f>
        <v>3</v>
      </c>
      <c r="P1107">
        <v>14</v>
      </c>
    </row>
    <row r="1108" spans="2:16" ht="15" hidden="1" customHeight="1">
      <c r="B1108" t="s">
        <v>3111</v>
      </c>
      <c r="C1108" s="1">
        <v>41057.745636574073</v>
      </c>
      <c r="D1108" s="4" t="s">
        <v>1263</v>
      </c>
      <c r="E1108">
        <v>900000</v>
      </c>
      <c r="F1108" t="s">
        <v>40</v>
      </c>
      <c r="G1108">
        <f>tblSalaries[[#This Row],[clean Salary (in local currency)]]*VLOOKUP(tblSalaries[[#This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VLOOKUP(tblSalaries[[#This Row],[Where do you work]],tblCountries[[Actual]:[Mapping]],2,FALSE)</f>
        <v>India</v>
      </c>
      <c r="L1108" t="s">
        <v>9</v>
      </c>
      <c r="M1108" s="32">
        <f>tblHours[[#This Row],[hrs per day, ave]]</f>
        <v>5</v>
      </c>
      <c r="N1108" s="32">
        <f>tblHours[[#This Row],[hrs per day, min]]</f>
        <v>4</v>
      </c>
      <c r="O1108" s="32">
        <f>tblHours[[#This Row],[hrs per day, max]]</f>
        <v>6</v>
      </c>
      <c r="P1108">
        <v>22</v>
      </c>
    </row>
    <row r="1109" spans="2:16" ht="15" hidden="1" customHeight="1">
      <c r="B1109" t="s">
        <v>3112</v>
      </c>
      <c r="C1109" s="1">
        <v>41057.751898148148</v>
      </c>
      <c r="D1109" s="4" t="s">
        <v>694</v>
      </c>
      <c r="E1109">
        <v>400000</v>
      </c>
      <c r="F1109" t="s">
        <v>40</v>
      </c>
      <c r="G1109">
        <f>tblSalaries[[#This Row],[clean Salary (in local currency)]]*VLOOKUP(tblSalaries[[#This Row],[Currency]],tblXrate[],2,FALSE)</f>
        <v>7123.1666749770275</v>
      </c>
      <c r="H1109" t="s">
        <v>1265</v>
      </c>
      <c r="I1109" t="s">
        <v>3999</v>
      </c>
      <c r="J1109" t="s">
        <v>8</v>
      </c>
      <c r="K1109" t="str">
        <f>VLOOKUP(tblSalaries[[#This Row],[Where do you work]],tblCountries[[Actual]:[Mapping]],2,FALSE)</f>
        <v>India</v>
      </c>
      <c r="L1109" t="s">
        <v>9</v>
      </c>
      <c r="M1109" s="32">
        <f>tblHours[[#This Row],[hrs per day, ave]]</f>
        <v>5</v>
      </c>
      <c r="N1109" s="32">
        <f>tblHours[[#This Row],[hrs per day, min]]</f>
        <v>4</v>
      </c>
      <c r="O1109" s="32">
        <f>tblHours[[#This Row],[hrs per day, max]]</f>
        <v>6</v>
      </c>
      <c r="P1109">
        <v>9</v>
      </c>
    </row>
    <row r="1110" spans="2:16" ht="15" hidden="1" customHeight="1">
      <c r="B1110" t="s">
        <v>3113</v>
      </c>
      <c r="C1110" s="1">
        <v>41057.753622685188</v>
      </c>
      <c r="D1110" s="4">
        <v>150252</v>
      </c>
      <c r="E1110">
        <v>150252</v>
      </c>
      <c r="F1110" t="s">
        <v>40</v>
      </c>
      <c r="G1110">
        <f>tblSalaries[[#This Row],[clean Salary (in local currency)]]*VLOOKUP(tblSalaries[[#This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VLOOKUP(tblSalaries[[#This Row],[Where do you work]],tblCountries[[Actual]:[Mapping]],2,FALSE)</f>
        <v>India</v>
      </c>
      <c r="L1110" t="s">
        <v>18</v>
      </c>
      <c r="M1110" s="32">
        <f>tblHours[[#This Row],[hrs per day, ave]]</f>
        <v>2.5</v>
      </c>
      <c r="N1110" s="32">
        <f>tblHours[[#This Row],[hrs per day, min]]</f>
        <v>2</v>
      </c>
      <c r="O1110" s="32">
        <f>tblHours[[#This Row],[hrs per day, max]]</f>
        <v>3</v>
      </c>
      <c r="P1110">
        <v>5</v>
      </c>
    </row>
    <row r="1111" spans="2:16" ht="15" hidden="1" customHeight="1">
      <c r="B1111" t="s">
        <v>3114</v>
      </c>
      <c r="C1111" s="1">
        <v>41057.753657407404</v>
      </c>
      <c r="D1111" s="4" t="s">
        <v>1267</v>
      </c>
      <c r="E1111">
        <v>15000</v>
      </c>
      <c r="F1111" t="s">
        <v>69</v>
      </c>
      <c r="G1111">
        <f>tblSalaries[[#This Row],[clean Salary (in local currency)]]*VLOOKUP(tblSalaries[[#This Row],[Currency]],tblXrate[],2,FALSE)</f>
        <v>23642.674081009263</v>
      </c>
      <c r="H1111" t="s">
        <v>1261</v>
      </c>
      <c r="I1111" t="s">
        <v>3999</v>
      </c>
      <c r="J1111" t="s">
        <v>71</v>
      </c>
      <c r="K1111" t="str">
        <f>VLOOKUP(tblSalaries[[#This Row],[Where do you work]],tblCountries[[Actual]:[Mapping]],2,FALSE)</f>
        <v>UK</v>
      </c>
      <c r="L1111" t="s">
        <v>13</v>
      </c>
      <c r="M1111" s="32">
        <f>tblHours[[#This Row],[hrs per day, ave]]</f>
        <v>8</v>
      </c>
      <c r="N1111" s="32">
        <f>tblHours[[#This Row],[hrs per day, min]]</f>
        <v>8</v>
      </c>
      <c r="O1111" s="32">
        <f>tblHours[[#This Row],[hrs per day, max]]</f>
        <v>8</v>
      </c>
      <c r="P1111">
        <v>2</v>
      </c>
    </row>
    <row r="1112" spans="2:16" ht="15" hidden="1" customHeight="1">
      <c r="B1112" t="s">
        <v>3115</v>
      </c>
      <c r="C1112" s="1">
        <v>41057.758055555554</v>
      </c>
      <c r="D1112" s="4" t="s">
        <v>1268</v>
      </c>
      <c r="E1112">
        <v>45000</v>
      </c>
      <c r="F1112" t="s">
        <v>22</v>
      </c>
      <c r="G1112">
        <f>tblSalaries[[#This Row],[clean Salary (in local currency)]]*VLOOKUP(tblSalaries[[#This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VLOOKUP(tblSalaries[[#This Row],[Where do you work]],tblCountries[[Actual]:[Mapping]],2,FALSE)</f>
        <v>Spain</v>
      </c>
      <c r="L1112" t="s">
        <v>9</v>
      </c>
      <c r="M1112" s="32">
        <f>tblHours[[#This Row],[hrs per day, ave]]</f>
        <v>5</v>
      </c>
      <c r="N1112" s="32">
        <f>tblHours[[#This Row],[hrs per day, min]]</f>
        <v>4</v>
      </c>
      <c r="O1112" s="32">
        <f>tblHours[[#This Row],[hrs per day, max]]</f>
        <v>6</v>
      </c>
      <c r="P1112">
        <v>14</v>
      </c>
    </row>
    <row r="1113" spans="2:16" ht="15" hidden="1" customHeight="1">
      <c r="B1113" t="s">
        <v>3116</v>
      </c>
      <c r="C1113" s="1">
        <v>41057.771423611113</v>
      </c>
      <c r="D1113" s="4" t="s">
        <v>1270</v>
      </c>
      <c r="E1113">
        <v>2400000</v>
      </c>
      <c r="F1113" t="s">
        <v>40</v>
      </c>
      <c r="G1113">
        <f>tblSalaries[[#This Row],[clean Salary (in local currency)]]*VLOOKUP(tblSalaries[[#This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VLOOKUP(tblSalaries[[#This Row],[Where do you work]],tblCountries[[Actual]:[Mapping]],2,FALSE)</f>
        <v>India</v>
      </c>
      <c r="L1113" t="s">
        <v>13</v>
      </c>
      <c r="M1113" s="32">
        <f>tblHours[[#This Row],[hrs per day, ave]]</f>
        <v>8</v>
      </c>
      <c r="N1113" s="32">
        <f>tblHours[[#This Row],[hrs per day, min]]</f>
        <v>8</v>
      </c>
      <c r="O1113" s="32">
        <f>tblHours[[#This Row],[hrs per day, max]]</f>
        <v>8</v>
      </c>
      <c r="P1113">
        <v>10</v>
      </c>
    </row>
    <row r="1114" spans="2:16" ht="15" hidden="1" customHeight="1">
      <c r="B1114" t="s">
        <v>3117</v>
      </c>
      <c r="C1114" s="1">
        <v>41057.77375</v>
      </c>
      <c r="D1114" s="4" t="s">
        <v>1272</v>
      </c>
      <c r="E1114">
        <v>216000</v>
      </c>
      <c r="F1114" t="s">
        <v>3951</v>
      </c>
      <c r="G1114">
        <f>tblSalaries[[#This Row],[clean Salary (in local currency)]]*VLOOKUP(tblSalaries[[#This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VLOOKUP(tblSalaries[[#This Row],[Where do you work]],tblCountries[[Actual]:[Mapping]],2,FALSE)</f>
        <v>Philippines</v>
      </c>
      <c r="L1114" t="s">
        <v>9</v>
      </c>
      <c r="M1114" s="32">
        <f>tblHours[[#This Row],[hrs per day, ave]]</f>
        <v>5</v>
      </c>
      <c r="N1114" s="32">
        <f>tblHours[[#This Row],[hrs per day, min]]</f>
        <v>4</v>
      </c>
      <c r="O1114" s="32">
        <f>tblHours[[#This Row],[hrs per day, max]]</f>
        <v>6</v>
      </c>
      <c r="P1114">
        <v>2</v>
      </c>
    </row>
    <row r="1115" spans="2:16" ht="15" hidden="1" customHeight="1">
      <c r="B1115" t="s">
        <v>3118</v>
      </c>
      <c r="C1115" s="1">
        <v>41057.776458333334</v>
      </c>
      <c r="D1115" s="4">
        <v>100000</v>
      </c>
      <c r="E1115">
        <v>100000</v>
      </c>
      <c r="F1115" t="s">
        <v>22</v>
      </c>
      <c r="G1115">
        <f>tblSalaries[[#This Row],[clean Salary (in local currency)]]*VLOOKUP(tblSalaries[[#This Row],[Currency]],tblXrate[],2,FALSE)</f>
        <v>127039.94389916077</v>
      </c>
      <c r="H1115" t="s">
        <v>212</v>
      </c>
      <c r="I1115" t="s">
        <v>4001</v>
      </c>
      <c r="J1115" t="s">
        <v>608</v>
      </c>
      <c r="K1115" t="str">
        <f>VLOOKUP(tblSalaries[[#This Row],[Where do you work]],tblCountries[[Actual]:[Mapping]],2,FALSE)</f>
        <v>Spain</v>
      </c>
      <c r="L1115" t="s">
        <v>25</v>
      </c>
      <c r="M1115" s="32">
        <f>tblHours[[#This Row],[hrs per day, ave]]</f>
        <v>1.5</v>
      </c>
      <c r="N1115" s="32">
        <f>tblHours[[#This Row],[hrs per day, min]]</f>
        <v>1</v>
      </c>
      <c r="O1115" s="32">
        <f>tblHours[[#This Row],[hrs per day, max]]</f>
        <v>2</v>
      </c>
      <c r="P1115">
        <v>20</v>
      </c>
    </row>
    <row r="1116" spans="2:16" ht="15" hidden="1" customHeight="1">
      <c r="B1116" t="s">
        <v>3119</v>
      </c>
      <c r="C1116" s="1">
        <v>41057.777303240742</v>
      </c>
      <c r="D1116" s="4">
        <v>90000</v>
      </c>
      <c r="E1116">
        <v>90000</v>
      </c>
      <c r="F1116" t="s">
        <v>6</v>
      </c>
      <c r="G1116">
        <f>tblSalaries[[#This Row],[clean Salary (in local currency)]]*VLOOKUP(tblSalaries[[#This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VLOOKUP(tblSalaries[[#This Row],[Where do you work]],tblCountries[[Actual]:[Mapping]],2,FALSE)</f>
        <v>USA</v>
      </c>
      <c r="L1116" t="s">
        <v>9</v>
      </c>
      <c r="M1116" s="32">
        <f>tblHours[[#This Row],[hrs per day, ave]]</f>
        <v>5</v>
      </c>
      <c r="N1116" s="32">
        <f>tblHours[[#This Row],[hrs per day, min]]</f>
        <v>4</v>
      </c>
      <c r="O1116" s="32">
        <f>tblHours[[#This Row],[hrs per day, max]]</f>
        <v>6</v>
      </c>
      <c r="P1116">
        <v>5</v>
      </c>
    </row>
    <row r="1117" spans="2:16" ht="15" hidden="1" customHeight="1">
      <c r="B1117" t="s">
        <v>3120</v>
      </c>
      <c r="C1117" s="1">
        <v>41057.777870370373</v>
      </c>
      <c r="D1117" s="4">
        <v>400000</v>
      </c>
      <c r="E1117">
        <v>400000</v>
      </c>
      <c r="F1117" t="s">
        <v>40</v>
      </c>
      <c r="G1117">
        <f>tblSalaries[[#This Row],[clean Salary (in local currency)]]*VLOOKUP(tblSalaries[[#This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VLOOKUP(tblSalaries[[#This Row],[Where do you work]],tblCountries[[Actual]:[Mapping]],2,FALSE)</f>
        <v>India</v>
      </c>
      <c r="L1117" t="s">
        <v>25</v>
      </c>
      <c r="M1117" s="32">
        <f>tblHours[[#This Row],[hrs per day, ave]]</f>
        <v>1.5</v>
      </c>
      <c r="N1117" s="32">
        <f>tblHours[[#This Row],[hrs per day, min]]</f>
        <v>1</v>
      </c>
      <c r="O1117" s="32">
        <f>tblHours[[#This Row],[hrs per day, max]]</f>
        <v>2</v>
      </c>
      <c r="P1117">
        <v>2</v>
      </c>
    </row>
    <row r="1118" spans="2:16" ht="15" hidden="1" customHeight="1">
      <c r="B1118" t="s">
        <v>3121</v>
      </c>
      <c r="C1118" s="1">
        <v>41057.78125</v>
      </c>
      <c r="D1118" s="4">
        <v>10000</v>
      </c>
      <c r="E1118">
        <v>10000</v>
      </c>
      <c r="F1118" t="s">
        <v>6</v>
      </c>
      <c r="G1118">
        <f>tblSalaries[[#This Row],[clean Salary (in local currency)]]*VLOOKUP(tblSalaries[[#This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VLOOKUP(tblSalaries[[#This Row],[Where do you work]],tblCountries[[Actual]:[Mapping]],2,FALSE)</f>
        <v>India</v>
      </c>
      <c r="L1118" t="s">
        <v>18</v>
      </c>
      <c r="M1118" s="32">
        <f>tblHours[[#This Row],[hrs per day, ave]]</f>
        <v>2.5</v>
      </c>
      <c r="N1118" s="32">
        <f>tblHours[[#This Row],[hrs per day, min]]</f>
        <v>2</v>
      </c>
      <c r="O1118" s="32">
        <f>tblHours[[#This Row],[hrs per day, max]]</f>
        <v>3</v>
      </c>
      <c r="P1118">
        <v>5</v>
      </c>
    </row>
    <row r="1119" spans="2:16" ht="15" hidden="1" customHeight="1">
      <c r="B1119" t="s">
        <v>3122</v>
      </c>
      <c r="C1119" s="1">
        <v>41057.785127314812</v>
      </c>
      <c r="D1119" s="4">
        <v>29000</v>
      </c>
      <c r="E1119">
        <v>29000</v>
      </c>
      <c r="F1119" t="s">
        <v>69</v>
      </c>
      <c r="G1119">
        <f>tblSalaries[[#This Row],[clean Salary (in local currency)]]*VLOOKUP(tblSalaries[[#This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VLOOKUP(tblSalaries[[#This Row],[Where do you work]],tblCountries[[Actual]:[Mapping]],2,FALSE)</f>
        <v>UK</v>
      </c>
      <c r="L1119" t="s">
        <v>9</v>
      </c>
      <c r="M1119" s="32">
        <f>tblHours[[#This Row],[hrs per day, ave]]</f>
        <v>5</v>
      </c>
      <c r="N1119" s="32">
        <f>tblHours[[#This Row],[hrs per day, min]]</f>
        <v>4</v>
      </c>
      <c r="O1119" s="32">
        <f>tblHours[[#This Row],[hrs per day, max]]</f>
        <v>6</v>
      </c>
      <c r="P1119">
        <v>14</v>
      </c>
    </row>
    <row r="1120" spans="2:16" ht="15" hidden="1" customHeight="1">
      <c r="B1120" t="s">
        <v>3123</v>
      </c>
      <c r="C1120" s="1">
        <v>41057.795393518521</v>
      </c>
      <c r="D1120" s="4" t="s">
        <v>1275</v>
      </c>
      <c r="E1120">
        <v>200000</v>
      </c>
      <c r="F1120" t="s">
        <v>40</v>
      </c>
      <c r="G1120">
        <f>tblSalaries[[#This Row],[clean Salary (in local currency)]]*VLOOKUP(tblSalaries[[#This Row],[Currency]],tblXrate[],2,FALSE)</f>
        <v>3561.5833374885137</v>
      </c>
      <c r="H1120" t="s">
        <v>1276</v>
      </c>
      <c r="I1120" t="s">
        <v>3999</v>
      </c>
      <c r="J1120" t="s">
        <v>8</v>
      </c>
      <c r="K1120" t="str">
        <f>VLOOKUP(tblSalaries[[#This Row],[Where do you work]],tblCountries[[Actual]:[Mapping]],2,FALSE)</f>
        <v>India</v>
      </c>
      <c r="L1120" t="s">
        <v>13</v>
      </c>
      <c r="M1120" s="32">
        <f>tblHours[[#This Row],[hrs per day, ave]]</f>
        <v>8</v>
      </c>
      <c r="N1120" s="32">
        <f>tblHours[[#This Row],[hrs per day, min]]</f>
        <v>8</v>
      </c>
      <c r="O1120" s="32">
        <f>tblHours[[#This Row],[hrs per day, max]]</f>
        <v>8</v>
      </c>
      <c r="P1120">
        <v>5</v>
      </c>
    </row>
    <row r="1121" spans="2:16" ht="15" hidden="1" customHeight="1">
      <c r="B1121" t="s">
        <v>3124</v>
      </c>
      <c r="C1121" s="1">
        <v>41057.798344907409</v>
      </c>
      <c r="D1121" s="4">
        <v>30000</v>
      </c>
      <c r="E1121">
        <v>30000</v>
      </c>
      <c r="F1121" t="s">
        <v>22</v>
      </c>
      <c r="G1121">
        <f>tblSalaries[[#This Row],[clean Salary (in local currency)]]*VLOOKUP(tblSalaries[[#This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VLOOKUP(tblSalaries[[#This Row],[Where do you work]],tblCountries[[Actual]:[Mapping]],2,FALSE)</f>
        <v>Belgium</v>
      </c>
      <c r="L1121" t="s">
        <v>25</v>
      </c>
      <c r="M1121" s="32">
        <f>tblHours[[#This Row],[hrs per day, ave]]</f>
        <v>1.5</v>
      </c>
      <c r="N1121" s="32">
        <f>tblHours[[#This Row],[hrs per day, min]]</f>
        <v>1</v>
      </c>
      <c r="O1121" s="32">
        <f>tblHours[[#This Row],[hrs per day, max]]</f>
        <v>2</v>
      </c>
      <c r="P1121">
        <v>15</v>
      </c>
    </row>
    <row r="1122" spans="2:16" ht="15" hidden="1" customHeight="1">
      <c r="B1122" t="s">
        <v>3125</v>
      </c>
      <c r="C1122" s="1">
        <v>41057.805451388886</v>
      </c>
      <c r="D1122" s="4">
        <v>5000</v>
      </c>
      <c r="E1122">
        <v>60000</v>
      </c>
      <c r="F1122" t="s">
        <v>6</v>
      </c>
      <c r="G1122">
        <f>tblSalaries[[#This Row],[clean Salary (in local currency)]]*VLOOKUP(tblSalaries[[#This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VLOOKUP(tblSalaries[[#This Row],[Where do you work]],tblCountries[[Actual]:[Mapping]],2,FALSE)</f>
        <v>USA</v>
      </c>
      <c r="L1122" t="s">
        <v>18</v>
      </c>
      <c r="M1122" s="32">
        <f>tblHours[[#This Row],[hrs per day, ave]]</f>
        <v>2.5</v>
      </c>
      <c r="N1122" s="32">
        <f>tblHours[[#This Row],[hrs per day, min]]</f>
        <v>2</v>
      </c>
      <c r="O1122" s="32">
        <f>tblHours[[#This Row],[hrs per day, max]]</f>
        <v>3</v>
      </c>
      <c r="P1122">
        <v>4</v>
      </c>
    </row>
    <row r="1123" spans="2:16" ht="15" hidden="1" customHeight="1">
      <c r="B1123" t="s">
        <v>3126</v>
      </c>
      <c r="C1123" s="1">
        <v>41057.807974537034</v>
      </c>
      <c r="D1123" s="4">
        <v>40000</v>
      </c>
      <c r="E1123">
        <v>40000</v>
      </c>
      <c r="F1123" t="s">
        <v>6</v>
      </c>
      <c r="G1123">
        <f>tblSalaries[[#This Row],[clean Salary (in local currency)]]*VLOOKUP(tblSalaries[[#This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VLOOKUP(tblSalaries[[#This Row],[Where do you work]],tblCountries[[Actual]:[Mapping]],2,FALSE)</f>
        <v>India</v>
      </c>
      <c r="L1123" t="s">
        <v>18</v>
      </c>
      <c r="M1123" s="32">
        <f>tblHours[[#This Row],[hrs per day, ave]]</f>
        <v>2.5</v>
      </c>
      <c r="N1123" s="32">
        <f>tblHours[[#This Row],[hrs per day, min]]</f>
        <v>2</v>
      </c>
      <c r="O1123" s="32">
        <f>tblHours[[#This Row],[hrs per day, max]]</f>
        <v>3</v>
      </c>
      <c r="P1123">
        <v>2</v>
      </c>
    </row>
    <row r="1124" spans="2:16" ht="15" hidden="1" customHeight="1">
      <c r="B1124" t="s">
        <v>3127</v>
      </c>
      <c r="C1124" s="1">
        <v>41057.809074074074</v>
      </c>
      <c r="D1124" s="4" t="s">
        <v>1279</v>
      </c>
      <c r="E1124">
        <v>853000</v>
      </c>
      <c r="F1124" t="s">
        <v>40</v>
      </c>
      <c r="G1124">
        <f>tblSalaries[[#This Row],[clean Salary (in local currency)]]*VLOOKUP(tblSalaries[[#This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VLOOKUP(tblSalaries[[#This Row],[Where do you work]],tblCountries[[Actual]:[Mapping]],2,FALSE)</f>
        <v>India</v>
      </c>
      <c r="L1124" t="s">
        <v>18</v>
      </c>
      <c r="M1124" s="32">
        <f>tblHours[[#This Row],[hrs per day, ave]]</f>
        <v>2.5</v>
      </c>
      <c r="N1124" s="32">
        <f>tblHours[[#This Row],[hrs per day, min]]</f>
        <v>2</v>
      </c>
      <c r="O1124" s="32">
        <f>tblHours[[#This Row],[hrs per day, max]]</f>
        <v>3</v>
      </c>
      <c r="P1124">
        <v>6</v>
      </c>
    </row>
    <row r="1125" spans="2:16" ht="15" hidden="1" customHeight="1">
      <c r="B1125" t="s">
        <v>3128</v>
      </c>
      <c r="C1125" s="1">
        <v>41057.809432870374</v>
      </c>
      <c r="D1125" s="4">
        <v>90000</v>
      </c>
      <c r="E1125">
        <v>90000</v>
      </c>
      <c r="F1125" t="s">
        <v>22</v>
      </c>
      <c r="G1125">
        <f>tblSalaries[[#This Row],[clean Salary (in local currency)]]*VLOOKUP(tblSalaries[[#This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VLOOKUP(tblSalaries[[#This Row],[Where do you work]],tblCountries[[Actual]:[Mapping]],2,FALSE)</f>
        <v>CEE</v>
      </c>
      <c r="L1125" t="s">
        <v>18</v>
      </c>
      <c r="M1125" s="32">
        <f>tblHours[[#This Row],[hrs per day, ave]]</f>
        <v>2.5</v>
      </c>
      <c r="N1125" s="32">
        <f>tblHours[[#This Row],[hrs per day, min]]</f>
        <v>2</v>
      </c>
      <c r="O1125" s="32">
        <f>tblHours[[#This Row],[hrs per day, max]]</f>
        <v>3</v>
      </c>
      <c r="P1125">
        <v>20</v>
      </c>
    </row>
    <row r="1126" spans="2:16" ht="15" hidden="1" customHeight="1">
      <c r="B1126" t="s">
        <v>3129</v>
      </c>
      <c r="C1126" s="1">
        <v>41057.814062500001</v>
      </c>
      <c r="D1126" s="4" t="s">
        <v>1228</v>
      </c>
      <c r="E1126">
        <v>23000</v>
      </c>
      <c r="F1126" t="s">
        <v>69</v>
      </c>
      <c r="G1126">
        <f>tblSalaries[[#This Row],[clean Salary (in local currency)]]*VLOOKUP(tblSalaries[[#This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VLOOKUP(tblSalaries[[#This Row],[Where do you work]],tblCountries[[Actual]:[Mapping]],2,FALSE)</f>
        <v>UK</v>
      </c>
      <c r="L1126" t="s">
        <v>9</v>
      </c>
      <c r="M1126" s="32">
        <f>tblHours[[#This Row],[hrs per day, ave]]</f>
        <v>5</v>
      </c>
      <c r="N1126" s="32">
        <f>tblHours[[#This Row],[hrs per day, min]]</f>
        <v>4</v>
      </c>
      <c r="O1126" s="32">
        <f>tblHours[[#This Row],[hrs per day, max]]</f>
        <v>6</v>
      </c>
      <c r="P1126">
        <v>10</v>
      </c>
    </row>
    <row r="1127" spans="2:16" ht="15" hidden="1" customHeight="1">
      <c r="B1127" t="s">
        <v>3130</v>
      </c>
      <c r="C1127" s="1">
        <v>41057.828634259262</v>
      </c>
      <c r="D1127" s="4" t="s">
        <v>137</v>
      </c>
      <c r="E1127">
        <v>30000</v>
      </c>
      <c r="F1127" t="s">
        <v>69</v>
      </c>
      <c r="G1127">
        <f>tblSalaries[[#This Row],[clean Salary (in local currency)]]*VLOOKUP(tblSalaries[[#This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VLOOKUP(tblSalaries[[#This Row],[Where do you work]],tblCountries[[Actual]:[Mapping]],2,FALSE)</f>
        <v>UK</v>
      </c>
      <c r="L1127" t="s">
        <v>18</v>
      </c>
      <c r="M1127" s="32">
        <f>tblHours[[#This Row],[hrs per day, ave]]</f>
        <v>2.5</v>
      </c>
      <c r="N1127" s="32">
        <f>tblHours[[#This Row],[hrs per day, min]]</f>
        <v>2</v>
      </c>
      <c r="O1127" s="32">
        <f>tblHours[[#This Row],[hrs per day, max]]</f>
        <v>3</v>
      </c>
      <c r="P1127">
        <v>5</v>
      </c>
    </row>
    <row r="1128" spans="2:16" ht="15" hidden="1" customHeight="1">
      <c r="B1128" t="s">
        <v>3131</v>
      </c>
      <c r="C1128" s="1">
        <v>41057.837037037039</v>
      </c>
      <c r="D1128" s="4" t="s">
        <v>1285</v>
      </c>
      <c r="E1128">
        <v>70000</v>
      </c>
      <c r="F1128" t="s">
        <v>22</v>
      </c>
      <c r="G1128">
        <f>tblSalaries[[#This Row],[clean Salary (in local currency)]]*VLOOKUP(tblSalaries[[#This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VLOOKUP(tblSalaries[[#This Row],[Where do you work]],tblCountries[[Actual]:[Mapping]],2,FALSE)</f>
        <v>Ireland</v>
      </c>
      <c r="L1128" t="s">
        <v>18</v>
      </c>
      <c r="M1128" s="32">
        <f>tblHours[[#This Row],[hrs per day, ave]]</f>
        <v>2.5</v>
      </c>
      <c r="N1128" s="32">
        <f>tblHours[[#This Row],[hrs per day, min]]</f>
        <v>2</v>
      </c>
      <c r="O1128" s="32">
        <f>tblHours[[#This Row],[hrs per day, max]]</f>
        <v>3</v>
      </c>
      <c r="P1128">
        <v>20</v>
      </c>
    </row>
    <row r="1129" spans="2:16" ht="15" hidden="1" customHeight="1">
      <c r="B1129" t="s">
        <v>3132</v>
      </c>
      <c r="C1129" s="1">
        <v>41057.847187500003</v>
      </c>
      <c r="D1129" s="4">
        <v>6000</v>
      </c>
      <c r="E1129">
        <v>6000</v>
      </c>
      <c r="F1129" t="s">
        <v>6</v>
      </c>
      <c r="G1129">
        <f>tblSalaries[[#This Row],[clean Salary (in local currency)]]*VLOOKUP(tblSalaries[[#This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VLOOKUP(tblSalaries[[#This Row],[Where do you work]],tblCountries[[Actual]:[Mapping]],2,FALSE)</f>
        <v>Zambia</v>
      </c>
      <c r="L1129" t="s">
        <v>13</v>
      </c>
      <c r="M1129" s="32">
        <f>tblHours[[#This Row],[hrs per day, ave]]</f>
        <v>8</v>
      </c>
      <c r="N1129" s="32">
        <f>tblHours[[#This Row],[hrs per day, min]]</f>
        <v>8</v>
      </c>
      <c r="O1129" s="32">
        <f>tblHours[[#This Row],[hrs per day, max]]</f>
        <v>8</v>
      </c>
      <c r="P1129">
        <v>5</v>
      </c>
    </row>
    <row r="1130" spans="2:16" ht="15" hidden="1" customHeight="1">
      <c r="B1130" t="s">
        <v>3133</v>
      </c>
      <c r="C1130" s="1">
        <v>41057.84784722222</v>
      </c>
      <c r="D1130" s="4">
        <v>35000</v>
      </c>
      <c r="E1130">
        <v>35000</v>
      </c>
      <c r="F1130" t="s">
        <v>6</v>
      </c>
      <c r="G1130">
        <f>tblSalaries[[#This Row],[clean Salary (in local currency)]]*VLOOKUP(tblSalaries[[#This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VLOOKUP(tblSalaries[[#This Row],[Where do you work]],tblCountries[[Actual]:[Mapping]],2,FALSE)</f>
        <v>USA</v>
      </c>
      <c r="L1130" t="s">
        <v>13</v>
      </c>
      <c r="M1130" s="32">
        <f>tblHours[[#This Row],[hrs per day, ave]]</f>
        <v>8</v>
      </c>
      <c r="N1130" s="32">
        <f>tblHours[[#This Row],[hrs per day, min]]</f>
        <v>8</v>
      </c>
      <c r="O1130" s="32">
        <f>tblHours[[#This Row],[hrs per day, max]]</f>
        <v>8</v>
      </c>
      <c r="P1130">
        <v>20</v>
      </c>
    </row>
    <row r="1131" spans="2:16" ht="15" hidden="1" customHeight="1">
      <c r="B1131" t="s">
        <v>3134</v>
      </c>
      <c r="C1131" s="1">
        <v>41057.857986111114</v>
      </c>
      <c r="D1131" s="4" t="s">
        <v>68</v>
      </c>
      <c r="E1131">
        <v>35000</v>
      </c>
      <c r="F1131" t="s">
        <v>69</v>
      </c>
      <c r="G1131">
        <f>tblSalaries[[#This Row],[clean Salary (in local currency)]]*VLOOKUP(tblSalaries[[#This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VLOOKUP(tblSalaries[[#This Row],[Where do you work]],tblCountries[[Actual]:[Mapping]],2,FALSE)</f>
        <v>UK</v>
      </c>
      <c r="L1131" t="s">
        <v>9</v>
      </c>
      <c r="M1131" s="32">
        <f>tblHours[[#This Row],[hrs per day, ave]]</f>
        <v>5</v>
      </c>
      <c r="N1131" s="32">
        <f>tblHours[[#This Row],[hrs per day, min]]</f>
        <v>4</v>
      </c>
      <c r="O1131" s="32">
        <f>tblHours[[#This Row],[hrs per day, max]]</f>
        <v>6</v>
      </c>
      <c r="P1131">
        <v>10</v>
      </c>
    </row>
    <row r="1132" spans="2:16" ht="15" hidden="1" customHeight="1">
      <c r="B1132" t="s">
        <v>3135</v>
      </c>
      <c r="C1132" s="1">
        <v>41057.863553240742</v>
      </c>
      <c r="D1132" s="4">
        <v>168000</v>
      </c>
      <c r="E1132">
        <v>168000</v>
      </c>
      <c r="F1132" t="s">
        <v>32</v>
      </c>
      <c r="G1132">
        <f>tblSalaries[[#This Row],[clean Salary (in local currency)]]*VLOOKUP(tblSalaries[[#This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VLOOKUP(tblSalaries[[#This Row],[Where do you work]],tblCountries[[Actual]:[Mapping]],2,FALSE)</f>
        <v>Pakistan</v>
      </c>
      <c r="L1132" t="s">
        <v>9</v>
      </c>
      <c r="M1132" s="32">
        <f>tblHours[[#This Row],[hrs per day, ave]]</f>
        <v>5</v>
      </c>
      <c r="N1132" s="32">
        <f>tblHours[[#This Row],[hrs per day, min]]</f>
        <v>4</v>
      </c>
      <c r="O1132" s="32">
        <f>tblHours[[#This Row],[hrs per day, max]]</f>
        <v>6</v>
      </c>
      <c r="P1132">
        <v>10</v>
      </c>
    </row>
    <row r="1133" spans="2:16" ht="15" hidden="1" customHeight="1">
      <c r="B1133" t="s">
        <v>3136</v>
      </c>
      <c r="C1133" s="1">
        <v>41057.864988425928</v>
      </c>
      <c r="D1133" s="4">
        <v>13.5</v>
      </c>
      <c r="E1133">
        <v>13500</v>
      </c>
      <c r="F1133" t="s">
        <v>6</v>
      </c>
      <c r="G1133">
        <f>tblSalaries[[#This Row],[clean Salary (in local currency)]]*VLOOKUP(tblSalaries[[#This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VLOOKUP(tblSalaries[[#This Row],[Where do you work]],tblCountries[[Actual]:[Mapping]],2,FALSE)</f>
        <v>Montenegro</v>
      </c>
      <c r="L1133" t="s">
        <v>9</v>
      </c>
      <c r="M1133" s="32">
        <f>tblHours[[#This Row],[hrs per day, ave]]</f>
        <v>5</v>
      </c>
      <c r="N1133" s="32">
        <f>tblHours[[#This Row],[hrs per day, min]]</f>
        <v>4</v>
      </c>
      <c r="O1133" s="32">
        <f>tblHours[[#This Row],[hrs per day, max]]</f>
        <v>6</v>
      </c>
      <c r="P1133">
        <v>13</v>
      </c>
    </row>
    <row r="1134" spans="2:16" ht="15" hidden="1" customHeight="1">
      <c r="B1134" t="s">
        <v>3137</v>
      </c>
      <c r="C1134" s="1">
        <v>41057.86917824074</v>
      </c>
      <c r="D1134" s="4" t="s">
        <v>1292</v>
      </c>
      <c r="E1134">
        <v>37500</v>
      </c>
      <c r="F1134" t="s">
        <v>69</v>
      </c>
      <c r="G1134">
        <f>tblSalaries[[#This Row],[clean Salary (in local currency)]]*VLOOKUP(tblSalaries[[#This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VLOOKUP(tblSalaries[[#This Row],[Where do you work]],tblCountries[[Actual]:[Mapping]],2,FALSE)</f>
        <v>UK</v>
      </c>
      <c r="L1134" t="s">
        <v>18</v>
      </c>
      <c r="M1134" s="32">
        <f>tblHours[[#This Row],[hrs per day, ave]]</f>
        <v>2.5</v>
      </c>
      <c r="N1134" s="32">
        <f>tblHours[[#This Row],[hrs per day, min]]</f>
        <v>2</v>
      </c>
      <c r="O1134" s="32">
        <f>tblHours[[#This Row],[hrs per day, max]]</f>
        <v>3</v>
      </c>
      <c r="P1134">
        <v>5</v>
      </c>
    </row>
    <row r="1135" spans="2:16" ht="15" hidden="1" customHeight="1">
      <c r="B1135" t="s">
        <v>3138</v>
      </c>
      <c r="C1135" s="1">
        <v>41057.871168981481</v>
      </c>
      <c r="D1135" s="4" t="s">
        <v>1294</v>
      </c>
      <c r="E1135">
        <v>708000</v>
      </c>
      <c r="F1135" t="s">
        <v>40</v>
      </c>
      <c r="G1135">
        <f>tblSalaries[[#This Row],[clean Salary (in local currency)]]*VLOOKUP(tblSalaries[[#This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9</v>
      </c>
      <c r="M1135" s="32">
        <f>tblHours[[#This Row],[hrs per day, ave]]</f>
        <v>5</v>
      </c>
      <c r="N1135" s="32">
        <f>tblHours[[#This Row],[hrs per day, min]]</f>
        <v>4</v>
      </c>
      <c r="O1135" s="32">
        <f>tblHours[[#This Row],[hrs per day, max]]</f>
        <v>6</v>
      </c>
      <c r="P1135">
        <v>5</v>
      </c>
    </row>
    <row r="1136" spans="2:16" ht="15" hidden="1" customHeight="1">
      <c r="B1136" t="s">
        <v>3139</v>
      </c>
      <c r="C1136" s="1">
        <v>41057.885011574072</v>
      </c>
      <c r="D1136" s="4" t="s">
        <v>1296</v>
      </c>
      <c r="E1136">
        <v>366252</v>
      </c>
      <c r="F1136" t="s">
        <v>585</v>
      </c>
      <c r="G1136">
        <f>tblSalaries[[#This Row],[clean Salary (in local currency)]]*VLOOKUP(tblSalaries[[#This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VLOOKUP(tblSalaries[[#This Row],[Where do you work]],tblCountries[[Actual]:[Mapping]],2,FALSE)</f>
        <v>South Africa</v>
      </c>
      <c r="L1136" t="s">
        <v>13</v>
      </c>
      <c r="M1136" s="32">
        <f>tblHours[[#This Row],[hrs per day, ave]]</f>
        <v>8</v>
      </c>
      <c r="N1136" s="32">
        <f>tblHours[[#This Row],[hrs per day, min]]</f>
        <v>8</v>
      </c>
      <c r="O1136" s="32">
        <f>tblHours[[#This Row],[hrs per day, max]]</f>
        <v>8</v>
      </c>
      <c r="P1136">
        <v>15</v>
      </c>
    </row>
    <row r="1137" spans="2:16" ht="15" hidden="1" customHeight="1">
      <c r="B1137" t="s">
        <v>3140</v>
      </c>
      <c r="C1137" s="1">
        <v>41057.88685185185</v>
      </c>
      <c r="D1137" s="4">
        <v>69000</v>
      </c>
      <c r="E1137">
        <v>69000</v>
      </c>
      <c r="F1137" t="s">
        <v>6</v>
      </c>
      <c r="G1137">
        <f>tblSalaries[[#This Row],[clean Salary (in local currency)]]*VLOOKUP(tblSalaries[[#This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VLOOKUP(tblSalaries[[#This Row],[Where do you work]],tblCountries[[Actual]:[Mapping]],2,FALSE)</f>
        <v>USA</v>
      </c>
      <c r="L1137" t="s">
        <v>18</v>
      </c>
      <c r="M1137" s="32">
        <f>tblHours[[#This Row],[hrs per day, ave]]</f>
        <v>2.5</v>
      </c>
      <c r="N1137" s="32">
        <f>tblHours[[#This Row],[hrs per day, min]]</f>
        <v>2</v>
      </c>
      <c r="O1137" s="32">
        <f>tblHours[[#This Row],[hrs per day, max]]</f>
        <v>3</v>
      </c>
      <c r="P1137">
        <v>20</v>
      </c>
    </row>
    <row r="1138" spans="2:16" ht="15" hidden="1" customHeight="1">
      <c r="B1138" t="s">
        <v>3141</v>
      </c>
      <c r="C1138" s="1">
        <v>41057.913483796299</v>
      </c>
      <c r="D1138" s="4">
        <v>500</v>
      </c>
      <c r="E1138">
        <v>6000</v>
      </c>
      <c r="F1138" t="s">
        <v>6</v>
      </c>
      <c r="G1138">
        <f>tblSalaries[[#This Row],[clean Salary (in local currency)]]*VLOOKUP(tblSalaries[[#This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VLOOKUP(tblSalaries[[#This Row],[Where do you work]],tblCountries[[Actual]:[Mapping]],2,FALSE)</f>
        <v>India</v>
      </c>
      <c r="L1138" t="s">
        <v>9</v>
      </c>
      <c r="M1138" s="32">
        <f>tblHours[[#This Row],[hrs per day, ave]]</f>
        <v>5</v>
      </c>
      <c r="N1138" s="32">
        <f>tblHours[[#This Row],[hrs per day, min]]</f>
        <v>4</v>
      </c>
      <c r="O1138" s="32">
        <f>tblHours[[#This Row],[hrs per day, max]]</f>
        <v>6</v>
      </c>
      <c r="P1138">
        <v>6</v>
      </c>
    </row>
    <row r="1139" spans="2:16" ht="15" hidden="1" customHeight="1">
      <c r="B1139" t="s">
        <v>3142</v>
      </c>
      <c r="C1139" s="1">
        <v>41057.922361111108</v>
      </c>
      <c r="D1139" s="4" t="s">
        <v>1299</v>
      </c>
      <c r="E1139">
        <v>500000</v>
      </c>
      <c r="F1139" t="s">
        <v>40</v>
      </c>
      <c r="G1139">
        <f>tblSalaries[[#This Row],[clean Salary (in local currency)]]*VLOOKUP(tblSalaries[[#This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VLOOKUP(tblSalaries[[#This Row],[Where do you work]],tblCountries[[Actual]:[Mapping]],2,FALSE)</f>
        <v>India</v>
      </c>
      <c r="L1139" t="s">
        <v>25</v>
      </c>
      <c r="M1139" s="32">
        <f>tblHours[[#This Row],[hrs per day, ave]]</f>
        <v>1.5</v>
      </c>
      <c r="N1139" s="32">
        <f>tblHours[[#This Row],[hrs per day, min]]</f>
        <v>1</v>
      </c>
      <c r="O1139" s="32">
        <f>tblHours[[#This Row],[hrs per day, max]]</f>
        <v>2</v>
      </c>
      <c r="P1139">
        <v>25</v>
      </c>
    </row>
    <row r="1140" spans="2:16" ht="15" hidden="1" customHeight="1">
      <c r="B1140" t="s">
        <v>3143</v>
      </c>
      <c r="C1140" s="1">
        <v>41057.923750000002</v>
      </c>
      <c r="D1140" s="4">
        <v>30000</v>
      </c>
      <c r="E1140">
        <v>30000</v>
      </c>
      <c r="F1140" t="s">
        <v>6</v>
      </c>
      <c r="G1140">
        <f>tblSalaries[[#This Row],[clean Salary (in local currency)]]*VLOOKUP(tblSalaries[[#This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VLOOKUP(tblSalaries[[#This Row],[Where do you work]],tblCountries[[Actual]:[Mapping]],2,FALSE)</f>
        <v>Mexico</v>
      </c>
      <c r="L1140" t="s">
        <v>13</v>
      </c>
      <c r="M1140" s="32">
        <f>tblHours[[#This Row],[hrs per day, ave]]</f>
        <v>8</v>
      </c>
      <c r="N1140" s="32">
        <f>tblHours[[#This Row],[hrs per day, min]]</f>
        <v>8</v>
      </c>
      <c r="O1140" s="32">
        <f>tblHours[[#This Row],[hrs per day, max]]</f>
        <v>8</v>
      </c>
      <c r="P1140">
        <v>17</v>
      </c>
    </row>
    <row r="1141" spans="2:16" ht="15" hidden="1" customHeight="1">
      <c r="B1141" t="s">
        <v>3144</v>
      </c>
      <c r="C1141" s="1">
        <v>41057.92597222222</v>
      </c>
      <c r="D1141" s="4">
        <v>8600</v>
      </c>
      <c r="E1141">
        <v>8600</v>
      </c>
      <c r="F1141" t="s">
        <v>6</v>
      </c>
      <c r="G1141">
        <f>tblSalaries[[#This Row],[clean Salary (in local currency)]]*VLOOKUP(tblSalaries[[#This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VLOOKUP(tblSalaries[[#This Row],[Where do you work]],tblCountries[[Actual]:[Mapping]],2,FALSE)</f>
        <v>India</v>
      </c>
      <c r="L1141" t="s">
        <v>9</v>
      </c>
      <c r="M1141" s="32">
        <f>tblHours[[#This Row],[hrs per day, ave]]</f>
        <v>5</v>
      </c>
      <c r="N1141" s="32">
        <f>tblHours[[#This Row],[hrs per day, min]]</f>
        <v>4</v>
      </c>
      <c r="O1141" s="32">
        <f>tblHours[[#This Row],[hrs per day, max]]</f>
        <v>6</v>
      </c>
      <c r="P1141">
        <v>2</v>
      </c>
    </row>
    <row r="1142" spans="2:16" ht="15" hidden="1" customHeight="1">
      <c r="B1142" t="s">
        <v>3145</v>
      </c>
      <c r="C1142" s="1">
        <v>41057.934074074074</v>
      </c>
      <c r="D1142" s="4" t="s">
        <v>1303</v>
      </c>
      <c r="E1142">
        <v>81600</v>
      </c>
      <c r="F1142" t="s">
        <v>6</v>
      </c>
      <c r="G1142">
        <f>tblSalaries[[#This Row],[clean Salary (in local currency)]]*VLOOKUP(tblSalaries[[#This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VLOOKUP(tblSalaries[[#This Row],[Where do you work]],tblCountries[[Actual]:[Mapping]],2,FALSE)</f>
        <v>UK</v>
      </c>
      <c r="L1142" t="s">
        <v>9</v>
      </c>
      <c r="M1142" s="32">
        <f>tblHours[[#This Row],[hrs per day, ave]]</f>
        <v>5</v>
      </c>
      <c r="N1142" s="32">
        <f>tblHours[[#This Row],[hrs per day, min]]</f>
        <v>4</v>
      </c>
      <c r="O1142" s="32">
        <f>tblHours[[#This Row],[hrs per day, max]]</f>
        <v>6</v>
      </c>
      <c r="P1142">
        <v>4</v>
      </c>
    </row>
    <row r="1143" spans="2:16" ht="15" hidden="1" customHeight="1">
      <c r="B1143" t="s">
        <v>3146</v>
      </c>
      <c r="C1143" s="1">
        <v>41057.939918981479</v>
      </c>
      <c r="D1143" s="4">
        <v>600000</v>
      </c>
      <c r="E1143">
        <v>600000</v>
      </c>
      <c r="F1143" t="s">
        <v>3986</v>
      </c>
      <c r="G1143">
        <f>tblSalaries[[#This Row],[clean Salary (in local currency)]]*VLOOKUP(tblSalaries[[#This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VLOOKUP(tblSalaries[[#This Row],[Where do you work]],tblCountries[[Actual]:[Mapping]],2,FALSE)</f>
        <v>Dominican Republic</v>
      </c>
      <c r="L1143" t="s">
        <v>13</v>
      </c>
      <c r="M1143" s="32">
        <f>tblHours[[#This Row],[hrs per day, ave]]</f>
        <v>8</v>
      </c>
      <c r="N1143" s="32">
        <f>tblHours[[#This Row],[hrs per day, min]]</f>
        <v>8</v>
      </c>
      <c r="O1143" s="32">
        <f>tblHours[[#This Row],[hrs per day, max]]</f>
        <v>8</v>
      </c>
      <c r="P1143">
        <v>3</v>
      </c>
    </row>
    <row r="1144" spans="2:16" ht="15" hidden="1" customHeight="1">
      <c r="B1144" t="s">
        <v>3147</v>
      </c>
      <c r="C1144" s="1">
        <v>41057.941620370373</v>
      </c>
      <c r="D1144" s="4" t="s">
        <v>1307</v>
      </c>
      <c r="E1144">
        <v>65000</v>
      </c>
      <c r="F1144" t="s">
        <v>86</v>
      </c>
      <c r="G1144">
        <f>tblSalaries[[#This Row],[clean Salary (in local currency)]]*VLOOKUP(tblSalaries[[#This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VLOOKUP(tblSalaries[[#This Row],[Where do you work]],tblCountries[[Actual]:[Mapping]],2,FALSE)</f>
        <v>Canada</v>
      </c>
      <c r="L1144" t="s">
        <v>9</v>
      </c>
      <c r="M1144" s="32">
        <f>tblHours[[#This Row],[hrs per day, ave]]</f>
        <v>5</v>
      </c>
      <c r="N1144" s="32">
        <f>tblHours[[#This Row],[hrs per day, min]]</f>
        <v>4</v>
      </c>
      <c r="O1144" s="32">
        <f>tblHours[[#This Row],[hrs per day, max]]</f>
        <v>6</v>
      </c>
      <c r="P1144">
        <v>20</v>
      </c>
    </row>
    <row r="1145" spans="2:16" ht="15" hidden="1" customHeight="1">
      <c r="B1145" t="s">
        <v>3148</v>
      </c>
      <c r="C1145" s="1">
        <v>41057.941921296297</v>
      </c>
      <c r="D1145" s="4">
        <v>75000</v>
      </c>
      <c r="E1145">
        <v>75000</v>
      </c>
      <c r="F1145" t="s">
        <v>6</v>
      </c>
      <c r="G1145">
        <f>tblSalaries[[#This Row],[clean Salary (in local currency)]]*VLOOKUP(tblSalaries[[#This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VLOOKUP(tblSalaries[[#This Row],[Where do you work]],tblCountries[[Actual]:[Mapping]],2,FALSE)</f>
        <v>USA</v>
      </c>
      <c r="L1145" t="s">
        <v>18</v>
      </c>
      <c r="M1145" s="32">
        <f>tblHours[[#This Row],[hrs per day, ave]]</f>
        <v>2.5</v>
      </c>
      <c r="N1145" s="32">
        <f>tblHours[[#This Row],[hrs per day, min]]</f>
        <v>2</v>
      </c>
      <c r="O1145" s="32">
        <f>tblHours[[#This Row],[hrs per day, max]]</f>
        <v>3</v>
      </c>
      <c r="P1145">
        <v>20</v>
      </c>
    </row>
    <row r="1146" spans="2:16" ht="15" hidden="1" customHeight="1">
      <c r="B1146" t="s">
        <v>3149</v>
      </c>
      <c r="C1146" s="1">
        <v>41057.942210648151</v>
      </c>
      <c r="D1146" s="4">
        <v>59000</v>
      </c>
      <c r="E1146">
        <v>59000</v>
      </c>
      <c r="F1146" t="s">
        <v>6</v>
      </c>
      <c r="G1146">
        <f>tblSalaries[[#This Row],[clean Salary (in local currency)]]*VLOOKUP(tblSalaries[[#This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VLOOKUP(tblSalaries[[#This Row],[Where do you work]],tblCountries[[Actual]:[Mapping]],2,FALSE)</f>
        <v>USA</v>
      </c>
      <c r="L1146" t="s">
        <v>9</v>
      </c>
      <c r="M1146" s="32">
        <f>tblHours[[#This Row],[hrs per day, ave]]</f>
        <v>5</v>
      </c>
      <c r="N1146" s="32">
        <f>tblHours[[#This Row],[hrs per day, min]]</f>
        <v>4</v>
      </c>
      <c r="O1146" s="32">
        <f>tblHours[[#This Row],[hrs per day, max]]</f>
        <v>6</v>
      </c>
      <c r="P1146">
        <v>14</v>
      </c>
    </row>
    <row r="1147" spans="2:16" ht="15" hidden="1" customHeight="1">
      <c r="B1147" t="s">
        <v>3150</v>
      </c>
      <c r="C1147" s="1">
        <v>41057.943483796298</v>
      </c>
      <c r="D1147" s="4" t="s">
        <v>1309</v>
      </c>
      <c r="E1147">
        <v>50000</v>
      </c>
      <c r="F1147" t="s">
        <v>6</v>
      </c>
      <c r="G1147">
        <f>tblSalaries[[#This Row],[clean Salary (in local currency)]]*VLOOKUP(tblSalaries[[#This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VLOOKUP(tblSalaries[[#This Row],[Where do you work]],tblCountries[[Actual]:[Mapping]],2,FALSE)</f>
        <v>Canada</v>
      </c>
      <c r="L1147" t="s">
        <v>25</v>
      </c>
      <c r="M1147" s="32">
        <f>tblHours[[#This Row],[hrs per day, ave]]</f>
        <v>1.5</v>
      </c>
      <c r="N1147" s="32">
        <f>tblHours[[#This Row],[hrs per day, min]]</f>
        <v>1</v>
      </c>
      <c r="O1147" s="32">
        <f>tblHours[[#This Row],[hrs per day, max]]</f>
        <v>2</v>
      </c>
      <c r="P1147">
        <v>5</v>
      </c>
    </row>
    <row r="1148" spans="2:16" ht="15" hidden="1" customHeight="1">
      <c r="B1148" t="s">
        <v>3151</v>
      </c>
      <c r="C1148" s="1">
        <v>41057.943854166668</v>
      </c>
      <c r="D1148" s="4" t="s">
        <v>1310</v>
      </c>
      <c r="E1148">
        <v>80000</v>
      </c>
      <c r="F1148" t="s">
        <v>69</v>
      </c>
      <c r="G1148">
        <f>tblSalaries[[#This Row],[clean Salary (in local currency)]]*VLOOKUP(tblSalaries[[#This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 s="32">
        <f>tblHours[[#This Row],[hrs per day, ave]]</f>
        <v>5</v>
      </c>
      <c r="N1148" s="32">
        <f>tblHours[[#This Row],[hrs per day, min]]</f>
        <v>4</v>
      </c>
      <c r="O1148" s="32">
        <f>tblHours[[#This Row],[hrs per day, max]]</f>
        <v>6</v>
      </c>
      <c r="P1148">
        <v>15</v>
      </c>
    </row>
    <row r="1149" spans="2:16" ht="15" hidden="1" customHeight="1">
      <c r="B1149" t="s">
        <v>3152</v>
      </c>
      <c r="C1149" s="1">
        <v>41057.945150462961</v>
      </c>
      <c r="D1149" s="4" t="s">
        <v>1311</v>
      </c>
      <c r="E1149">
        <v>54000</v>
      </c>
      <c r="F1149" t="s">
        <v>3900</v>
      </c>
      <c r="G1149">
        <f>tblSalaries[[#This Row],[clean Salary (in local currency)]]*VLOOKUP(tblSalaries[[#This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VLOOKUP(tblSalaries[[#This Row],[Where do you work]],tblCountries[[Actual]:[Mapping]],2,FALSE)</f>
        <v>Brazil</v>
      </c>
      <c r="L1149" t="s">
        <v>25</v>
      </c>
      <c r="M1149" s="32">
        <f>tblHours[[#This Row],[hrs per day, ave]]</f>
        <v>1.5</v>
      </c>
      <c r="N1149" s="32">
        <f>tblHours[[#This Row],[hrs per day, min]]</f>
        <v>1</v>
      </c>
      <c r="O1149" s="32">
        <f>tblHours[[#This Row],[hrs per day, max]]</f>
        <v>2</v>
      </c>
      <c r="P1149">
        <v>7</v>
      </c>
    </row>
    <row r="1150" spans="2:16" ht="15" hidden="1" customHeight="1">
      <c r="B1150" t="s">
        <v>3153</v>
      </c>
      <c r="C1150" s="1">
        <v>41057.9453125</v>
      </c>
      <c r="D1150" s="4">
        <v>500000</v>
      </c>
      <c r="E1150">
        <v>500000</v>
      </c>
      <c r="F1150" t="s">
        <v>40</v>
      </c>
      <c r="G1150">
        <f>tblSalaries[[#This Row],[clean Salary (in local currency)]]*VLOOKUP(tblSalaries[[#This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VLOOKUP(tblSalaries[[#This Row],[Where do you work]],tblCountries[[Actual]:[Mapping]],2,FALSE)</f>
        <v>India</v>
      </c>
      <c r="L1150" t="s">
        <v>9</v>
      </c>
      <c r="M1150" s="32">
        <f>tblHours[[#This Row],[hrs per day, ave]]</f>
        <v>5</v>
      </c>
      <c r="N1150" s="32">
        <f>tblHours[[#This Row],[hrs per day, min]]</f>
        <v>4</v>
      </c>
      <c r="O1150" s="32">
        <f>tblHours[[#This Row],[hrs per day, max]]</f>
        <v>6</v>
      </c>
      <c r="P1150">
        <v>0.8</v>
      </c>
    </row>
    <row r="1151" spans="2:16" ht="15" hidden="1" customHeight="1">
      <c r="B1151" t="s">
        <v>3154</v>
      </c>
      <c r="C1151" s="1">
        <v>41057.945439814815</v>
      </c>
      <c r="D1151" s="4" t="s">
        <v>1313</v>
      </c>
      <c r="E1151">
        <v>8725</v>
      </c>
      <c r="F1151" t="s">
        <v>6</v>
      </c>
      <c r="G1151">
        <f>tblSalaries[[#This Row],[clean Salary (in local currency)]]*VLOOKUP(tblSalaries[[#This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VLOOKUP(tblSalaries[[#This Row],[Where do you work]],tblCountries[[Actual]:[Mapping]],2,FALSE)</f>
        <v>Pakistan</v>
      </c>
      <c r="L1151" t="s">
        <v>18</v>
      </c>
      <c r="M1151" s="32">
        <f>tblHours[[#This Row],[hrs per day, ave]]</f>
        <v>2.5</v>
      </c>
      <c r="N1151" s="32">
        <f>tblHours[[#This Row],[hrs per day, min]]</f>
        <v>2</v>
      </c>
      <c r="O1151" s="32">
        <f>tblHours[[#This Row],[hrs per day, max]]</f>
        <v>3</v>
      </c>
      <c r="P1151">
        <v>18</v>
      </c>
    </row>
    <row r="1152" spans="2:16" ht="15" hidden="1" customHeight="1">
      <c r="B1152" t="s">
        <v>3155</v>
      </c>
      <c r="C1152" s="1">
        <v>41057.947777777779</v>
      </c>
      <c r="D1152" s="4" t="s">
        <v>1314</v>
      </c>
      <c r="E1152">
        <v>32000</v>
      </c>
      <c r="F1152" t="s">
        <v>69</v>
      </c>
      <c r="G1152">
        <f>tblSalaries[[#This Row],[clean Salary (in local currency)]]*VLOOKUP(tblSalaries[[#This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VLOOKUP(tblSalaries[[#This Row],[Where do you work]],tblCountries[[Actual]:[Mapping]],2,FALSE)</f>
        <v>UK</v>
      </c>
      <c r="L1152" t="s">
        <v>9</v>
      </c>
      <c r="M1152" s="32">
        <f>tblHours[[#This Row],[hrs per day, ave]]</f>
        <v>5</v>
      </c>
      <c r="N1152" s="32">
        <f>tblHours[[#This Row],[hrs per day, min]]</f>
        <v>4</v>
      </c>
      <c r="O1152" s="32">
        <f>tblHours[[#This Row],[hrs per day, max]]</f>
        <v>6</v>
      </c>
      <c r="P1152">
        <v>4</v>
      </c>
    </row>
    <row r="1153" spans="2:16" ht="15" hidden="1" customHeight="1">
      <c r="B1153" t="s">
        <v>3156</v>
      </c>
      <c r="C1153" s="1">
        <v>41057.948483796295</v>
      </c>
      <c r="D1153" s="4" t="s">
        <v>1316</v>
      </c>
      <c r="E1153">
        <v>43000</v>
      </c>
      <c r="F1153" t="s">
        <v>69</v>
      </c>
      <c r="G1153">
        <f>tblSalaries[[#This Row],[clean Salary (in local currency)]]*VLOOKUP(tblSalaries[[#This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VLOOKUP(tblSalaries[[#This Row],[Where do you work]],tblCountries[[Actual]:[Mapping]],2,FALSE)</f>
        <v>UK</v>
      </c>
      <c r="L1153" t="s">
        <v>13</v>
      </c>
      <c r="M1153" s="32">
        <f>tblHours[[#This Row],[hrs per day, ave]]</f>
        <v>8</v>
      </c>
      <c r="N1153" s="32">
        <f>tblHours[[#This Row],[hrs per day, min]]</f>
        <v>8</v>
      </c>
      <c r="O1153" s="32">
        <f>tblHours[[#This Row],[hrs per day, max]]</f>
        <v>8</v>
      </c>
      <c r="P1153">
        <v>15</v>
      </c>
    </row>
    <row r="1154" spans="2:16" ht="15" hidden="1" customHeight="1">
      <c r="B1154" t="s">
        <v>3157</v>
      </c>
      <c r="C1154" s="1">
        <v>41057.94903935185</v>
      </c>
      <c r="D1154" s="4" t="s">
        <v>1318</v>
      </c>
      <c r="E1154">
        <v>53000</v>
      </c>
      <c r="F1154" t="s">
        <v>86</v>
      </c>
      <c r="G1154">
        <f>tblSalaries[[#This Row],[clean Salary (in local currency)]]*VLOOKUP(tblSalaries[[#This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VLOOKUP(tblSalaries[[#This Row],[Where do you work]],tblCountries[[Actual]:[Mapping]],2,FALSE)</f>
        <v>Canada</v>
      </c>
      <c r="L1154" t="s">
        <v>9</v>
      </c>
      <c r="M1154" s="32">
        <f>tblHours[[#This Row],[hrs per day, ave]]</f>
        <v>5</v>
      </c>
      <c r="N1154" s="32">
        <f>tblHours[[#This Row],[hrs per day, min]]</f>
        <v>4</v>
      </c>
      <c r="O1154" s="32">
        <f>tblHours[[#This Row],[hrs per day, max]]</f>
        <v>6</v>
      </c>
      <c r="P1154">
        <v>6</v>
      </c>
    </row>
    <row r="1155" spans="2:16" ht="15" hidden="1" customHeight="1">
      <c r="B1155" t="s">
        <v>3158</v>
      </c>
      <c r="C1155" s="1">
        <v>41057.950370370374</v>
      </c>
      <c r="D1155" s="4" t="s">
        <v>1319</v>
      </c>
      <c r="E1155">
        <v>200000</v>
      </c>
      <c r="F1155" t="s">
        <v>40</v>
      </c>
      <c r="G1155">
        <f>tblSalaries[[#This Row],[clean Salary (in local currency)]]*VLOOKUP(tblSalaries[[#This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VLOOKUP(tblSalaries[[#This Row],[Where do you work]],tblCountries[[Actual]:[Mapping]],2,FALSE)</f>
        <v>India</v>
      </c>
      <c r="L1155" t="s">
        <v>25</v>
      </c>
      <c r="M1155" s="32">
        <f>tblHours[[#This Row],[hrs per day, ave]]</f>
        <v>1.5</v>
      </c>
      <c r="N1155" s="32">
        <f>tblHours[[#This Row],[hrs per day, min]]</f>
        <v>1</v>
      </c>
      <c r="O1155" s="32">
        <f>tblHours[[#This Row],[hrs per day, max]]</f>
        <v>2</v>
      </c>
      <c r="P1155">
        <v>6</v>
      </c>
    </row>
    <row r="1156" spans="2:16" ht="15" hidden="1" customHeight="1">
      <c r="B1156" t="s">
        <v>3159</v>
      </c>
      <c r="C1156" s="1">
        <v>41057.950868055559</v>
      </c>
      <c r="D1156" s="4" t="s">
        <v>1320</v>
      </c>
      <c r="E1156">
        <v>450000</v>
      </c>
      <c r="F1156" t="s">
        <v>40</v>
      </c>
      <c r="G1156">
        <f>tblSalaries[[#This Row],[clean Salary (in local currency)]]*VLOOKUP(tblSalaries[[#This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VLOOKUP(tblSalaries[[#This Row],[Where do you work]],tblCountries[[Actual]:[Mapping]],2,FALSE)</f>
        <v>India</v>
      </c>
      <c r="L1156" t="s">
        <v>9</v>
      </c>
      <c r="M1156" s="32">
        <f>tblHours[[#This Row],[hrs per day, ave]]</f>
        <v>5</v>
      </c>
      <c r="N1156" s="32">
        <f>tblHours[[#This Row],[hrs per day, min]]</f>
        <v>4</v>
      </c>
      <c r="O1156" s="32">
        <f>tblHours[[#This Row],[hrs per day, max]]</f>
        <v>6</v>
      </c>
      <c r="P1156">
        <v>21</v>
      </c>
    </row>
    <row r="1157" spans="2:16" ht="15" hidden="1" customHeight="1">
      <c r="B1157" t="s">
        <v>3160</v>
      </c>
      <c r="C1157" s="1">
        <v>41057.951979166668</v>
      </c>
      <c r="D1157" s="4">
        <v>28000</v>
      </c>
      <c r="E1157">
        <v>28000</v>
      </c>
      <c r="F1157" t="s">
        <v>6</v>
      </c>
      <c r="G1157">
        <f>tblSalaries[[#This Row],[clean Salary (in local currency)]]*VLOOKUP(tblSalaries[[#This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VLOOKUP(tblSalaries[[#This Row],[Where do you work]],tblCountries[[Actual]:[Mapping]],2,FALSE)</f>
        <v>Poland</v>
      </c>
      <c r="L1157" t="s">
        <v>9</v>
      </c>
      <c r="M1157" s="32">
        <f>tblHours[[#This Row],[hrs per day, ave]]</f>
        <v>5</v>
      </c>
      <c r="N1157" s="32">
        <f>tblHours[[#This Row],[hrs per day, min]]</f>
        <v>4</v>
      </c>
      <c r="O1157" s="32">
        <f>tblHours[[#This Row],[hrs per day, max]]</f>
        <v>6</v>
      </c>
      <c r="P1157">
        <v>5</v>
      </c>
    </row>
    <row r="1158" spans="2:16" ht="15" hidden="1" customHeight="1">
      <c r="B1158" t="s">
        <v>3161</v>
      </c>
      <c r="C1158" s="1">
        <v>41057.95239583333</v>
      </c>
      <c r="D1158" s="4">
        <v>31763</v>
      </c>
      <c r="E1158">
        <v>31763</v>
      </c>
      <c r="F1158" t="s">
        <v>69</v>
      </c>
      <c r="G1158">
        <f>tblSalaries[[#This Row],[clean Salary (in local currency)]]*VLOOKUP(tblSalaries[[#This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VLOOKUP(tblSalaries[[#This Row],[Where do you work]],tblCountries[[Actual]:[Mapping]],2,FALSE)</f>
        <v>UK</v>
      </c>
      <c r="L1158" t="s">
        <v>18</v>
      </c>
      <c r="M1158" s="32">
        <f>tblHours[[#This Row],[hrs per day, ave]]</f>
        <v>2.5</v>
      </c>
      <c r="N1158" s="32">
        <f>tblHours[[#This Row],[hrs per day, min]]</f>
        <v>2</v>
      </c>
      <c r="O1158" s="32">
        <f>tblHours[[#This Row],[hrs per day, max]]</f>
        <v>3</v>
      </c>
      <c r="P1158">
        <v>2</v>
      </c>
    </row>
    <row r="1159" spans="2:16" ht="15" hidden="1" customHeight="1">
      <c r="B1159" t="s">
        <v>3162</v>
      </c>
      <c r="C1159" s="1">
        <v>41057.952997685185</v>
      </c>
      <c r="D1159" s="4" t="s">
        <v>1323</v>
      </c>
      <c r="E1159">
        <v>32000</v>
      </c>
      <c r="F1159" t="s">
        <v>69</v>
      </c>
      <c r="G1159">
        <f>tblSalaries[[#This Row],[clean Salary (in local currency)]]*VLOOKUP(tblSalaries[[#This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VLOOKUP(tblSalaries[[#This Row],[Where do you work]],tblCountries[[Actual]:[Mapping]],2,FALSE)</f>
        <v>Canada</v>
      </c>
      <c r="L1159" t="s">
        <v>9</v>
      </c>
      <c r="M1159" s="32">
        <f>tblHours[[#This Row],[hrs per day, ave]]</f>
        <v>5</v>
      </c>
      <c r="N1159" s="32">
        <f>tblHours[[#This Row],[hrs per day, min]]</f>
        <v>4</v>
      </c>
      <c r="O1159" s="32">
        <f>tblHours[[#This Row],[hrs per day, max]]</f>
        <v>6</v>
      </c>
      <c r="P1159">
        <v>9</v>
      </c>
    </row>
    <row r="1160" spans="2:16" ht="15" hidden="1" customHeight="1">
      <c r="B1160" t="s">
        <v>3163</v>
      </c>
      <c r="C1160" s="1">
        <v>41057.953506944446</v>
      </c>
      <c r="D1160" s="4">
        <v>27840</v>
      </c>
      <c r="E1160">
        <v>27840</v>
      </c>
      <c r="F1160" t="s">
        <v>6</v>
      </c>
      <c r="G1160">
        <f>tblSalaries[[#This Row],[clean Salary (in local currency)]]*VLOOKUP(tblSalaries[[#This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VLOOKUP(tblSalaries[[#This Row],[Where do you work]],tblCountries[[Actual]:[Mapping]],2,FALSE)</f>
        <v>USA</v>
      </c>
      <c r="L1160" t="s">
        <v>18</v>
      </c>
      <c r="M1160" s="32">
        <f>tblHours[[#This Row],[hrs per day, ave]]</f>
        <v>2.5</v>
      </c>
      <c r="N1160" s="32">
        <f>tblHours[[#This Row],[hrs per day, min]]</f>
        <v>2</v>
      </c>
      <c r="O1160" s="32">
        <f>tblHours[[#This Row],[hrs per day, max]]</f>
        <v>3</v>
      </c>
      <c r="P1160">
        <v>1</v>
      </c>
    </row>
    <row r="1161" spans="2:16" ht="15" hidden="1" customHeight="1">
      <c r="B1161" t="s">
        <v>3164</v>
      </c>
      <c r="C1161" s="1">
        <v>41057.954444444447</v>
      </c>
      <c r="D1161" s="4" t="s">
        <v>1326</v>
      </c>
      <c r="E1161">
        <v>350000</v>
      </c>
      <c r="F1161" t="s">
        <v>40</v>
      </c>
      <c r="G1161">
        <f>tblSalaries[[#This Row],[clean Salary (in local currency)]]*VLOOKUP(tblSalaries[[#This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VLOOKUP(tblSalaries[[#This Row],[Where do you work]],tblCountries[[Actual]:[Mapping]],2,FALSE)</f>
        <v>India</v>
      </c>
      <c r="L1161" t="s">
        <v>18</v>
      </c>
      <c r="M1161" s="32">
        <f>tblHours[[#This Row],[hrs per day, ave]]</f>
        <v>2.5</v>
      </c>
      <c r="N1161" s="32">
        <f>tblHours[[#This Row],[hrs per day, min]]</f>
        <v>2</v>
      </c>
      <c r="O1161" s="32">
        <f>tblHours[[#This Row],[hrs per day, max]]</f>
        <v>3</v>
      </c>
      <c r="P1161">
        <v>1.5</v>
      </c>
    </row>
    <row r="1162" spans="2:16" ht="15" hidden="1" customHeight="1">
      <c r="B1162" t="s">
        <v>3165</v>
      </c>
      <c r="C1162" s="1">
        <v>41057.955324074072</v>
      </c>
      <c r="D1162" s="4" t="s">
        <v>1328</v>
      </c>
      <c r="E1162">
        <v>50000</v>
      </c>
      <c r="F1162" t="s">
        <v>6</v>
      </c>
      <c r="G1162">
        <f>tblSalaries[[#This Row],[clean Salary (in local currency)]]*VLOOKUP(tblSalaries[[#This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VLOOKUP(tblSalaries[[#This Row],[Where do you work]],tblCountries[[Actual]:[Mapping]],2,FALSE)</f>
        <v>Singapore</v>
      </c>
      <c r="L1162" t="s">
        <v>18</v>
      </c>
      <c r="M1162" s="32">
        <f>tblHours[[#This Row],[hrs per day, ave]]</f>
        <v>2.5</v>
      </c>
      <c r="N1162" s="32">
        <f>tblHours[[#This Row],[hrs per day, min]]</f>
        <v>2</v>
      </c>
      <c r="O1162" s="32">
        <f>tblHours[[#This Row],[hrs per day, max]]</f>
        <v>3</v>
      </c>
      <c r="P1162">
        <v>25</v>
      </c>
    </row>
    <row r="1163" spans="2:16" ht="15" hidden="1" customHeight="1">
      <c r="B1163" t="s">
        <v>3166</v>
      </c>
      <c r="C1163" s="1">
        <v>41057.957233796296</v>
      </c>
      <c r="D1163" s="4">
        <v>48000</v>
      </c>
      <c r="E1163">
        <v>48000</v>
      </c>
      <c r="F1163" t="s">
        <v>6</v>
      </c>
      <c r="G1163">
        <f>tblSalaries[[#This Row],[clean Salary (in local currency)]]*VLOOKUP(tblSalaries[[#This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VLOOKUP(tblSalaries[[#This Row],[Where do you work]],tblCountries[[Actual]:[Mapping]],2,FALSE)</f>
        <v>Qatar</v>
      </c>
      <c r="L1163" t="s">
        <v>18</v>
      </c>
      <c r="M1163" s="32">
        <f>tblHours[[#This Row],[hrs per day, ave]]</f>
        <v>2.5</v>
      </c>
      <c r="N1163" s="32">
        <f>tblHours[[#This Row],[hrs per day, min]]</f>
        <v>2</v>
      </c>
      <c r="O1163" s="32">
        <f>tblHours[[#This Row],[hrs per day, max]]</f>
        <v>3</v>
      </c>
      <c r="P1163">
        <v>10</v>
      </c>
    </row>
    <row r="1164" spans="2:16" ht="15" hidden="1" customHeight="1">
      <c r="B1164" t="s">
        <v>3167</v>
      </c>
      <c r="C1164" s="1">
        <v>41057.957824074074</v>
      </c>
      <c r="D1164" s="4">
        <v>2000</v>
      </c>
      <c r="E1164">
        <v>24000</v>
      </c>
      <c r="F1164" t="s">
        <v>6</v>
      </c>
      <c r="G1164">
        <f>tblSalaries[[#This Row],[clean Salary (in local currency)]]*VLOOKUP(tblSalaries[[#This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VLOOKUP(tblSalaries[[#This Row],[Where do you work]],tblCountries[[Actual]:[Mapping]],2,FALSE)</f>
        <v>Argentina</v>
      </c>
      <c r="L1164" t="s">
        <v>9</v>
      </c>
      <c r="M1164" s="32">
        <f>tblHours[[#This Row],[hrs per day, ave]]</f>
        <v>5</v>
      </c>
      <c r="N1164" s="32">
        <f>tblHours[[#This Row],[hrs per day, min]]</f>
        <v>4</v>
      </c>
      <c r="O1164" s="32">
        <f>tblHours[[#This Row],[hrs per day, max]]</f>
        <v>6</v>
      </c>
      <c r="P1164">
        <v>21</v>
      </c>
    </row>
    <row r="1165" spans="2:16" ht="15" hidden="1" customHeight="1">
      <c r="B1165" t="s">
        <v>3168</v>
      </c>
      <c r="C1165" s="1">
        <v>41057.959814814814</v>
      </c>
      <c r="D1165" s="4">
        <v>75000</v>
      </c>
      <c r="E1165">
        <v>75000</v>
      </c>
      <c r="F1165" t="s">
        <v>6</v>
      </c>
      <c r="G1165">
        <f>tblSalaries[[#This Row],[clean Salary (in local currency)]]*VLOOKUP(tblSalaries[[#This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VLOOKUP(tblSalaries[[#This Row],[Where do you work]],tblCountries[[Actual]:[Mapping]],2,FALSE)</f>
        <v>USA</v>
      </c>
      <c r="L1165" t="s">
        <v>9</v>
      </c>
      <c r="M1165" s="32">
        <f>tblHours[[#This Row],[hrs per day, ave]]</f>
        <v>5</v>
      </c>
      <c r="N1165" s="32">
        <f>tblHours[[#This Row],[hrs per day, min]]</f>
        <v>4</v>
      </c>
      <c r="O1165" s="32">
        <f>tblHours[[#This Row],[hrs per day, max]]</f>
        <v>6</v>
      </c>
      <c r="P1165">
        <v>12</v>
      </c>
    </row>
    <row r="1166" spans="2:16" ht="15" hidden="1" customHeight="1">
      <c r="B1166" t="s">
        <v>3169</v>
      </c>
      <c r="C1166" s="1">
        <v>41057.961840277778</v>
      </c>
      <c r="D1166" s="4" t="s">
        <v>1332</v>
      </c>
      <c r="E1166">
        <v>216000</v>
      </c>
      <c r="F1166" t="s">
        <v>358</v>
      </c>
      <c r="G1166">
        <f>tblSalaries[[#This Row],[clean Salary (in local currency)]]*VLOOKUP(tblSalaries[[#This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VLOOKUP(tblSalaries[[#This Row],[Where do you work]],tblCountries[[Actual]:[Mapping]],2,FALSE)</f>
        <v>Dubai</v>
      </c>
      <c r="L1166" t="s">
        <v>9</v>
      </c>
      <c r="M1166" s="32">
        <f>tblHours[[#This Row],[hrs per day, ave]]</f>
        <v>5</v>
      </c>
      <c r="N1166" s="32">
        <f>tblHours[[#This Row],[hrs per day, min]]</f>
        <v>4</v>
      </c>
      <c r="O1166" s="32">
        <f>tblHours[[#This Row],[hrs per day, max]]</f>
        <v>6</v>
      </c>
      <c r="P1166">
        <v>2</v>
      </c>
    </row>
    <row r="1167" spans="2:16" ht="15" hidden="1" customHeight="1">
      <c r="B1167" t="s">
        <v>3170</v>
      </c>
      <c r="C1167" s="1">
        <v>41057.962754629632</v>
      </c>
      <c r="D1167" s="4" t="s">
        <v>1333</v>
      </c>
      <c r="E1167">
        <v>2000000</v>
      </c>
      <c r="F1167" t="s">
        <v>32</v>
      </c>
      <c r="G1167">
        <f>tblSalaries[[#This Row],[clean Salary (in local currency)]]*VLOOKUP(tblSalaries[[#This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VLOOKUP(tblSalaries[[#This Row],[Where do you work]],tblCountries[[Actual]:[Mapping]],2,FALSE)</f>
        <v>Pakistan</v>
      </c>
      <c r="L1167" t="s">
        <v>13</v>
      </c>
      <c r="M1167" s="32">
        <f>tblHours[[#This Row],[hrs per day, ave]]</f>
        <v>8</v>
      </c>
      <c r="N1167" s="32">
        <f>tblHours[[#This Row],[hrs per day, min]]</f>
        <v>8</v>
      </c>
      <c r="O1167" s="32">
        <f>tblHours[[#This Row],[hrs per day, max]]</f>
        <v>8</v>
      </c>
      <c r="P1167">
        <v>8</v>
      </c>
    </row>
    <row r="1168" spans="2:16" ht="15" hidden="1" customHeight="1">
      <c r="B1168" t="s">
        <v>3171</v>
      </c>
      <c r="C1168" s="1">
        <v>41057.967638888891</v>
      </c>
      <c r="D1168" s="4">
        <v>60000</v>
      </c>
      <c r="E1168">
        <v>60000</v>
      </c>
      <c r="F1168" t="s">
        <v>6</v>
      </c>
      <c r="G1168">
        <f>tblSalaries[[#This Row],[clean Salary (in local currency)]]*VLOOKUP(tblSalaries[[#This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VLOOKUP(tblSalaries[[#This Row],[Where do you work]],tblCountries[[Actual]:[Mapping]],2,FALSE)</f>
        <v>USA</v>
      </c>
      <c r="L1168" t="s">
        <v>18</v>
      </c>
      <c r="M1168" s="32">
        <f>tblHours[[#This Row],[hrs per day, ave]]</f>
        <v>2.5</v>
      </c>
      <c r="N1168" s="32">
        <f>tblHours[[#This Row],[hrs per day, min]]</f>
        <v>2</v>
      </c>
      <c r="O1168" s="32">
        <f>tblHours[[#This Row],[hrs per day, max]]</f>
        <v>3</v>
      </c>
      <c r="P1168">
        <v>10</v>
      </c>
    </row>
    <row r="1169" spans="2:16" ht="15" hidden="1" customHeight="1">
      <c r="B1169" t="s">
        <v>3172</v>
      </c>
      <c r="C1169" s="1">
        <v>41057.967719907407</v>
      </c>
      <c r="D1169" s="4" t="s">
        <v>1336</v>
      </c>
      <c r="E1169">
        <v>60000</v>
      </c>
      <c r="F1169" t="s">
        <v>1337</v>
      </c>
      <c r="G1169">
        <f>tblSalaries[[#This Row],[clean Salary (in local currency)]]*VLOOKUP(tblSalaries[[#This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VLOOKUP(tblSalaries[[#This Row],[Where do you work]],tblCountries[[Actual]:[Mapping]],2,FALSE)</f>
        <v>Poland</v>
      </c>
      <c r="L1169" t="s">
        <v>13</v>
      </c>
      <c r="M1169" s="32">
        <f>tblHours[[#This Row],[hrs per day, ave]]</f>
        <v>8</v>
      </c>
      <c r="N1169" s="32">
        <f>tblHours[[#This Row],[hrs per day, min]]</f>
        <v>8</v>
      </c>
      <c r="O1169" s="32">
        <f>tblHours[[#This Row],[hrs per day, max]]</f>
        <v>8</v>
      </c>
      <c r="P1169">
        <v>10</v>
      </c>
    </row>
    <row r="1170" spans="2:16" ht="15" hidden="1" customHeight="1">
      <c r="B1170" t="s">
        <v>3173</v>
      </c>
      <c r="C1170" s="1">
        <v>41057.970277777778</v>
      </c>
      <c r="D1170" s="4" t="s">
        <v>1338</v>
      </c>
      <c r="E1170">
        <v>7200</v>
      </c>
      <c r="F1170" t="s">
        <v>6</v>
      </c>
      <c r="G1170">
        <f>tblSalaries[[#This Row],[clean Salary (in local currency)]]*VLOOKUP(tblSalaries[[#This Row],[Currency]],tblXrate[],2,FALSE)</f>
        <v>7200</v>
      </c>
      <c r="H1170" t="s">
        <v>1339</v>
      </c>
      <c r="I1170" t="s">
        <v>3999</v>
      </c>
      <c r="J1170" t="s">
        <v>8</v>
      </c>
      <c r="K1170" t="str">
        <f>VLOOKUP(tblSalaries[[#This Row],[Where do you work]],tblCountries[[Actual]:[Mapping]],2,FALSE)</f>
        <v>India</v>
      </c>
      <c r="L1170" t="s">
        <v>9</v>
      </c>
      <c r="M1170" s="32">
        <f>tblHours[[#This Row],[hrs per day, ave]]</f>
        <v>5</v>
      </c>
      <c r="N1170" s="32">
        <f>tblHours[[#This Row],[hrs per day, min]]</f>
        <v>4</v>
      </c>
      <c r="O1170" s="32">
        <f>tblHours[[#This Row],[hrs per day, max]]</f>
        <v>6</v>
      </c>
      <c r="P1170">
        <v>7</v>
      </c>
    </row>
    <row r="1171" spans="2:16" ht="15" hidden="1" customHeight="1">
      <c r="B1171" t="s">
        <v>3174</v>
      </c>
      <c r="C1171" s="1">
        <v>41057.970497685186</v>
      </c>
      <c r="D1171" s="4">
        <v>56000</v>
      </c>
      <c r="E1171">
        <v>56000</v>
      </c>
      <c r="F1171" t="s">
        <v>6</v>
      </c>
      <c r="G1171">
        <f>tblSalaries[[#This Row],[clean Salary (in local currency)]]*VLOOKUP(tblSalaries[[#This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VLOOKUP(tblSalaries[[#This Row],[Where do you work]],tblCountries[[Actual]:[Mapping]],2,FALSE)</f>
        <v>USA</v>
      </c>
      <c r="L1171" t="s">
        <v>25</v>
      </c>
      <c r="M1171" s="32">
        <f>tblHours[[#This Row],[hrs per day, ave]]</f>
        <v>1.5</v>
      </c>
      <c r="N1171" s="32">
        <f>tblHours[[#This Row],[hrs per day, min]]</f>
        <v>1</v>
      </c>
      <c r="O1171" s="32">
        <f>tblHours[[#This Row],[hrs per day, max]]</f>
        <v>2</v>
      </c>
      <c r="P1171">
        <v>2</v>
      </c>
    </row>
    <row r="1172" spans="2:16" ht="15" hidden="1" customHeight="1">
      <c r="B1172" t="s">
        <v>3175</v>
      </c>
      <c r="C1172" s="1">
        <v>41057.971944444442</v>
      </c>
      <c r="D1172" s="4" t="s">
        <v>1340</v>
      </c>
      <c r="E1172">
        <v>540000</v>
      </c>
      <c r="F1172" t="s">
        <v>40</v>
      </c>
      <c r="G1172">
        <f>tblSalaries[[#This Row],[clean Salary (in local currency)]]*VLOOKUP(tblSalaries[[#This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VLOOKUP(tblSalaries[[#This Row],[Where do you work]],tblCountries[[Actual]:[Mapping]],2,FALSE)</f>
        <v>India</v>
      </c>
      <c r="L1172" t="s">
        <v>9</v>
      </c>
      <c r="M1172" s="32">
        <f>tblHours[[#This Row],[hrs per day, ave]]</f>
        <v>5</v>
      </c>
      <c r="N1172" s="32">
        <f>tblHours[[#This Row],[hrs per day, min]]</f>
        <v>4</v>
      </c>
      <c r="O1172" s="32">
        <f>tblHours[[#This Row],[hrs per day, max]]</f>
        <v>6</v>
      </c>
      <c r="P1172">
        <v>7.9</v>
      </c>
    </row>
    <row r="1173" spans="2:16" ht="15" hidden="1" customHeight="1">
      <c r="B1173" t="s">
        <v>3176</v>
      </c>
      <c r="C1173" s="1">
        <v>41057.972939814812</v>
      </c>
      <c r="D1173" s="4" t="s">
        <v>1342</v>
      </c>
      <c r="E1173">
        <v>4300000</v>
      </c>
      <c r="F1173" t="s">
        <v>1343</v>
      </c>
      <c r="G1173">
        <f>tblSalaries[[#This Row],[clean Salary (in local currency)]]*VLOOKUP(tblSalaries[[#This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VLOOKUP(tblSalaries[[#This Row],[Where do you work]],tblCountries[[Actual]:[Mapping]],2,FALSE)</f>
        <v>Kenya</v>
      </c>
      <c r="L1173" t="s">
        <v>9</v>
      </c>
      <c r="M1173" s="32">
        <f>tblHours[[#This Row],[hrs per day, ave]]</f>
        <v>5</v>
      </c>
      <c r="N1173" s="32">
        <f>tblHours[[#This Row],[hrs per day, min]]</f>
        <v>4</v>
      </c>
      <c r="O1173" s="32">
        <f>tblHours[[#This Row],[hrs per day, max]]</f>
        <v>6</v>
      </c>
      <c r="P1173">
        <v>9</v>
      </c>
    </row>
    <row r="1174" spans="2:16" ht="15" hidden="1" customHeight="1">
      <c r="B1174" t="s">
        <v>3177</v>
      </c>
      <c r="C1174" s="1">
        <v>41057.976064814815</v>
      </c>
      <c r="D1174" s="4" t="s">
        <v>1345</v>
      </c>
      <c r="E1174">
        <v>82000</v>
      </c>
      <c r="F1174" t="s">
        <v>22</v>
      </c>
      <c r="G1174">
        <f>tblSalaries[[#This Row],[clean Salary (in local currency)]]*VLOOKUP(tblSalaries[[#This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VLOOKUP(tblSalaries[[#This Row],[Where do you work]],tblCountries[[Actual]:[Mapping]],2,FALSE)</f>
        <v>Netherlands</v>
      </c>
      <c r="L1174" t="s">
        <v>13</v>
      </c>
      <c r="M1174" s="32">
        <f>tblHours[[#This Row],[hrs per day, ave]]</f>
        <v>8</v>
      </c>
      <c r="N1174" s="32">
        <f>tblHours[[#This Row],[hrs per day, min]]</f>
        <v>8</v>
      </c>
      <c r="O1174" s="32">
        <f>tblHours[[#This Row],[hrs per day, max]]</f>
        <v>8</v>
      </c>
      <c r="P1174">
        <v>25</v>
      </c>
    </row>
    <row r="1175" spans="2:16" ht="15" hidden="1" customHeight="1">
      <c r="B1175" t="s">
        <v>3178</v>
      </c>
      <c r="C1175" s="1">
        <v>41057.981932870367</v>
      </c>
      <c r="D1175" s="4">
        <v>88000</v>
      </c>
      <c r="E1175">
        <v>88000</v>
      </c>
      <c r="F1175" t="s">
        <v>6</v>
      </c>
      <c r="G1175">
        <f>tblSalaries[[#This Row],[clean Salary (in local currency)]]*VLOOKUP(tblSalaries[[#This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VLOOKUP(tblSalaries[[#This Row],[Where do you work]],tblCountries[[Actual]:[Mapping]],2,FALSE)</f>
        <v>USA</v>
      </c>
      <c r="L1175" t="s">
        <v>9</v>
      </c>
      <c r="M1175" s="32">
        <f>tblHours[[#This Row],[hrs per day, ave]]</f>
        <v>5</v>
      </c>
      <c r="N1175" s="32">
        <f>tblHours[[#This Row],[hrs per day, min]]</f>
        <v>4</v>
      </c>
      <c r="O1175" s="32">
        <f>tblHours[[#This Row],[hrs per day, max]]</f>
        <v>6</v>
      </c>
      <c r="P1175">
        <v>2</v>
      </c>
    </row>
    <row r="1176" spans="2:16" ht="15" hidden="1" customHeight="1">
      <c r="B1176" t="s">
        <v>3179</v>
      </c>
      <c r="C1176" s="1">
        <v>41057.985324074078</v>
      </c>
      <c r="D1176" s="4">
        <v>80000</v>
      </c>
      <c r="E1176">
        <v>80000</v>
      </c>
      <c r="F1176" t="s">
        <v>6</v>
      </c>
      <c r="G1176">
        <f>tblSalaries[[#This Row],[clean Salary (in local currency)]]*VLOOKUP(tblSalaries[[#This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VLOOKUP(tblSalaries[[#This Row],[Where do you work]],tblCountries[[Actual]:[Mapping]],2,FALSE)</f>
        <v>USA</v>
      </c>
      <c r="L1176" t="s">
        <v>9</v>
      </c>
      <c r="M1176" s="32">
        <f>tblHours[[#This Row],[hrs per day, ave]]</f>
        <v>5</v>
      </c>
      <c r="N1176" s="32">
        <f>tblHours[[#This Row],[hrs per day, min]]</f>
        <v>4</v>
      </c>
      <c r="O1176" s="32">
        <f>tblHours[[#This Row],[hrs per day, max]]</f>
        <v>6</v>
      </c>
      <c r="P1176">
        <v>6</v>
      </c>
    </row>
    <row r="1177" spans="2:16" ht="15" hidden="1" customHeight="1">
      <c r="B1177" t="s">
        <v>3180</v>
      </c>
      <c r="C1177" s="1">
        <v>41057.991087962961</v>
      </c>
      <c r="D1177" s="4">
        <v>19000</v>
      </c>
      <c r="E1177">
        <v>19000</v>
      </c>
      <c r="F1177" t="s">
        <v>6</v>
      </c>
      <c r="G1177">
        <f>tblSalaries[[#This Row],[clean Salary (in local currency)]]*VLOOKUP(tblSalaries[[#This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VLOOKUP(tblSalaries[[#This Row],[Where do you work]],tblCountries[[Actual]:[Mapping]],2,FALSE)</f>
        <v>UK</v>
      </c>
      <c r="L1177" t="s">
        <v>9</v>
      </c>
      <c r="M1177" s="32">
        <f>tblHours[[#This Row],[hrs per day, ave]]</f>
        <v>5</v>
      </c>
      <c r="N1177" s="32">
        <f>tblHours[[#This Row],[hrs per day, min]]</f>
        <v>4</v>
      </c>
      <c r="O1177" s="32">
        <f>tblHours[[#This Row],[hrs per day, max]]</f>
        <v>6</v>
      </c>
      <c r="P1177">
        <v>20</v>
      </c>
    </row>
    <row r="1178" spans="2:16" ht="15" hidden="1" customHeight="1">
      <c r="B1178" t="s">
        <v>3181</v>
      </c>
      <c r="C1178" s="1">
        <v>41057.99417824074</v>
      </c>
      <c r="D1178" s="4" t="s">
        <v>1349</v>
      </c>
      <c r="E1178">
        <v>15000</v>
      </c>
      <c r="F1178" t="s">
        <v>22</v>
      </c>
      <c r="G1178">
        <f>tblSalaries[[#This Row],[clean Salary (in local currency)]]*VLOOKUP(tblSalaries[[#This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VLOOKUP(tblSalaries[[#This Row],[Where do you work]],tblCountries[[Actual]:[Mapping]],2,FALSE)</f>
        <v>Italy</v>
      </c>
      <c r="L1178" t="s">
        <v>9</v>
      </c>
      <c r="M1178" s="32">
        <f>tblHours[[#This Row],[hrs per day, ave]]</f>
        <v>5</v>
      </c>
      <c r="N1178" s="32">
        <f>tblHours[[#This Row],[hrs per day, min]]</f>
        <v>4</v>
      </c>
      <c r="O1178" s="32">
        <f>tblHours[[#This Row],[hrs per day, max]]</f>
        <v>6</v>
      </c>
      <c r="P1178">
        <v>3</v>
      </c>
    </row>
    <row r="1179" spans="2:16" ht="15" hidden="1" customHeight="1">
      <c r="B1179" t="s">
        <v>3182</v>
      </c>
      <c r="C1179" s="1">
        <v>41057.994930555556</v>
      </c>
      <c r="D1179" s="4">
        <v>480000</v>
      </c>
      <c r="E1179">
        <v>480000</v>
      </c>
      <c r="F1179" t="s">
        <v>40</v>
      </c>
      <c r="G1179">
        <f>tblSalaries[[#This Row],[clean Salary (in local currency)]]*VLOOKUP(tblSalaries[[#This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VLOOKUP(tblSalaries[[#This Row],[Where do you work]],tblCountries[[Actual]:[Mapping]],2,FALSE)</f>
        <v>India</v>
      </c>
      <c r="L1179" t="s">
        <v>13</v>
      </c>
      <c r="M1179" s="32">
        <f>tblHours[[#This Row],[hrs per day, ave]]</f>
        <v>8</v>
      </c>
      <c r="N1179" s="32">
        <f>tblHours[[#This Row],[hrs per day, min]]</f>
        <v>8</v>
      </c>
      <c r="O1179" s="32">
        <f>tblHours[[#This Row],[hrs per day, max]]</f>
        <v>8</v>
      </c>
      <c r="P1179">
        <v>15</v>
      </c>
    </row>
    <row r="1180" spans="2:16" ht="15" hidden="1" customHeight="1">
      <c r="B1180" t="s">
        <v>3183</v>
      </c>
      <c r="C1180" s="1">
        <v>41057.995162037034</v>
      </c>
      <c r="D1180" s="4">
        <v>1100000</v>
      </c>
      <c r="E1180">
        <v>1100000</v>
      </c>
      <c r="F1180" t="s">
        <v>40</v>
      </c>
      <c r="G1180">
        <f>tblSalaries[[#This Row],[clean Salary (in local currency)]]*VLOOKUP(tblSalaries[[#This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VLOOKUP(tblSalaries[[#This Row],[Where do you work]],tblCountries[[Actual]:[Mapping]],2,FALSE)</f>
        <v>India</v>
      </c>
      <c r="L1180" t="s">
        <v>13</v>
      </c>
      <c r="M1180" s="32">
        <f>tblHours[[#This Row],[hrs per day, ave]]</f>
        <v>8</v>
      </c>
      <c r="N1180" s="32">
        <f>tblHours[[#This Row],[hrs per day, min]]</f>
        <v>8</v>
      </c>
      <c r="O1180" s="32">
        <f>tblHours[[#This Row],[hrs per day, max]]</f>
        <v>8</v>
      </c>
      <c r="P1180">
        <v>13</v>
      </c>
    </row>
    <row r="1181" spans="2:16" ht="15" hidden="1" customHeight="1">
      <c r="B1181" t="s">
        <v>3184</v>
      </c>
      <c r="C1181" s="1">
        <v>41058.000243055554</v>
      </c>
      <c r="D1181" s="4">
        <v>61000</v>
      </c>
      <c r="E1181">
        <v>61000</v>
      </c>
      <c r="F1181" t="s">
        <v>6</v>
      </c>
      <c r="G1181">
        <f>tblSalaries[[#This Row],[clean Salary (in local currency)]]*VLOOKUP(tblSalaries[[#This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VLOOKUP(tblSalaries[[#This Row],[Where do you work]],tblCountries[[Actual]:[Mapping]],2,FALSE)</f>
        <v>USA</v>
      </c>
      <c r="L1181" t="s">
        <v>9</v>
      </c>
      <c r="M1181" s="32">
        <f>tblHours[[#This Row],[hrs per day, ave]]</f>
        <v>5</v>
      </c>
      <c r="N1181" s="32">
        <f>tblHours[[#This Row],[hrs per day, min]]</f>
        <v>4</v>
      </c>
      <c r="O1181" s="32">
        <f>tblHours[[#This Row],[hrs per day, max]]</f>
        <v>6</v>
      </c>
      <c r="P1181">
        <v>1.5</v>
      </c>
    </row>
    <row r="1182" spans="2:16" ht="15" hidden="1" customHeight="1">
      <c r="B1182" t="s">
        <v>3185</v>
      </c>
      <c r="C1182" s="1">
        <v>41058.002581018518</v>
      </c>
      <c r="D1182" s="4">
        <v>34000</v>
      </c>
      <c r="E1182">
        <v>34000</v>
      </c>
      <c r="F1182" t="s">
        <v>69</v>
      </c>
      <c r="G1182">
        <f>tblSalaries[[#This Row],[clean Salary (in local currency)]]*VLOOKUP(tblSalaries[[#This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VLOOKUP(tblSalaries[[#This Row],[Where do you work]],tblCountries[[Actual]:[Mapping]],2,FALSE)</f>
        <v>UK</v>
      </c>
      <c r="L1182" t="s">
        <v>13</v>
      </c>
      <c r="M1182" s="32">
        <f>tblHours[[#This Row],[hrs per day, ave]]</f>
        <v>8</v>
      </c>
      <c r="N1182" s="32">
        <f>tblHours[[#This Row],[hrs per day, min]]</f>
        <v>8</v>
      </c>
      <c r="O1182" s="32">
        <f>tblHours[[#This Row],[hrs per day, max]]</f>
        <v>8</v>
      </c>
      <c r="P1182">
        <v>10</v>
      </c>
    </row>
    <row r="1183" spans="2:16" ht="15" hidden="1" customHeight="1">
      <c r="B1183" t="s">
        <v>3186</v>
      </c>
      <c r="C1183" s="1">
        <v>41058.002638888887</v>
      </c>
      <c r="D1183" s="4">
        <v>34000</v>
      </c>
      <c r="E1183">
        <v>34000</v>
      </c>
      <c r="F1183" t="s">
        <v>69</v>
      </c>
      <c r="G1183">
        <f>tblSalaries[[#This Row],[clean Salary (in local currency)]]*VLOOKUP(tblSalaries[[#This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VLOOKUP(tblSalaries[[#This Row],[Where do you work]],tblCountries[[Actual]:[Mapping]],2,FALSE)</f>
        <v>UK</v>
      </c>
      <c r="L1183" t="s">
        <v>13</v>
      </c>
      <c r="M1183" s="32">
        <f>tblHours[[#This Row],[hrs per day, ave]]</f>
        <v>8</v>
      </c>
      <c r="N1183" s="32">
        <f>tblHours[[#This Row],[hrs per day, min]]</f>
        <v>8</v>
      </c>
      <c r="O1183" s="32">
        <f>tblHours[[#This Row],[hrs per day, max]]</f>
        <v>8</v>
      </c>
      <c r="P1183">
        <v>10</v>
      </c>
    </row>
    <row r="1184" spans="2:16" ht="15" hidden="1" customHeight="1">
      <c r="B1184" t="s">
        <v>3187</v>
      </c>
      <c r="C1184" s="1">
        <v>41058.004861111112</v>
      </c>
      <c r="D1184" s="4">
        <v>250000</v>
      </c>
      <c r="E1184">
        <v>250000</v>
      </c>
      <c r="F1184" t="s">
        <v>40</v>
      </c>
      <c r="G1184">
        <f>tblSalaries[[#This Row],[clean Salary (in local currency)]]*VLOOKUP(tblSalaries[[#This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VLOOKUP(tblSalaries[[#This Row],[Where do you work]],tblCountries[[Actual]:[Mapping]],2,FALSE)</f>
        <v>India</v>
      </c>
      <c r="L1184" t="s">
        <v>9</v>
      </c>
      <c r="M1184" s="32">
        <f>tblHours[[#This Row],[hrs per day, ave]]</f>
        <v>5</v>
      </c>
      <c r="N1184" s="32">
        <f>tblHours[[#This Row],[hrs per day, min]]</f>
        <v>4</v>
      </c>
      <c r="O1184" s="32">
        <f>tblHours[[#This Row],[hrs per day, max]]</f>
        <v>6</v>
      </c>
      <c r="P1184">
        <v>1</v>
      </c>
    </row>
    <row r="1185" spans="2:16" ht="15" hidden="1" customHeight="1">
      <c r="B1185" t="s">
        <v>3188</v>
      </c>
      <c r="C1185" s="1">
        <v>41058.005277777775</v>
      </c>
      <c r="D1185" s="4">
        <v>20000</v>
      </c>
      <c r="E1185">
        <v>20000</v>
      </c>
      <c r="F1185" t="s">
        <v>22</v>
      </c>
      <c r="G1185">
        <f>tblSalaries[[#This Row],[clean Salary (in local currency)]]*VLOOKUP(tblSalaries[[#This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VLOOKUP(tblSalaries[[#This Row],[Where do you work]],tblCountries[[Actual]:[Mapping]],2,FALSE)</f>
        <v>Greece</v>
      </c>
      <c r="L1185" t="s">
        <v>25</v>
      </c>
      <c r="M1185" s="32">
        <f>tblHours[[#This Row],[hrs per day, ave]]</f>
        <v>1.5</v>
      </c>
      <c r="N1185" s="32">
        <f>tblHours[[#This Row],[hrs per day, min]]</f>
        <v>1</v>
      </c>
      <c r="O1185" s="32">
        <f>tblHours[[#This Row],[hrs per day, max]]</f>
        <v>2</v>
      </c>
      <c r="P1185">
        <v>12</v>
      </c>
    </row>
    <row r="1186" spans="2:16" ht="15" hidden="1" customHeight="1">
      <c r="B1186" t="s">
        <v>3189</v>
      </c>
      <c r="C1186" s="1">
        <v>41058.008599537039</v>
      </c>
      <c r="D1186" s="4">
        <v>23000</v>
      </c>
      <c r="E1186">
        <v>23000</v>
      </c>
      <c r="F1186" t="s">
        <v>6</v>
      </c>
      <c r="G1186">
        <f>tblSalaries[[#This Row],[clean Salary (in local currency)]]*VLOOKUP(tblSalaries[[#This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VLOOKUP(tblSalaries[[#This Row],[Where do you work]],tblCountries[[Actual]:[Mapping]],2,FALSE)</f>
        <v>Saudi Arabia</v>
      </c>
      <c r="L1186" t="s">
        <v>13</v>
      </c>
      <c r="M1186" s="32">
        <f>tblHours[[#This Row],[hrs per day, ave]]</f>
        <v>8</v>
      </c>
      <c r="N1186" s="32">
        <f>tblHours[[#This Row],[hrs per day, min]]</f>
        <v>8</v>
      </c>
      <c r="O1186" s="32">
        <f>tblHours[[#This Row],[hrs per day, max]]</f>
        <v>8</v>
      </c>
      <c r="P1186">
        <v>14</v>
      </c>
    </row>
    <row r="1187" spans="2:16" ht="15" hidden="1" customHeight="1">
      <c r="B1187" t="s">
        <v>3190</v>
      </c>
      <c r="C1187" s="1">
        <v>41058.011747685188</v>
      </c>
      <c r="D1187" s="4" t="s">
        <v>1263</v>
      </c>
      <c r="E1187">
        <v>900000</v>
      </c>
      <c r="F1187" t="s">
        <v>40</v>
      </c>
      <c r="G1187">
        <f>tblSalaries[[#This Row],[clean Salary (in local currency)]]*VLOOKUP(tblSalaries[[#This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VLOOKUP(tblSalaries[[#This Row],[Where do you work]],tblCountries[[Actual]:[Mapping]],2,FALSE)</f>
        <v>India</v>
      </c>
      <c r="L1187" t="s">
        <v>25</v>
      </c>
      <c r="M1187" s="32">
        <f>tblHours[[#This Row],[hrs per day, ave]]</f>
        <v>1.5</v>
      </c>
      <c r="N1187" s="32">
        <f>tblHours[[#This Row],[hrs per day, min]]</f>
        <v>1</v>
      </c>
      <c r="O1187" s="32">
        <f>tblHours[[#This Row],[hrs per day, max]]</f>
        <v>2</v>
      </c>
      <c r="P1187">
        <v>13</v>
      </c>
    </row>
    <row r="1188" spans="2:16" ht="15" hidden="1" customHeight="1">
      <c r="B1188" t="s">
        <v>3191</v>
      </c>
      <c r="C1188" s="1">
        <v>41058.017812500002</v>
      </c>
      <c r="D1188" s="4">
        <v>60000</v>
      </c>
      <c r="E1188">
        <v>60000</v>
      </c>
      <c r="F1188" t="s">
        <v>6</v>
      </c>
      <c r="G1188">
        <f>tblSalaries[[#This Row],[clean Salary (in local currency)]]*VLOOKUP(tblSalaries[[#This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VLOOKUP(tblSalaries[[#This Row],[Where do you work]],tblCountries[[Actual]:[Mapping]],2,FALSE)</f>
        <v>USA</v>
      </c>
      <c r="L1188" t="s">
        <v>25</v>
      </c>
      <c r="M1188" s="32">
        <f>tblHours[[#This Row],[hrs per day, ave]]</f>
        <v>1.5</v>
      </c>
      <c r="N1188" s="32">
        <f>tblHours[[#This Row],[hrs per day, min]]</f>
        <v>1</v>
      </c>
      <c r="O1188" s="32">
        <f>tblHours[[#This Row],[hrs per day, max]]</f>
        <v>2</v>
      </c>
      <c r="P1188">
        <v>6</v>
      </c>
    </row>
    <row r="1189" spans="2:16" ht="15" hidden="1" customHeight="1">
      <c r="B1189" t="s">
        <v>3192</v>
      </c>
      <c r="C1189" s="1">
        <v>41058.017893518518</v>
      </c>
      <c r="D1189" s="4">
        <v>800</v>
      </c>
      <c r="E1189">
        <v>4800</v>
      </c>
      <c r="F1189" t="s">
        <v>6</v>
      </c>
      <c r="G1189">
        <f>tblSalaries[[#This Row],[clean Salary (in local currency)]]*VLOOKUP(tblSalaries[[#This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 s="32">
        <f>tblHours[[#This Row],[hrs per day, ave]]</f>
        <v>5</v>
      </c>
      <c r="N1189" s="32">
        <f>tblHours[[#This Row],[hrs per day, min]]</f>
        <v>4</v>
      </c>
      <c r="O1189" s="32">
        <f>tblHours[[#This Row],[hrs per day, max]]</f>
        <v>6</v>
      </c>
      <c r="P1189">
        <v>5</v>
      </c>
    </row>
    <row r="1190" spans="2:16" ht="15" hidden="1" customHeight="1">
      <c r="B1190" t="s">
        <v>3193</v>
      </c>
      <c r="C1190" s="1">
        <v>41058.01829861111</v>
      </c>
      <c r="D1190" s="4" t="s">
        <v>1361</v>
      </c>
      <c r="E1190">
        <v>625000</v>
      </c>
      <c r="F1190" t="s">
        <v>1362</v>
      </c>
      <c r="G1190">
        <f>tblSalaries[[#This Row],[clean Salary (in local currency)]]*VLOOKUP(tblSalaries[[#This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VLOOKUP(tblSalaries[[#This Row],[Where do you work]],tblCountries[[Actual]:[Mapping]],2,FALSE)</f>
        <v>Denmark</v>
      </c>
      <c r="L1190" t="s">
        <v>9</v>
      </c>
      <c r="M1190" s="32">
        <f>tblHours[[#This Row],[hrs per day, ave]]</f>
        <v>5</v>
      </c>
      <c r="N1190" s="32">
        <f>tblHours[[#This Row],[hrs per day, min]]</f>
        <v>4</v>
      </c>
      <c r="O1190" s="32">
        <f>tblHours[[#This Row],[hrs per day, max]]</f>
        <v>6</v>
      </c>
      <c r="P1190">
        <v>25</v>
      </c>
    </row>
    <row r="1191" spans="2:16" ht="15" hidden="1" customHeight="1">
      <c r="B1191" t="s">
        <v>3194</v>
      </c>
      <c r="C1191" s="1">
        <v>41058.019884259258</v>
      </c>
      <c r="D1191" s="4">
        <v>500000</v>
      </c>
      <c r="E1191">
        <v>500000</v>
      </c>
      <c r="F1191" t="s">
        <v>40</v>
      </c>
      <c r="G1191">
        <f>tblSalaries[[#This Row],[clean Salary (in local currency)]]*VLOOKUP(tblSalaries[[#This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VLOOKUP(tblSalaries[[#This Row],[Where do you work]],tblCountries[[Actual]:[Mapping]],2,FALSE)</f>
        <v>India</v>
      </c>
      <c r="L1191" t="s">
        <v>18</v>
      </c>
      <c r="M1191" s="32">
        <f>tblHours[[#This Row],[hrs per day, ave]]</f>
        <v>2.5</v>
      </c>
      <c r="N1191" s="32">
        <f>tblHours[[#This Row],[hrs per day, min]]</f>
        <v>2</v>
      </c>
      <c r="O1191" s="32">
        <f>tblHours[[#This Row],[hrs per day, max]]</f>
        <v>3</v>
      </c>
      <c r="P1191">
        <v>3</v>
      </c>
    </row>
    <row r="1192" spans="2:16" ht="15" hidden="1" customHeight="1">
      <c r="B1192" t="s">
        <v>3195</v>
      </c>
      <c r="C1192" s="1">
        <v>41058.020509259259</v>
      </c>
      <c r="D1192" s="4">
        <v>60000</v>
      </c>
      <c r="E1192">
        <v>60000</v>
      </c>
      <c r="F1192" t="s">
        <v>6</v>
      </c>
      <c r="G1192">
        <f>tblSalaries[[#This Row],[clean Salary (in local currency)]]*VLOOKUP(tblSalaries[[#This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VLOOKUP(tblSalaries[[#This Row],[Where do you work]],tblCountries[[Actual]:[Mapping]],2,FALSE)</f>
        <v>USA</v>
      </c>
      <c r="L1192" t="s">
        <v>9</v>
      </c>
      <c r="M1192" s="32">
        <f>tblHours[[#This Row],[hrs per day, ave]]</f>
        <v>5</v>
      </c>
      <c r="N1192" s="32">
        <f>tblHours[[#This Row],[hrs per day, min]]</f>
        <v>4</v>
      </c>
      <c r="O1192" s="32">
        <f>tblHours[[#This Row],[hrs per day, max]]</f>
        <v>6</v>
      </c>
      <c r="P1192">
        <v>12</v>
      </c>
    </row>
    <row r="1193" spans="2:16" ht="15" hidden="1" customHeight="1">
      <c r="B1193" t="s">
        <v>3196</v>
      </c>
      <c r="C1193" s="1">
        <v>41058.021319444444</v>
      </c>
      <c r="D1193" s="4">
        <v>2600000</v>
      </c>
      <c r="E1193">
        <v>2600000</v>
      </c>
      <c r="F1193" t="s">
        <v>40</v>
      </c>
      <c r="G1193">
        <f>tblSalaries[[#This Row],[clean Salary (in local currency)]]*VLOOKUP(tblSalaries[[#This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VLOOKUP(tblSalaries[[#This Row],[Where do you work]],tblCountries[[Actual]:[Mapping]],2,FALSE)</f>
        <v>India</v>
      </c>
      <c r="L1193" t="s">
        <v>9</v>
      </c>
      <c r="M1193" s="32">
        <f>tblHours[[#This Row],[hrs per day, ave]]</f>
        <v>5</v>
      </c>
      <c r="N1193" s="32">
        <f>tblHours[[#This Row],[hrs per day, min]]</f>
        <v>4</v>
      </c>
      <c r="O1193" s="32">
        <f>tblHours[[#This Row],[hrs per day, max]]</f>
        <v>6</v>
      </c>
      <c r="P1193">
        <v>4</v>
      </c>
    </row>
    <row r="1194" spans="2:16" ht="15" hidden="1" customHeight="1">
      <c r="B1194" t="s">
        <v>3197</v>
      </c>
      <c r="C1194" s="1">
        <v>41058.022627314815</v>
      </c>
      <c r="D1194" s="4" t="s">
        <v>1366</v>
      </c>
      <c r="E1194">
        <v>750000</v>
      </c>
      <c r="F1194" t="s">
        <v>40</v>
      </c>
      <c r="G1194">
        <f>tblSalaries[[#This Row],[clean Salary (in local currency)]]*VLOOKUP(tblSalaries[[#This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VLOOKUP(tblSalaries[[#This Row],[Where do you work]],tblCountries[[Actual]:[Mapping]],2,FALSE)</f>
        <v>India</v>
      </c>
      <c r="L1194" t="s">
        <v>18</v>
      </c>
      <c r="M1194" s="32">
        <f>tblHours[[#This Row],[hrs per day, ave]]</f>
        <v>2.5</v>
      </c>
      <c r="N1194" s="32">
        <f>tblHours[[#This Row],[hrs per day, min]]</f>
        <v>2</v>
      </c>
      <c r="O1194" s="32">
        <f>tblHours[[#This Row],[hrs per day, max]]</f>
        <v>3</v>
      </c>
      <c r="P1194">
        <v>3</v>
      </c>
    </row>
    <row r="1195" spans="2:16" ht="15" hidden="1" customHeight="1">
      <c r="B1195" t="s">
        <v>3198</v>
      </c>
      <c r="C1195" s="1">
        <v>41058.025243055556</v>
      </c>
      <c r="D1195" s="4">
        <v>74000</v>
      </c>
      <c r="E1195">
        <v>74000</v>
      </c>
      <c r="F1195" t="s">
        <v>6</v>
      </c>
      <c r="G1195">
        <f>tblSalaries[[#This Row],[clean Salary (in local currency)]]*VLOOKUP(tblSalaries[[#This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 s="32">
        <f>tblHours[[#This Row],[hrs per day, ave]]</f>
        <v>5</v>
      </c>
      <c r="N1195" s="32">
        <f>tblHours[[#This Row],[hrs per day, min]]</f>
        <v>4</v>
      </c>
      <c r="O1195" s="32">
        <f>tblHours[[#This Row],[hrs per day, max]]</f>
        <v>6</v>
      </c>
      <c r="P1195">
        <v>10</v>
      </c>
    </row>
    <row r="1196" spans="2:16" ht="15" hidden="1" customHeight="1">
      <c r="B1196" t="s">
        <v>3199</v>
      </c>
      <c r="C1196" s="1">
        <v>41058.032835648148</v>
      </c>
      <c r="D1196" s="4">
        <v>95856</v>
      </c>
      <c r="E1196">
        <v>95856</v>
      </c>
      <c r="F1196" t="s">
        <v>6</v>
      </c>
      <c r="G1196">
        <f>tblSalaries[[#This Row],[clean Salary (in local currency)]]*VLOOKUP(tblSalaries[[#This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VLOOKUP(tblSalaries[[#This Row],[Where do you work]],tblCountries[[Actual]:[Mapping]],2,FALSE)</f>
        <v>USA</v>
      </c>
      <c r="L1196" t="s">
        <v>18</v>
      </c>
      <c r="M1196" s="32">
        <f>tblHours[[#This Row],[hrs per day, ave]]</f>
        <v>2.5</v>
      </c>
      <c r="N1196" s="32">
        <f>tblHours[[#This Row],[hrs per day, min]]</f>
        <v>2</v>
      </c>
      <c r="O1196" s="32">
        <f>tblHours[[#This Row],[hrs per day, max]]</f>
        <v>3</v>
      </c>
      <c r="P1196">
        <v>13</v>
      </c>
    </row>
    <row r="1197" spans="2:16" ht="15" hidden="1" customHeight="1">
      <c r="B1197" t="s">
        <v>3200</v>
      </c>
      <c r="C1197" s="1">
        <v>41058.043969907405</v>
      </c>
      <c r="D1197" s="4" t="s">
        <v>1368</v>
      </c>
      <c r="E1197">
        <v>40000</v>
      </c>
      <c r="F1197" t="s">
        <v>6</v>
      </c>
      <c r="G1197">
        <f>tblSalaries[[#This Row],[clean Salary (in local currency)]]*VLOOKUP(tblSalaries[[#This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VLOOKUP(tblSalaries[[#This Row],[Where do you work]],tblCountries[[Actual]:[Mapping]],2,FALSE)</f>
        <v>USA</v>
      </c>
      <c r="L1197" t="s">
        <v>18</v>
      </c>
      <c r="M1197" s="32">
        <f>tblHours[[#This Row],[hrs per day, ave]]</f>
        <v>2.5</v>
      </c>
      <c r="N1197" s="32">
        <f>tblHours[[#This Row],[hrs per day, min]]</f>
        <v>2</v>
      </c>
      <c r="O1197" s="32">
        <f>tblHours[[#This Row],[hrs per day, max]]</f>
        <v>3</v>
      </c>
      <c r="P1197">
        <v>15</v>
      </c>
    </row>
    <row r="1198" spans="2:16" ht="15" hidden="1" customHeight="1">
      <c r="B1198" t="s">
        <v>3201</v>
      </c>
      <c r="C1198" s="1">
        <v>41058.046342592592</v>
      </c>
      <c r="D1198" s="4">
        <v>4400</v>
      </c>
      <c r="E1198">
        <v>4400</v>
      </c>
      <c r="F1198" t="s">
        <v>6</v>
      </c>
      <c r="G1198">
        <f>tblSalaries[[#This Row],[clean Salary (in local currency)]]*VLOOKUP(tblSalaries[[#This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VLOOKUP(tblSalaries[[#This Row],[Where do you work]],tblCountries[[Actual]:[Mapping]],2,FALSE)</f>
        <v>Latin America</v>
      </c>
      <c r="L1198" t="s">
        <v>18</v>
      </c>
      <c r="M1198" s="32">
        <f>tblHours[[#This Row],[hrs per day, ave]]</f>
        <v>2.5</v>
      </c>
      <c r="N1198" s="32">
        <f>tblHours[[#This Row],[hrs per day, min]]</f>
        <v>2</v>
      </c>
      <c r="O1198" s="32">
        <f>tblHours[[#This Row],[hrs per day, max]]</f>
        <v>3</v>
      </c>
      <c r="P1198">
        <v>5</v>
      </c>
    </row>
    <row r="1199" spans="2:16" ht="15" hidden="1" customHeight="1">
      <c r="B1199" t="s">
        <v>3202</v>
      </c>
      <c r="C1199" s="1">
        <v>41058.050324074073</v>
      </c>
      <c r="D1199" s="4">
        <v>90000</v>
      </c>
      <c r="E1199">
        <v>90000</v>
      </c>
      <c r="F1199" t="s">
        <v>6</v>
      </c>
      <c r="G1199">
        <f>tblSalaries[[#This Row],[clean Salary (in local currency)]]*VLOOKUP(tblSalaries[[#This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VLOOKUP(tblSalaries[[#This Row],[Where do you work]],tblCountries[[Actual]:[Mapping]],2,FALSE)</f>
        <v>USA</v>
      </c>
      <c r="L1199" t="s">
        <v>9</v>
      </c>
      <c r="M1199" s="32">
        <f>tblHours[[#This Row],[hrs per day, ave]]</f>
        <v>5</v>
      </c>
      <c r="N1199" s="32">
        <f>tblHours[[#This Row],[hrs per day, min]]</f>
        <v>4</v>
      </c>
      <c r="O1199" s="32">
        <f>tblHours[[#This Row],[hrs per day, max]]</f>
        <v>6</v>
      </c>
      <c r="P1199">
        <v>30</v>
      </c>
    </row>
    <row r="1200" spans="2:16" ht="15" hidden="1" customHeight="1">
      <c r="B1200" t="s">
        <v>3203</v>
      </c>
      <c r="C1200" s="1">
        <v>41058.055162037039</v>
      </c>
      <c r="D1200" s="4" t="s">
        <v>1372</v>
      </c>
      <c r="E1200">
        <v>450000</v>
      </c>
      <c r="F1200" t="s">
        <v>40</v>
      </c>
      <c r="G1200">
        <f>tblSalaries[[#This Row],[clean Salary (in local currency)]]*VLOOKUP(tblSalaries[[#This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VLOOKUP(tblSalaries[[#This Row],[Where do you work]],tblCountries[[Actual]:[Mapping]],2,FALSE)</f>
        <v>India</v>
      </c>
      <c r="L1200" t="s">
        <v>13</v>
      </c>
      <c r="M1200" s="32">
        <f>tblHours[[#This Row],[hrs per day, ave]]</f>
        <v>8</v>
      </c>
      <c r="N1200" s="32">
        <f>tblHours[[#This Row],[hrs per day, min]]</f>
        <v>8</v>
      </c>
      <c r="O1200" s="32">
        <f>tblHours[[#This Row],[hrs per day, max]]</f>
        <v>8</v>
      </c>
      <c r="P1200">
        <v>2</v>
      </c>
    </row>
    <row r="1201" spans="2:16" ht="15" hidden="1" customHeight="1">
      <c r="B1201" t="s">
        <v>3204</v>
      </c>
      <c r="C1201" s="1">
        <v>41058.057627314818</v>
      </c>
      <c r="D1201" s="4" t="s">
        <v>395</v>
      </c>
      <c r="E1201">
        <v>1000000</v>
      </c>
      <c r="F1201" t="s">
        <v>40</v>
      </c>
      <c r="G1201">
        <f>tblSalaries[[#This Row],[clean Salary (in local currency)]]*VLOOKUP(tblSalaries[[#This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VLOOKUP(tblSalaries[[#This Row],[Where do you work]],tblCountries[[Actual]:[Mapping]],2,FALSE)</f>
        <v>India</v>
      </c>
      <c r="L1201" t="s">
        <v>9</v>
      </c>
      <c r="M1201" s="32">
        <f>tblHours[[#This Row],[hrs per day, ave]]</f>
        <v>5</v>
      </c>
      <c r="N1201" s="32">
        <f>tblHours[[#This Row],[hrs per day, min]]</f>
        <v>4</v>
      </c>
      <c r="O1201" s="32">
        <f>tblHours[[#This Row],[hrs per day, max]]</f>
        <v>6</v>
      </c>
      <c r="P1201">
        <v>8.5</v>
      </c>
    </row>
    <row r="1202" spans="2:16" ht="15" hidden="1" customHeight="1">
      <c r="B1202" t="s">
        <v>3205</v>
      </c>
      <c r="C1202" s="1">
        <v>41058.063645833332</v>
      </c>
      <c r="D1202" s="4" t="s">
        <v>1374</v>
      </c>
      <c r="E1202">
        <v>700000</v>
      </c>
      <c r="F1202" t="s">
        <v>40</v>
      </c>
      <c r="G1202">
        <f>tblSalaries[[#This Row],[clean Salary (in local currency)]]*VLOOKUP(tblSalaries[[#This Row],[Currency]],tblXrate[],2,FALSE)</f>
        <v>12465.541681209797</v>
      </c>
      <c r="H1202" t="s">
        <v>1375</v>
      </c>
      <c r="I1202" t="s">
        <v>3999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 s="32">
        <f>tblHours[[#This Row],[hrs per day, ave]]</f>
        <v>5</v>
      </c>
      <c r="N1202" s="32">
        <f>tblHours[[#This Row],[hrs per day, min]]</f>
        <v>4</v>
      </c>
      <c r="O1202" s="32">
        <f>tblHours[[#This Row],[hrs per day, max]]</f>
        <v>6</v>
      </c>
      <c r="P1202">
        <v>6</v>
      </c>
    </row>
    <row r="1203" spans="2:16" ht="15" hidden="1" customHeight="1">
      <c r="B1203" t="s">
        <v>3206</v>
      </c>
      <c r="C1203" s="1">
        <v>41058.070138888892</v>
      </c>
      <c r="D1203" s="4">
        <v>80000</v>
      </c>
      <c r="E1203">
        <v>80000</v>
      </c>
      <c r="F1203" t="s">
        <v>6</v>
      </c>
      <c r="G1203">
        <f>tblSalaries[[#This Row],[clean Salary (in local currency)]]*VLOOKUP(tblSalaries[[#This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VLOOKUP(tblSalaries[[#This Row],[Where do you work]],tblCountries[[Actual]:[Mapping]],2,FALSE)</f>
        <v>Singapore</v>
      </c>
      <c r="L1203" t="s">
        <v>25</v>
      </c>
      <c r="M1203" s="32">
        <f>tblHours[[#This Row],[hrs per day, ave]]</f>
        <v>1.5</v>
      </c>
      <c r="N1203" s="32">
        <f>tblHours[[#This Row],[hrs per day, min]]</f>
        <v>1</v>
      </c>
      <c r="O1203" s="32">
        <f>tblHours[[#This Row],[hrs per day, max]]</f>
        <v>2</v>
      </c>
      <c r="P1203">
        <v>6</v>
      </c>
    </row>
    <row r="1204" spans="2:16" ht="15" hidden="1" customHeight="1">
      <c r="B1204" t="s">
        <v>3207</v>
      </c>
      <c r="C1204" s="1">
        <v>41058.072256944448</v>
      </c>
      <c r="D1204" s="4">
        <v>100000</v>
      </c>
      <c r="E1204">
        <v>100000</v>
      </c>
      <c r="F1204" t="s">
        <v>6</v>
      </c>
      <c r="G1204">
        <f>tblSalaries[[#This Row],[clean Salary (in local currency)]]*VLOOKUP(tblSalaries[[#This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VLOOKUP(tblSalaries[[#This Row],[Where do you work]],tblCountries[[Actual]:[Mapping]],2,FALSE)</f>
        <v>USA</v>
      </c>
      <c r="L1204" t="s">
        <v>9</v>
      </c>
      <c r="M1204" s="32">
        <f>tblHours[[#This Row],[hrs per day, ave]]</f>
        <v>5</v>
      </c>
      <c r="N1204" s="32">
        <f>tblHours[[#This Row],[hrs per day, min]]</f>
        <v>4</v>
      </c>
      <c r="O1204" s="32">
        <f>tblHours[[#This Row],[hrs per day, max]]</f>
        <v>6</v>
      </c>
      <c r="P1204">
        <v>11</v>
      </c>
    </row>
    <row r="1205" spans="2:16" ht="15" hidden="1" customHeight="1">
      <c r="B1205" t="s">
        <v>3208</v>
      </c>
      <c r="C1205" s="1">
        <v>41058.073067129626</v>
      </c>
      <c r="D1205" s="4">
        <v>4100</v>
      </c>
      <c r="E1205">
        <v>49200</v>
      </c>
      <c r="F1205" t="s">
        <v>6</v>
      </c>
      <c r="G1205">
        <f>tblSalaries[[#This Row],[clean Salary (in local currency)]]*VLOOKUP(tblSalaries[[#This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VLOOKUP(tblSalaries[[#This Row],[Where do you work]],tblCountries[[Actual]:[Mapping]],2,FALSE)</f>
        <v>Qatar</v>
      </c>
      <c r="L1205" t="s">
        <v>18</v>
      </c>
      <c r="M1205" s="32">
        <f>tblHours[[#This Row],[hrs per day, ave]]</f>
        <v>2.5</v>
      </c>
      <c r="N1205" s="32">
        <f>tblHours[[#This Row],[hrs per day, min]]</f>
        <v>2</v>
      </c>
      <c r="O1205" s="32">
        <f>tblHours[[#This Row],[hrs per day, max]]</f>
        <v>3</v>
      </c>
      <c r="P1205">
        <v>25</v>
      </c>
    </row>
    <row r="1206" spans="2:16" ht="15" hidden="1" customHeight="1">
      <c r="B1206" t="s">
        <v>3209</v>
      </c>
      <c r="C1206" s="1">
        <v>41058.074756944443</v>
      </c>
      <c r="D1206" s="4">
        <v>750</v>
      </c>
      <c r="E1206">
        <v>9000</v>
      </c>
      <c r="F1206" t="s">
        <v>6</v>
      </c>
      <c r="G1206">
        <f>tblSalaries[[#This Row],[clean Salary (in local currency)]]*VLOOKUP(tblSalaries[[#This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VLOOKUP(tblSalaries[[#This Row],[Where do you work]],tblCountries[[Actual]:[Mapping]],2,FALSE)</f>
        <v>India</v>
      </c>
      <c r="L1206" t="s">
        <v>9</v>
      </c>
      <c r="M1206" s="32">
        <f>tblHours[[#This Row],[hrs per day, ave]]</f>
        <v>5</v>
      </c>
      <c r="N1206" s="32">
        <f>tblHours[[#This Row],[hrs per day, min]]</f>
        <v>4</v>
      </c>
      <c r="O1206" s="32">
        <f>tblHours[[#This Row],[hrs per day, max]]</f>
        <v>6</v>
      </c>
      <c r="P1206">
        <v>1</v>
      </c>
    </row>
    <row r="1207" spans="2:16" ht="15" hidden="1" customHeight="1">
      <c r="B1207" t="s">
        <v>3210</v>
      </c>
      <c r="C1207" s="1">
        <v>41058.07640046296</v>
      </c>
      <c r="D1207" s="4">
        <v>300000</v>
      </c>
      <c r="E1207">
        <v>300000</v>
      </c>
      <c r="F1207" t="s">
        <v>40</v>
      </c>
      <c r="G1207">
        <f>tblSalaries[[#This Row],[clean Salary (in local currency)]]*VLOOKUP(tblSalaries[[#This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 s="32">
        <f>tblHours[[#This Row],[hrs per day, ave]]</f>
        <v>5</v>
      </c>
      <c r="N1207" s="32">
        <f>tblHours[[#This Row],[hrs per day, min]]</f>
        <v>4</v>
      </c>
      <c r="O1207" s="32">
        <f>tblHours[[#This Row],[hrs per day, max]]</f>
        <v>6</v>
      </c>
      <c r="P1207">
        <v>6</v>
      </c>
    </row>
    <row r="1208" spans="2:16" ht="15" hidden="1" customHeight="1">
      <c r="B1208" t="s">
        <v>3211</v>
      </c>
      <c r="C1208" s="1">
        <v>41058.085173611114</v>
      </c>
      <c r="D1208" s="4" t="s">
        <v>1379</v>
      </c>
      <c r="E1208">
        <v>40000</v>
      </c>
      <c r="F1208" t="s">
        <v>6</v>
      </c>
      <c r="G1208">
        <f>tblSalaries[[#This Row],[clean Salary (in local currency)]]*VLOOKUP(tblSalaries[[#This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VLOOKUP(tblSalaries[[#This Row],[Where do you work]],tblCountries[[Actual]:[Mapping]],2,FALSE)</f>
        <v>Pakistan</v>
      </c>
      <c r="L1208" t="s">
        <v>9</v>
      </c>
      <c r="M1208" s="32">
        <f>tblHours[[#This Row],[hrs per day, ave]]</f>
        <v>5</v>
      </c>
      <c r="N1208" s="32">
        <f>tblHours[[#This Row],[hrs per day, min]]</f>
        <v>4</v>
      </c>
      <c r="O1208" s="32">
        <f>tblHours[[#This Row],[hrs per day, max]]</f>
        <v>6</v>
      </c>
      <c r="P1208">
        <v>15</v>
      </c>
    </row>
    <row r="1209" spans="2:16" ht="15" hidden="1" customHeight="1">
      <c r="B1209" t="s">
        <v>3212</v>
      </c>
      <c r="C1209" s="1">
        <v>41058.092037037037</v>
      </c>
      <c r="D1209" s="4" t="s">
        <v>1382</v>
      </c>
      <c r="E1209">
        <v>26000</v>
      </c>
      <c r="F1209" t="s">
        <v>69</v>
      </c>
      <c r="G1209">
        <f>tblSalaries[[#This Row],[clean Salary (in local currency)]]*VLOOKUP(tblSalaries[[#This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VLOOKUP(tblSalaries[[#This Row],[Where do you work]],tblCountries[[Actual]:[Mapping]],2,FALSE)</f>
        <v>UK</v>
      </c>
      <c r="L1209" t="s">
        <v>9</v>
      </c>
      <c r="M1209" s="32">
        <f>tblHours[[#This Row],[hrs per day, ave]]</f>
        <v>5</v>
      </c>
      <c r="N1209" s="32">
        <f>tblHours[[#This Row],[hrs per day, min]]</f>
        <v>4</v>
      </c>
      <c r="O1209" s="32">
        <f>tblHours[[#This Row],[hrs per day, max]]</f>
        <v>6</v>
      </c>
      <c r="P1209">
        <v>2</v>
      </c>
    </row>
    <row r="1210" spans="2:16" ht="15" hidden="1" customHeight="1">
      <c r="B1210" t="s">
        <v>3213</v>
      </c>
      <c r="C1210" s="1">
        <v>41058.09684027778</v>
      </c>
      <c r="D1210" s="4" t="s">
        <v>400</v>
      </c>
      <c r="E1210">
        <v>29000</v>
      </c>
      <c r="F1210" t="s">
        <v>69</v>
      </c>
      <c r="G1210">
        <f>tblSalaries[[#This Row],[clean Salary (in local currency)]]*VLOOKUP(tblSalaries[[#This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VLOOKUP(tblSalaries[[#This Row],[Where do you work]],tblCountries[[Actual]:[Mapping]],2,FALSE)</f>
        <v>UK</v>
      </c>
      <c r="L1210" t="s">
        <v>18</v>
      </c>
      <c r="M1210" s="32">
        <f>tblHours[[#This Row],[hrs per day, ave]]</f>
        <v>2.5</v>
      </c>
      <c r="N1210" s="32">
        <f>tblHours[[#This Row],[hrs per day, min]]</f>
        <v>2</v>
      </c>
      <c r="O1210" s="32">
        <f>tblHours[[#This Row],[hrs per day, max]]</f>
        <v>3</v>
      </c>
      <c r="P1210">
        <v>8</v>
      </c>
    </row>
    <row r="1211" spans="2:16" ht="15" hidden="1" customHeight="1">
      <c r="B1211" t="s">
        <v>3214</v>
      </c>
      <c r="C1211" s="1">
        <v>41058.098761574074</v>
      </c>
      <c r="D1211" s="4">
        <v>400000</v>
      </c>
      <c r="E1211">
        <v>400000</v>
      </c>
      <c r="F1211" t="s">
        <v>40</v>
      </c>
      <c r="G1211">
        <f>tblSalaries[[#This Row],[clean Salary (in local currency)]]*VLOOKUP(tblSalaries[[#This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VLOOKUP(tblSalaries[[#This Row],[Where do you work]],tblCountries[[Actual]:[Mapping]],2,FALSE)</f>
        <v>India</v>
      </c>
      <c r="L1211" t="s">
        <v>9</v>
      </c>
      <c r="M1211" s="32">
        <f>tblHours[[#This Row],[hrs per day, ave]]</f>
        <v>5</v>
      </c>
      <c r="N1211" s="32">
        <f>tblHours[[#This Row],[hrs per day, min]]</f>
        <v>4</v>
      </c>
      <c r="O1211" s="32">
        <f>tblHours[[#This Row],[hrs per day, max]]</f>
        <v>6</v>
      </c>
      <c r="P1211">
        <v>1</v>
      </c>
    </row>
    <row r="1212" spans="2:16" ht="15" hidden="1" customHeight="1">
      <c r="B1212" t="s">
        <v>3215</v>
      </c>
      <c r="C1212" s="1">
        <v>41058.101712962962</v>
      </c>
      <c r="D1212" s="4" t="s">
        <v>97</v>
      </c>
      <c r="E1212">
        <v>100000</v>
      </c>
      <c r="F1212" t="s">
        <v>6</v>
      </c>
      <c r="G1212">
        <f>tblSalaries[[#This Row],[clean Salary (in local currency)]]*VLOOKUP(tblSalaries[[#This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VLOOKUP(tblSalaries[[#This Row],[Where do you work]],tblCountries[[Actual]:[Mapping]],2,FALSE)</f>
        <v>Norway</v>
      </c>
      <c r="L1212" t="s">
        <v>9</v>
      </c>
      <c r="M1212" s="32">
        <f>tblHours[[#This Row],[hrs per day, ave]]</f>
        <v>5</v>
      </c>
      <c r="N1212" s="32">
        <f>tblHours[[#This Row],[hrs per day, min]]</f>
        <v>4</v>
      </c>
      <c r="O1212" s="32">
        <f>tblHours[[#This Row],[hrs per day, max]]</f>
        <v>6</v>
      </c>
      <c r="P1212">
        <v>12</v>
      </c>
    </row>
    <row r="1213" spans="2:16" ht="15" hidden="1" customHeight="1">
      <c r="B1213" t="s">
        <v>3216</v>
      </c>
      <c r="C1213" s="1">
        <v>41058.113703703704</v>
      </c>
      <c r="D1213" s="4" t="s">
        <v>1385</v>
      </c>
      <c r="E1213">
        <v>62000</v>
      </c>
      <c r="F1213" t="s">
        <v>22</v>
      </c>
      <c r="G1213">
        <f>tblSalaries[[#This Row],[clean Salary (in local currency)]]*VLOOKUP(tblSalaries[[#This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VLOOKUP(tblSalaries[[#This Row],[Where do you work]],tblCountries[[Actual]:[Mapping]],2,FALSE)</f>
        <v>Netherlands</v>
      </c>
      <c r="L1213" t="s">
        <v>9</v>
      </c>
      <c r="M1213" s="32">
        <f>tblHours[[#This Row],[hrs per day, ave]]</f>
        <v>5</v>
      </c>
      <c r="N1213" s="32">
        <f>tblHours[[#This Row],[hrs per day, min]]</f>
        <v>4</v>
      </c>
      <c r="O1213" s="32">
        <f>tblHours[[#This Row],[hrs per day, max]]</f>
        <v>6</v>
      </c>
      <c r="P1213">
        <v>15</v>
      </c>
    </row>
    <row r="1214" spans="2:16" ht="15" hidden="1" customHeight="1">
      <c r="B1214" t="s">
        <v>3217</v>
      </c>
      <c r="C1214" s="1">
        <v>41058.136134259257</v>
      </c>
      <c r="D1214" s="4">
        <v>150000</v>
      </c>
      <c r="E1214">
        <v>150000</v>
      </c>
      <c r="F1214" t="s">
        <v>82</v>
      </c>
      <c r="G1214">
        <f>tblSalaries[[#This Row],[clean Salary (in local currency)]]*VLOOKUP(tblSalaries[[#This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VLOOKUP(tblSalaries[[#This Row],[Where do you work]],tblCountries[[Actual]:[Mapping]],2,FALSE)</f>
        <v>Australia</v>
      </c>
      <c r="L1214" t="s">
        <v>18</v>
      </c>
      <c r="M1214" s="32">
        <f>tblHours[[#This Row],[hrs per day, ave]]</f>
        <v>2.5</v>
      </c>
      <c r="N1214" s="32">
        <f>tblHours[[#This Row],[hrs per day, min]]</f>
        <v>2</v>
      </c>
      <c r="O1214" s="32">
        <f>tblHours[[#This Row],[hrs per day, max]]</f>
        <v>3</v>
      </c>
      <c r="P1214">
        <v>10</v>
      </c>
    </row>
    <row r="1215" spans="2:16" ht="15" hidden="1" customHeight="1">
      <c r="B1215" t="s">
        <v>3218</v>
      </c>
      <c r="C1215" s="1">
        <v>41058.144872685189</v>
      </c>
      <c r="D1215" s="4" t="s">
        <v>1387</v>
      </c>
      <c r="E1215">
        <v>35000</v>
      </c>
      <c r="F1215" t="s">
        <v>22</v>
      </c>
      <c r="G1215">
        <f>tblSalaries[[#This Row],[clean Salary (in local currency)]]*VLOOKUP(tblSalaries[[#This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VLOOKUP(tblSalaries[[#This Row],[Where do you work]],tblCountries[[Actual]:[Mapping]],2,FALSE)</f>
        <v>Ireland</v>
      </c>
      <c r="L1215" t="s">
        <v>13</v>
      </c>
      <c r="M1215" s="32">
        <f>tblHours[[#This Row],[hrs per day, ave]]</f>
        <v>8</v>
      </c>
      <c r="N1215" s="32">
        <f>tblHours[[#This Row],[hrs per day, min]]</f>
        <v>8</v>
      </c>
      <c r="O1215" s="32">
        <f>tblHours[[#This Row],[hrs per day, max]]</f>
        <v>8</v>
      </c>
      <c r="P1215">
        <v>12</v>
      </c>
    </row>
    <row r="1216" spans="2:16" ht="15" hidden="1" customHeight="1">
      <c r="B1216" t="s">
        <v>3219</v>
      </c>
      <c r="C1216" s="1">
        <v>41058.160520833335</v>
      </c>
      <c r="D1216" s="4">
        <v>30</v>
      </c>
      <c r="E1216">
        <v>30000</v>
      </c>
      <c r="F1216" t="s">
        <v>22</v>
      </c>
      <c r="G1216">
        <f>tblSalaries[[#This Row],[clean Salary (in local currency)]]*VLOOKUP(tblSalaries[[#This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VLOOKUP(tblSalaries[[#This Row],[Where do you work]],tblCountries[[Actual]:[Mapping]],2,FALSE)</f>
        <v>Netherlands</v>
      </c>
      <c r="L1216" t="s">
        <v>25</v>
      </c>
      <c r="M1216" s="32">
        <f>tblHours[[#This Row],[hrs per day, ave]]</f>
        <v>1.5</v>
      </c>
      <c r="N1216" s="32">
        <f>tblHours[[#This Row],[hrs per day, min]]</f>
        <v>1</v>
      </c>
      <c r="O1216" s="32">
        <f>tblHours[[#This Row],[hrs per day, max]]</f>
        <v>2</v>
      </c>
      <c r="P1216">
        <v>8</v>
      </c>
    </row>
    <row r="1217" spans="2:16" ht="15" hidden="1" customHeight="1">
      <c r="B1217" t="s">
        <v>3220</v>
      </c>
      <c r="C1217" s="1">
        <v>41058.160740740743</v>
      </c>
      <c r="D1217" s="4">
        <v>75000</v>
      </c>
      <c r="E1217">
        <v>75000</v>
      </c>
      <c r="F1217" t="s">
        <v>69</v>
      </c>
      <c r="G1217">
        <f>tblSalaries[[#This Row],[clean Salary (in local currency)]]*VLOOKUP(tblSalaries[[#This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VLOOKUP(tblSalaries[[#This Row],[Where do you work]],tblCountries[[Actual]:[Mapping]],2,FALSE)</f>
        <v>UK</v>
      </c>
      <c r="L1217" t="s">
        <v>9</v>
      </c>
      <c r="M1217" s="32">
        <f>tblHours[[#This Row],[hrs per day, ave]]</f>
        <v>5</v>
      </c>
      <c r="N1217" s="32">
        <f>tblHours[[#This Row],[hrs per day, min]]</f>
        <v>4</v>
      </c>
      <c r="O1217" s="32">
        <f>tblHours[[#This Row],[hrs per day, max]]</f>
        <v>6</v>
      </c>
      <c r="P1217">
        <v>20</v>
      </c>
    </row>
    <row r="1218" spans="2:16" ht="15" hidden="1" customHeight="1">
      <c r="B1218" t="s">
        <v>3221</v>
      </c>
      <c r="C1218" s="1">
        <v>41058.16883101852</v>
      </c>
      <c r="D1218" s="4">
        <v>25000</v>
      </c>
      <c r="E1218">
        <v>25000</v>
      </c>
      <c r="F1218" t="s">
        <v>69</v>
      </c>
      <c r="G1218">
        <f>tblSalaries[[#This Row],[clean Salary (in local currency)]]*VLOOKUP(tblSalaries[[#This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VLOOKUP(tblSalaries[[#This Row],[Where do you work]],tblCountries[[Actual]:[Mapping]],2,FALSE)</f>
        <v>UK</v>
      </c>
      <c r="L1218" t="s">
        <v>18</v>
      </c>
      <c r="M1218" s="32">
        <f>tblHours[[#This Row],[hrs per day, ave]]</f>
        <v>2.5</v>
      </c>
      <c r="N1218" s="32">
        <f>tblHours[[#This Row],[hrs per day, min]]</f>
        <v>2</v>
      </c>
      <c r="O1218" s="32">
        <f>tblHours[[#This Row],[hrs per day, max]]</f>
        <v>3</v>
      </c>
      <c r="P1218">
        <v>10</v>
      </c>
    </row>
    <row r="1219" spans="2:16" ht="15" hidden="1" customHeight="1">
      <c r="B1219" t="s">
        <v>3222</v>
      </c>
      <c r="C1219" s="1">
        <v>41058.172743055555</v>
      </c>
      <c r="D1219" s="4">
        <v>71000</v>
      </c>
      <c r="E1219">
        <v>71000</v>
      </c>
      <c r="F1219" t="s">
        <v>22</v>
      </c>
      <c r="G1219">
        <f>tblSalaries[[#This Row],[clean Salary (in local currency)]]*VLOOKUP(tblSalaries[[#This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VLOOKUP(tblSalaries[[#This Row],[Where do you work]],tblCountries[[Actual]:[Mapping]],2,FALSE)</f>
        <v>Germany</v>
      </c>
      <c r="L1219" t="s">
        <v>25</v>
      </c>
      <c r="M1219" s="32">
        <f>tblHours[[#This Row],[hrs per day, ave]]</f>
        <v>1.5</v>
      </c>
      <c r="N1219" s="32">
        <f>tblHours[[#This Row],[hrs per day, min]]</f>
        <v>1</v>
      </c>
      <c r="O1219" s="32">
        <f>tblHours[[#This Row],[hrs per day, max]]</f>
        <v>2</v>
      </c>
      <c r="P1219">
        <v>3</v>
      </c>
    </row>
    <row r="1220" spans="2:16" ht="15" hidden="1" customHeight="1">
      <c r="B1220" t="s">
        <v>3223</v>
      </c>
      <c r="C1220" s="1">
        <v>41058.174976851849</v>
      </c>
      <c r="D1220" s="4" t="s">
        <v>137</v>
      </c>
      <c r="E1220">
        <v>30000</v>
      </c>
      <c r="F1220" t="s">
        <v>69</v>
      </c>
      <c r="G1220">
        <f>tblSalaries[[#This Row],[clean Salary (in local currency)]]*VLOOKUP(tblSalaries[[#This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VLOOKUP(tblSalaries[[#This Row],[Where do you work]],tblCountries[[Actual]:[Mapping]],2,FALSE)</f>
        <v>UK</v>
      </c>
      <c r="L1220" t="s">
        <v>9</v>
      </c>
      <c r="M1220" s="32">
        <f>tblHours[[#This Row],[hrs per day, ave]]</f>
        <v>5</v>
      </c>
      <c r="N1220" s="32">
        <f>tblHours[[#This Row],[hrs per day, min]]</f>
        <v>4</v>
      </c>
      <c r="O1220" s="32">
        <f>tblHours[[#This Row],[hrs per day, max]]</f>
        <v>6</v>
      </c>
      <c r="P1220">
        <v>14</v>
      </c>
    </row>
    <row r="1221" spans="2:16" ht="15" hidden="1" customHeight="1">
      <c r="B1221" t="s">
        <v>3224</v>
      </c>
      <c r="C1221" s="1">
        <v>41058.184050925927</v>
      </c>
      <c r="D1221" s="4">
        <v>56000</v>
      </c>
      <c r="E1221">
        <v>56000</v>
      </c>
      <c r="F1221" t="s">
        <v>6</v>
      </c>
      <c r="G1221">
        <f>tblSalaries[[#This Row],[clean Salary (in local currency)]]*VLOOKUP(tblSalaries[[#This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 s="32">
        <f>tblHours[[#This Row],[hrs per day, ave]]</f>
        <v>5</v>
      </c>
      <c r="N1221" s="32">
        <f>tblHours[[#This Row],[hrs per day, min]]</f>
        <v>4</v>
      </c>
      <c r="O1221" s="32">
        <f>tblHours[[#This Row],[hrs per day, max]]</f>
        <v>6</v>
      </c>
      <c r="P1221">
        <v>1</v>
      </c>
    </row>
    <row r="1222" spans="2:16" ht="15" hidden="1" customHeight="1">
      <c r="B1222" t="s">
        <v>3225</v>
      </c>
      <c r="C1222" s="1">
        <v>41058.187615740739</v>
      </c>
      <c r="D1222" s="4" t="s">
        <v>1392</v>
      </c>
      <c r="E1222">
        <v>48000000</v>
      </c>
      <c r="F1222" t="s">
        <v>1393</v>
      </c>
      <c r="G1222">
        <f>tblSalaries[[#This Row],[clean Salary (in local currency)]]*VLOOKUP(tblSalaries[[#This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VLOOKUP(tblSalaries[[#This Row],[Where do you work]],tblCountries[[Actual]:[Mapping]],2,FALSE)</f>
        <v>Indonesia</v>
      </c>
      <c r="L1222" t="s">
        <v>25</v>
      </c>
      <c r="M1222" s="32">
        <f>tblHours[[#This Row],[hrs per day, ave]]</f>
        <v>1.5</v>
      </c>
      <c r="N1222" s="32">
        <f>tblHours[[#This Row],[hrs per day, min]]</f>
        <v>1</v>
      </c>
      <c r="O1222" s="32">
        <f>tblHours[[#This Row],[hrs per day, max]]</f>
        <v>2</v>
      </c>
      <c r="P1222">
        <v>2</v>
      </c>
    </row>
    <row r="1223" spans="2:16" ht="15" hidden="1" customHeight="1">
      <c r="B1223" t="s">
        <v>3226</v>
      </c>
      <c r="C1223" s="1">
        <v>41058.190011574072</v>
      </c>
      <c r="D1223" s="4" t="s">
        <v>1395</v>
      </c>
      <c r="E1223">
        <v>34000</v>
      </c>
      <c r="F1223" t="s">
        <v>69</v>
      </c>
      <c r="G1223">
        <f>tblSalaries[[#This Row],[clean Salary (in local currency)]]*VLOOKUP(tblSalaries[[#This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VLOOKUP(tblSalaries[[#This Row],[Where do you work]],tblCountries[[Actual]:[Mapping]],2,FALSE)</f>
        <v>UK</v>
      </c>
      <c r="L1223" t="s">
        <v>13</v>
      </c>
      <c r="M1223" s="32">
        <f>tblHours[[#This Row],[hrs per day, ave]]</f>
        <v>8</v>
      </c>
      <c r="N1223" s="32">
        <f>tblHours[[#This Row],[hrs per day, min]]</f>
        <v>8</v>
      </c>
      <c r="O1223" s="32">
        <f>tblHours[[#This Row],[hrs per day, max]]</f>
        <v>8</v>
      </c>
      <c r="P1223">
        <v>10</v>
      </c>
    </row>
    <row r="1224" spans="2:16" ht="15" hidden="1" customHeight="1">
      <c r="B1224" t="s">
        <v>3227</v>
      </c>
      <c r="C1224" s="1">
        <v>41058.210717592592</v>
      </c>
      <c r="D1224" s="4" t="s">
        <v>1397</v>
      </c>
      <c r="E1224">
        <v>450000</v>
      </c>
      <c r="F1224" t="s">
        <v>1362</v>
      </c>
      <c r="G1224">
        <f>tblSalaries[[#This Row],[clean Salary (in local currency)]]*VLOOKUP(tblSalaries[[#This Row],[Currency]],tblXrate[],2,FALSE)</f>
        <v>76906.906752939132</v>
      </c>
      <c r="H1224" t="s">
        <v>708</v>
      </c>
      <c r="I1224" t="s">
        <v>4001</v>
      </c>
      <c r="J1224" t="s">
        <v>877</v>
      </c>
      <c r="K1224" t="str">
        <f>VLOOKUP(tblSalaries[[#This Row],[Where do you work]],tblCountries[[Actual]:[Mapping]],2,FALSE)</f>
        <v>Denmark</v>
      </c>
      <c r="L1224" t="s">
        <v>13</v>
      </c>
      <c r="M1224" s="32">
        <f>tblHours[[#This Row],[hrs per day, ave]]</f>
        <v>8</v>
      </c>
      <c r="N1224" s="32">
        <f>tblHours[[#This Row],[hrs per day, min]]</f>
        <v>8</v>
      </c>
      <c r="O1224" s="32">
        <f>tblHours[[#This Row],[hrs per day, max]]</f>
        <v>8</v>
      </c>
      <c r="P1224">
        <v>17</v>
      </c>
    </row>
    <row r="1225" spans="2:16" ht="15" hidden="1" customHeight="1">
      <c r="B1225" t="s">
        <v>3228</v>
      </c>
      <c r="C1225" s="1">
        <v>41058.214548611111</v>
      </c>
      <c r="D1225" s="4" t="s">
        <v>1398</v>
      </c>
      <c r="E1225">
        <v>85000</v>
      </c>
      <c r="F1225" t="s">
        <v>6</v>
      </c>
      <c r="G1225">
        <f>tblSalaries[[#This Row],[clean Salary (in local currency)]]*VLOOKUP(tblSalaries[[#This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VLOOKUP(tblSalaries[[#This Row],[Where do you work]],tblCountries[[Actual]:[Mapping]],2,FALSE)</f>
        <v>USA</v>
      </c>
      <c r="L1225" t="s">
        <v>9</v>
      </c>
      <c r="M1225" s="32">
        <f>tblHours[[#This Row],[hrs per day, ave]]</f>
        <v>5</v>
      </c>
      <c r="N1225" s="32">
        <f>tblHours[[#This Row],[hrs per day, min]]</f>
        <v>4</v>
      </c>
      <c r="O1225" s="32">
        <f>tblHours[[#This Row],[hrs per day, max]]</f>
        <v>6</v>
      </c>
      <c r="P1225">
        <v>5</v>
      </c>
    </row>
    <row r="1226" spans="2:16" ht="15" hidden="1" customHeight="1">
      <c r="B1226" t="s">
        <v>3229</v>
      </c>
      <c r="C1226" s="1">
        <v>41058.216006944444</v>
      </c>
      <c r="D1226" s="4" t="s">
        <v>1400</v>
      </c>
      <c r="E1226">
        <v>72000</v>
      </c>
      <c r="F1226" t="s">
        <v>6</v>
      </c>
      <c r="G1226">
        <f>tblSalaries[[#This Row],[clean Salary (in local currency)]]*VLOOKUP(tblSalaries[[#This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VLOOKUP(tblSalaries[[#This Row],[Where do you work]],tblCountries[[Actual]:[Mapping]],2,FALSE)</f>
        <v>New Zealand</v>
      </c>
      <c r="L1226" t="s">
        <v>18</v>
      </c>
      <c r="M1226" s="32">
        <f>tblHours[[#This Row],[hrs per day, ave]]</f>
        <v>2.5</v>
      </c>
      <c r="N1226" s="32">
        <f>tblHours[[#This Row],[hrs per day, min]]</f>
        <v>2</v>
      </c>
      <c r="O1226" s="32">
        <f>tblHours[[#This Row],[hrs per day, max]]</f>
        <v>3</v>
      </c>
      <c r="P1226">
        <v>10</v>
      </c>
    </row>
    <row r="1227" spans="2:16" ht="15" hidden="1" customHeight="1">
      <c r="B1227" t="s">
        <v>3230</v>
      </c>
      <c r="C1227" s="1">
        <v>41058.223368055558</v>
      </c>
      <c r="D1227" s="4">
        <v>55000</v>
      </c>
      <c r="E1227">
        <v>55000</v>
      </c>
      <c r="F1227" t="s">
        <v>6</v>
      </c>
      <c r="G1227">
        <f>tblSalaries[[#This Row],[clean Salary (in local currency)]]*VLOOKUP(tblSalaries[[#This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VLOOKUP(tblSalaries[[#This Row],[Where do you work]],tblCountries[[Actual]:[Mapping]],2,FALSE)</f>
        <v>USA</v>
      </c>
      <c r="L1227" t="s">
        <v>25</v>
      </c>
      <c r="M1227" s="32">
        <f>tblHours[[#This Row],[hrs per day, ave]]</f>
        <v>1.5</v>
      </c>
      <c r="N1227" s="32">
        <f>tblHours[[#This Row],[hrs per day, min]]</f>
        <v>1</v>
      </c>
      <c r="O1227" s="32">
        <f>tblHours[[#This Row],[hrs per day, max]]</f>
        <v>2</v>
      </c>
      <c r="P1227">
        <v>7</v>
      </c>
    </row>
    <row r="1228" spans="2:16" ht="15" hidden="1" customHeight="1">
      <c r="B1228" t="s">
        <v>3231</v>
      </c>
      <c r="C1228" s="1">
        <v>41058.241365740738</v>
      </c>
      <c r="D1228" s="4" t="s">
        <v>1402</v>
      </c>
      <c r="E1228">
        <v>43000</v>
      </c>
      <c r="F1228" t="s">
        <v>69</v>
      </c>
      <c r="G1228">
        <f>tblSalaries[[#This Row],[clean Salary (in local currency)]]*VLOOKUP(tblSalaries[[#This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VLOOKUP(tblSalaries[[#This Row],[Where do you work]],tblCountries[[Actual]:[Mapping]],2,FALSE)</f>
        <v>UK</v>
      </c>
      <c r="L1228" t="s">
        <v>9</v>
      </c>
      <c r="M1228" s="32">
        <f>tblHours[[#This Row],[hrs per day, ave]]</f>
        <v>5</v>
      </c>
      <c r="N1228" s="32">
        <f>tblHours[[#This Row],[hrs per day, min]]</f>
        <v>4</v>
      </c>
      <c r="O1228" s="32">
        <f>tblHours[[#This Row],[hrs per day, max]]</f>
        <v>6</v>
      </c>
      <c r="P1228">
        <v>25</v>
      </c>
    </row>
    <row r="1229" spans="2:16" ht="15" hidden="1" customHeight="1">
      <c r="B1229" t="s">
        <v>3232</v>
      </c>
      <c r="C1229" s="1">
        <v>41058.245625000003</v>
      </c>
      <c r="D1229" s="4" t="s">
        <v>1403</v>
      </c>
      <c r="E1229">
        <v>25750</v>
      </c>
      <c r="F1229" t="s">
        <v>69</v>
      </c>
      <c r="G1229">
        <f>tblSalaries[[#This Row],[clean Salary (in local currency)]]*VLOOKUP(tblSalaries[[#This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VLOOKUP(tblSalaries[[#This Row],[Where do you work]],tblCountries[[Actual]:[Mapping]],2,FALSE)</f>
        <v>UK</v>
      </c>
      <c r="L1229" t="s">
        <v>9</v>
      </c>
      <c r="M1229" s="32">
        <f>tblHours[[#This Row],[hrs per day, ave]]</f>
        <v>5</v>
      </c>
      <c r="N1229" s="32">
        <f>tblHours[[#This Row],[hrs per day, min]]</f>
        <v>4</v>
      </c>
      <c r="O1229" s="32">
        <f>tblHours[[#This Row],[hrs per day, max]]</f>
        <v>6</v>
      </c>
      <c r="P1229">
        <v>1</v>
      </c>
    </row>
    <row r="1230" spans="2:16" ht="15" hidden="1" customHeight="1">
      <c r="B1230" t="s">
        <v>3233</v>
      </c>
      <c r="C1230" s="1">
        <v>41058.255694444444</v>
      </c>
      <c r="D1230" s="4">
        <v>50846</v>
      </c>
      <c r="E1230">
        <v>50846</v>
      </c>
      <c r="F1230" t="s">
        <v>6</v>
      </c>
      <c r="G1230">
        <f>tblSalaries[[#This Row],[clean Salary (in local currency)]]*VLOOKUP(tblSalaries[[#This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VLOOKUP(tblSalaries[[#This Row],[Where do you work]],tblCountries[[Actual]:[Mapping]],2,FALSE)</f>
        <v>USA</v>
      </c>
      <c r="L1230" t="s">
        <v>9</v>
      </c>
      <c r="M1230" s="32">
        <f>tblHours[[#This Row],[hrs per day, ave]]</f>
        <v>5</v>
      </c>
      <c r="N1230" s="32">
        <f>tblHours[[#This Row],[hrs per day, min]]</f>
        <v>4</v>
      </c>
      <c r="O1230" s="32">
        <f>tblHours[[#This Row],[hrs per day, max]]</f>
        <v>6</v>
      </c>
      <c r="P1230">
        <v>25</v>
      </c>
    </row>
    <row r="1231" spans="2:16" ht="15" hidden="1" customHeight="1">
      <c r="B1231" t="s">
        <v>3234</v>
      </c>
      <c r="C1231" s="1">
        <v>41058.267083333332</v>
      </c>
      <c r="D1231" s="4">
        <v>63000</v>
      </c>
      <c r="E1231">
        <v>63000</v>
      </c>
      <c r="F1231" t="s">
        <v>6</v>
      </c>
      <c r="G1231">
        <f>tblSalaries[[#This Row],[clean Salary (in local currency)]]*VLOOKUP(tblSalaries[[#This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VLOOKUP(tblSalaries[[#This Row],[Where do you work]],tblCountries[[Actual]:[Mapping]],2,FALSE)</f>
        <v>USA</v>
      </c>
      <c r="L1231" t="s">
        <v>13</v>
      </c>
      <c r="M1231" s="32">
        <f>tblHours[[#This Row],[hrs per day, ave]]</f>
        <v>8</v>
      </c>
      <c r="N1231" s="32">
        <f>tblHours[[#This Row],[hrs per day, min]]</f>
        <v>8</v>
      </c>
      <c r="O1231" s="32">
        <f>tblHours[[#This Row],[hrs per day, max]]</f>
        <v>8</v>
      </c>
      <c r="P1231">
        <v>16</v>
      </c>
    </row>
    <row r="1232" spans="2:16" ht="15" hidden="1" customHeight="1">
      <c r="B1232" t="s">
        <v>3235</v>
      </c>
      <c r="C1232" s="1">
        <v>41058.268113425926</v>
      </c>
      <c r="D1232" s="4">
        <v>80000</v>
      </c>
      <c r="E1232">
        <v>80000</v>
      </c>
      <c r="F1232" t="s">
        <v>82</v>
      </c>
      <c r="G1232">
        <f>tblSalaries[[#This Row],[clean Salary (in local currency)]]*VLOOKUP(tblSalaries[[#This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VLOOKUP(tblSalaries[[#This Row],[Where do you work]],tblCountries[[Actual]:[Mapping]],2,FALSE)</f>
        <v>Australia</v>
      </c>
      <c r="L1232" t="s">
        <v>9</v>
      </c>
      <c r="M1232" s="32">
        <f>tblHours[[#This Row],[hrs per day, ave]]</f>
        <v>5</v>
      </c>
      <c r="N1232" s="32">
        <f>tblHours[[#This Row],[hrs per day, min]]</f>
        <v>4</v>
      </c>
      <c r="O1232" s="32">
        <f>tblHours[[#This Row],[hrs per day, max]]</f>
        <v>6</v>
      </c>
      <c r="P1232">
        <v>5</v>
      </c>
    </row>
    <row r="1233" spans="2:16" ht="15" hidden="1" customHeight="1">
      <c r="B1233" t="s">
        <v>3236</v>
      </c>
      <c r="C1233" s="1">
        <v>41058.30672453704</v>
      </c>
      <c r="D1233" s="4">
        <v>50700</v>
      </c>
      <c r="E1233">
        <v>50700</v>
      </c>
      <c r="F1233" t="s">
        <v>6</v>
      </c>
      <c r="G1233">
        <f>tblSalaries[[#This Row],[clean Salary (in local currency)]]*VLOOKUP(tblSalaries[[#This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VLOOKUP(tblSalaries[[#This Row],[Where do you work]],tblCountries[[Actual]:[Mapping]],2,FALSE)</f>
        <v>Brazil</v>
      </c>
      <c r="L1233" t="s">
        <v>25</v>
      </c>
      <c r="M1233" s="32">
        <f>tblHours[[#This Row],[hrs per day, ave]]</f>
        <v>1.5</v>
      </c>
      <c r="N1233" s="32">
        <f>tblHours[[#This Row],[hrs per day, min]]</f>
        <v>1</v>
      </c>
      <c r="O1233" s="32">
        <f>tblHours[[#This Row],[hrs per day, max]]</f>
        <v>2</v>
      </c>
      <c r="P1233">
        <v>15</v>
      </c>
    </row>
    <row r="1234" spans="2:16" ht="15" hidden="1" customHeight="1">
      <c r="B1234" t="s">
        <v>3237</v>
      </c>
      <c r="C1234" s="1">
        <v>41058.311585648145</v>
      </c>
      <c r="D1234" s="4">
        <v>20000</v>
      </c>
      <c r="E1234">
        <v>20000</v>
      </c>
      <c r="F1234" t="s">
        <v>69</v>
      </c>
      <c r="G1234">
        <f>tblSalaries[[#This Row],[clean Salary (in local currency)]]*VLOOKUP(tblSalaries[[#This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VLOOKUP(tblSalaries[[#This Row],[Where do you work]],tblCountries[[Actual]:[Mapping]],2,FALSE)</f>
        <v>UK</v>
      </c>
      <c r="L1234" t="s">
        <v>9</v>
      </c>
      <c r="M1234" s="32">
        <f>tblHours[[#This Row],[hrs per day, ave]]</f>
        <v>5</v>
      </c>
      <c r="N1234" s="32">
        <f>tblHours[[#This Row],[hrs per day, min]]</f>
        <v>4</v>
      </c>
      <c r="O1234" s="32">
        <f>tblHours[[#This Row],[hrs per day, max]]</f>
        <v>6</v>
      </c>
      <c r="P1234">
        <v>1</v>
      </c>
    </row>
    <row r="1235" spans="2:16" ht="15" hidden="1" customHeight="1">
      <c r="B1235" t="s">
        <v>3238</v>
      </c>
      <c r="C1235" s="1">
        <v>41058.324259259258</v>
      </c>
      <c r="D1235" s="4">
        <v>70000</v>
      </c>
      <c r="E1235">
        <v>70000</v>
      </c>
      <c r="F1235" t="s">
        <v>6</v>
      </c>
      <c r="G1235">
        <f>tblSalaries[[#This Row],[clean Salary (in local currency)]]*VLOOKUP(tblSalaries[[#This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VLOOKUP(tblSalaries[[#This Row],[Where do you work]],tblCountries[[Actual]:[Mapping]],2,FALSE)</f>
        <v>USA</v>
      </c>
      <c r="L1235" t="s">
        <v>25</v>
      </c>
      <c r="M1235" s="32">
        <f>tblHours[[#This Row],[hrs per day, ave]]</f>
        <v>1.5</v>
      </c>
      <c r="N1235" s="32">
        <f>tblHours[[#This Row],[hrs per day, min]]</f>
        <v>1</v>
      </c>
      <c r="O1235" s="32">
        <f>tblHours[[#This Row],[hrs per day, max]]</f>
        <v>2</v>
      </c>
      <c r="P1235">
        <v>6</v>
      </c>
    </row>
    <row r="1236" spans="2:16" ht="15" hidden="1" customHeight="1">
      <c r="B1236" t="s">
        <v>3239</v>
      </c>
      <c r="C1236" s="1">
        <v>41058.328425925924</v>
      </c>
      <c r="D1236" s="4">
        <v>65000</v>
      </c>
      <c r="E1236">
        <v>65000</v>
      </c>
      <c r="F1236" t="s">
        <v>86</v>
      </c>
      <c r="G1236">
        <f>tblSalaries[[#This Row],[clean Salary (in local currency)]]*VLOOKUP(tblSalaries[[#This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VLOOKUP(tblSalaries[[#This Row],[Where do you work]],tblCountries[[Actual]:[Mapping]],2,FALSE)</f>
        <v>Canada</v>
      </c>
      <c r="L1236" t="s">
        <v>18</v>
      </c>
      <c r="M1236" s="32">
        <f>tblHours[[#This Row],[hrs per day, ave]]</f>
        <v>2.5</v>
      </c>
      <c r="N1236" s="32">
        <f>tblHours[[#This Row],[hrs per day, min]]</f>
        <v>2</v>
      </c>
      <c r="O1236" s="32">
        <f>tblHours[[#This Row],[hrs per day, max]]</f>
        <v>3</v>
      </c>
      <c r="P1236">
        <v>15</v>
      </c>
    </row>
    <row r="1237" spans="2:16" ht="15" hidden="1" customHeight="1">
      <c r="B1237" t="s">
        <v>3240</v>
      </c>
      <c r="C1237" s="1">
        <v>41058.331296296295</v>
      </c>
      <c r="D1237" s="4">
        <v>800000</v>
      </c>
      <c r="E1237">
        <v>9600000</v>
      </c>
      <c r="F1237" t="s">
        <v>1410</v>
      </c>
      <c r="G1237">
        <f>tblSalaries[[#This Row],[clean Salary (in local currency)]]*VLOOKUP(tblSalaries[[#This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VLOOKUP(tblSalaries[[#This Row],[Where do you work]],tblCountries[[Actual]:[Mapping]],2,FALSE)</f>
        <v>Mongolia</v>
      </c>
      <c r="L1237" t="s">
        <v>13</v>
      </c>
      <c r="M1237" s="32">
        <f>tblHours[[#This Row],[hrs per day, ave]]</f>
        <v>8</v>
      </c>
      <c r="N1237" s="32">
        <f>tblHours[[#This Row],[hrs per day, min]]</f>
        <v>8</v>
      </c>
      <c r="O1237" s="32">
        <f>tblHours[[#This Row],[hrs per day, max]]</f>
        <v>8</v>
      </c>
      <c r="P1237">
        <v>2</v>
      </c>
    </row>
    <row r="1238" spans="2:16" ht="15" hidden="1" customHeight="1">
      <c r="B1238" t="s">
        <v>3241</v>
      </c>
      <c r="C1238" s="1">
        <v>41058.342430555553</v>
      </c>
      <c r="D1238" s="4" t="s">
        <v>1412</v>
      </c>
      <c r="E1238">
        <v>36000</v>
      </c>
      <c r="F1238" t="s">
        <v>3939</v>
      </c>
      <c r="G1238">
        <f>tblSalaries[[#This Row],[clean Salary (in local currency)]]*VLOOKUP(tblSalaries[[#This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VLOOKUP(tblSalaries[[#This Row],[Where do you work]],tblCountries[[Actual]:[Mapping]],2,FALSE)</f>
        <v>Malaysia</v>
      </c>
      <c r="L1238" t="s">
        <v>9</v>
      </c>
      <c r="M1238" s="32">
        <f>tblHours[[#This Row],[hrs per day, ave]]</f>
        <v>5</v>
      </c>
      <c r="N1238" s="32">
        <f>tblHours[[#This Row],[hrs per day, min]]</f>
        <v>4</v>
      </c>
      <c r="O1238" s="32">
        <f>tblHours[[#This Row],[hrs per day, max]]</f>
        <v>6</v>
      </c>
      <c r="P1238">
        <v>2</v>
      </c>
    </row>
    <row r="1239" spans="2:16" ht="15" hidden="1" customHeight="1">
      <c r="B1239" t="s">
        <v>3242</v>
      </c>
      <c r="C1239" s="1">
        <v>41058.351284722223</v>
      </c>
      <c r="D1239" s="4" t="s">
        <v>1414</v>
      </c>
      <c r="E1239">
        <v>120000</v>
      </c>
      <c r="F1239" t="s">
        <v>6</v>
      </c>
      <c r="G1239">
        <f>tblSalaries[[#This Row],[clean Salary (in local currency)]]*VLOOKUP(tblSalaries[[#This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VLOOKUP(tblSalaries[[#This Row],[Where do you work]],tblCountries[[Actual]:[Mapping]],2,FALSE)</f>
        <v>Singapore</v>
      </c>
      <c r="L1239" t="s">
        <v>25</v>
      </c>
      <c r="M1239" s="32">
        <f>tblHours[[#This Row],[hrs per day, ave]]</f>
        <v>1.5</v>
      </c>
      <c r="N1239" s="32">
        <f>tblHours[[#This Row],[hrs per day, min]]</f>
        <v>1</v>
      </c>
      <c r="O1239" s="32">
        <f>tblHours[[#This Row],[hrs per day, max]]</f>
        <v>2</v>
      </c>
      <c r="P1239">
        <v>5</v>
      </c>
    </row>
    <row r="1240" spans="2:16" ht="15" hidden="1" customHeight="1">
      <c r="B1240" t="s">
        <v>3243</v>
      </c>
      <c r="C1240" s="1">
        <v>41058.361828703702</v>
      </c>
      <c r="D1240" s="4">
        <v>90000</v>
      </c>
      <c r="E1240">
        <v>90000</v>
      </c>
      <c r="F1240" t="s">
        <v>82</v>
      </c>
      <c r="G1240">
        <f>tblSalaries[[#This Row],[clean Salary (in local currency)]]*VLOOKUP(tblSalaries[[#This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VLOOKUP(tblSalaries[[#This Row],[Where do you work]],tblCountries[[Actual]:[Mapping]],2,FALSE)</f>
        <v>Australia</v>
      </c>
      <c r="L1240" t="s">
        <v>9</v>
      </c>
      <c r="M1240" s="32">
        <f>tblHours[[#This Row],[hrs per day, ave]]</f>
        <v>5</v>
      </c>
      <c r="N1240" s="32">
        <f>tblHours[[#This Row],[hrs per day, min]]</f>
        <v>4</v>
      </c>
      <c r="O1240" s="32">
        <f>tblHours[[#This Row],[hrs per day, max]]</f>
        <v>6</v>
      </c>
      <c r="P1240">
        <v>5</v>
      </c>
    </row>
    <row r="1241" spans="2:16" ht="15" hidden="1" customHeight="1">
      <c r="B1241" t="s">
        <v>3244</v>
      </c>
      <c r="C1241" s="1">
        <v>41058.361967592595</v>
      </c>
      <c r="D1241" s="4">
        <v>110000</v>
      </c>
      <c r="E1241">
        <v>110000</v>
      </c>
      <c r="F1241" t="s">
        <v>82</v>
      </c>
      <c r="G1241">
        <f>tblSalaries[[#This Row],[clean Salary (in local currency)]]*VLOOKUP(tblSalaries[[#This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18</v>
      </c>
      <c r="M1241" s="32">
        <f>tblHours[[#This Row],[hrs per day, ave]]</f>
        <v>2.5</v>
      </c>
      <c r="N1241" s="32">
        <f>tblHours[[#This Row],[hrs per day, min]]</f>
        <v>2</v>
      </c>
      <c r="O1241" s="32">
        <f>tblHours[[#This Row],[hrs per day, max]]</f>
        <v>3</v>
      </c>
      <c r="P1241">
        <v>7</v>
      </c>
    </row>
    <row r="1242" spans="2:16" ht="15" hidden="1" customHeight="1">
      <c r="B1242" t="s">
        <v>3245</v>
      </c>
      <c r="C1242" s="1">
        <v>41058.366527777776</v>
      </c>
      <c r="D1242" s="4">
        <v>40000</v>
      </c>
      <c r="E1242">
        <v>40000</v>
      </c>
      <c r="F1242" t="s">
        <v>6</v>
      </c>
      <c r="G1242">
        <f>tblSalaries[[#This Row],[clean Salary (in local currency)]]*VLOOKUP(tblSalaries[[#This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VLOOKUP(tblSalaries[[#This Row],[Where do you work]],tblCountries[[Actual]:[Mapping]],2,FALSE)</f>
        <v>USA</v>
      </c>
      <c r="L1242" t="s">
        <v>18</v>
      </c>
      <c r="M1242" s="32">
        <f>tblHours[[#This Row],[hrs per day, ave]]</f>
        <v>2.5</v>
      </c>
      <c r="N1242" s="32">
        <f>tblHours[[#This Row],[hrs per day, min]]</f>
        <v>2</v>
      </c>
      <c r="O1242" s="32">
        <f>tblHours[[#This Row],[hrs per day, max]]</f>
        <v>3</v>
      </c>
      <c r="P1242">
        <v>18</v>
      </c>
    </row>
    <row r="1243" spans="2:16" ht="15" hidden="1" customHeight="1">
      <c r="B1243" t="s">
        <v>3246</v>
      </c>
      <c r="C1243" s="1">
        <v>41058.374780092592</v>
      </c>
      <c r="D1243" s="4">
        <v>107000</v>
      </c>
      <c r="E1243">
        <v>107000</v>
      </c>
      <c r="F1243" t="s">
        <v>6</v>
      </c>
      <c r="G1243">
        <f>tblSalaries[[#This Row],[clean Salary (in local currency)]]*VLOOKUP(tblSalaries[[#This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 s="32">
        <f>tblHours[[#This Row],[hrs per day, ave]]</f>
        <v>5</v>
      </c>
      <c r="N1243" s="32">
        <f>tblHours[[#This Row],[hrs per day, min]]</f>
        <v>4</v>
      </c>
      <c r="O1243" s="32">
        <f>tblHours[[#This Row],[hrs per day, max]]</f>
        <v>6</v>
      </c>
      <c r="P1243">
        <v>12</v>
      </c>
    </row>
    <row r="1244" spans="2:16" ht="15" hidden="1" customHeight="1">
      <c r="B1244" t="s">
        <v>3247</v>
      </c>
      <c r="C1244" s="1">
        <v>41058.385520833333</v>
      </c>
      <c r="D1244" s="4">
        <v>82000</v>
      </c>
      <c r="E1244">
        <v>82000</v>
      </c>
      <c r="F1244" t="s">
        <v>6</v>
      </c>
      <c r="G1244">
        <f>tblSalaries[[#This Row],[clean Salary (in local currency)]]*VLOOKUP(tblSalaries[[#This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VLOOKUP(tblSalaries[[#This Row],[Where do you work]],tblCountries[[Actual]:[Mapping]],2,FALSE)</f>
        <v>USA</v>
      </c>
      <c r="L1244" t="s">
        <v>9</v>
      </c>
      <c r="M1244" s="32">
        <f>tblHours[[#This Row],[hrs per day, ave]]</f>
        <v>5</v>
      </c>
      <c r="N1244" s="32">
        <f>tblHours[[#This Row],[hrs per day, min]]</f>
        <v>4</v>
      </c>
      <c r="O1244" s="32">
        <f>tblHours[[#This Row],[hrs per day, max]]</f>
        <v>6</v>
      </c>
      <c r="P1244">
        <v>10</v>
      </c>
    </row>
    <row r="1245" spans="2:16" ht="15" hidden="1" customHeight="1">
      <c r="B1245" t="s">
        <v>3248</v>
      </c>
      <c r="C1245" s="1">
        <v>41058.39271990741</v>
      </c>
      <c r="D1245" s="4">
        <v>100000</v>
      </c>
      <c r="E1245">
        <v>100000</v>
      </c>
      <c r="F1245" t="s">
        <v>82</v>
      </c>
      <c r="G1245">
        <f>tblSalaries[[#This Row],[clean Salary (in local currency)]]*VLOOKUP(tblSalaries[[#This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9</v>
      </c>
      <c r="M1245" s="32">
        <f>tblHours[[#This Row],[hrs per day, ave]]</f>
        <v>5</v>
      </c>
      <c r="N1245" s="32">
        <f>tblHours[[#This Row],[hrs per day, min]]</f>
        <v>4</v>
      </c>
      <c r="O1245" s="32">
        <f>tblHours[[#This Row],[hrs per day, max]]</f>
        <v>6</v>
      </c>
      <c r="P1245">
        <v>15</v>
      </c>
    </row>
    <row r="1246" spans="2:16" ht="15" hidden="1" customHeight="1">
      <c r="B1246" t="s">
        <v>3249</v>
      </c>
      <c r="C1246" s="1">
        <v>41058.40115740741</v>
      </c>
      <c r="D1246" s="4" t="s">
        <v>1420</v>
      </c>
      <c r="E1246">
        <v>43000</v>
      </c>
      <c r="F1246" t="s">
        <v>6</v>
      </c>
      <c r="G1246">
        <f>tblSalaries[[#This Row],[clean Salary (in local currency)]]*VLOOKUP(tblSalaries[[#This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VLOOKUP(tblSalaries[[#This Row],[Where do you work]],tblCountries[[Actual]:[Mapping]],2,FALSE)</f>
        <v>Australia</v>
      </c>
      <c r="L1246" t="s">
        <v>18</v>
      </c>
      <c r="M1246" s="32">
        <f>tblHours[[#This Row],[hrs per day, ave]]</f>
        <v>2.5</v>
      </c>
      <c r="N1246" s="32">
        <f>tblHours[[#This Row],[hrs per day, min]]</f>
        <v>2</v>
      </c>
      <c r="O1246" s="32">
        <f>tblHours[[#This Row],[hrs per day, max]]</f>
        <v>3</v>
      </c>
      <c r="P1246">
        <v>4</v>
      </c>
    </row>
    <row r="1247" spans="2:16" ht="15" hidden="1" customHeight="1">
      <c r="B1247" t="s">
        <v>3250</v>
      </c>
      <c r="C1247" s="1">
        <v>41058.401550925926</v>
      </c>
      <c r="D1247" s="4">
        <v>69000</v>
      </c>
      <c r="E1247">
        <v>69000</v>
      </c>
      <c r="F1247" t="s">
        <v>6</v>
      </c>
      <c r="G1247">
        <f>tblSalaries[[#This Row],[clean Salary (in local currency)]]*VLOOKUP(tblSalaries[[#This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 s="32">
        <f>tblHours[[#This Row],[hrs per day, ave]]</f>
        <v>5</v>
      </c>
      <c r="N1247" s="32">
        <f>tblHours[[#This Row],[hrs per day, min]]</f>
        <v>4</v>
      </c>
      <c r="O1247" s="32">
        <f>tblHours[[#This Row],[hrs per day, max]]</f>
        <v>6</v>
      </c>
      <c r="P1247">
        <v>20</v>
      </c>
    </row>
    <row r="1248" spans="2:16" ht="15" hidden="1" customHeight="1">
      <c r="B1248" t="s">
        <v>3251</v>
      </c>
      <c r="C1248" s="1">
        <v>41058.408182870371</v>
      </c>
      <c r="D1248" s="4">
        <v>30000</v>
      </c>
      <c r="E1248">
        <v>30000</v>
      </c>
      <c r="F1248" t="s">
        <v>6</v>
      </c>
      <c r="G1248">
        <f>tblSalaries[[#This Row],[clean Salary (in local currency)]]*VLOOKUP(tblSalaries[[#This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VLOOKUP(tblSalaries[[#This Row],[Where do you work]],tblCountries[[Actual]:[Mapping]],2,FALSE)</f>
        <v>India</v>
      </c>
      <c r="L1248" t="s">
        <v>18</v>
      </c>
      <c r="M1248" s="32">
        <f>tblHours[[#This Row],[hrs per day, ave]]</f>
        <v>2.5</v>
      </c>
      <c r="N1248" s="32">
        <f>tblHours[[#This Row],[hrs per day, min]]</f>
        <v>2</v>
      </c>
      <c r="O1248" s="32">
        <f>tblHours[[#This Row],[hrs per day, max]]</f>
        <v>3</v>
      </c>
      <c r="P1248">
        <v>3</v>
      </c>
    </row>
    <row r="1249" spans="2:16" ht="15" hidden="1" customHeight="1">
      <c r="B1249" t="s">
        <v>3252</v>
      </c>
      <c r="C1249" s="1">
        <v>41058.411134259259</v>
      </c>
      <c r="D1249" s="4" t="s">
        <v>1424</v>
      </c>
      <c r="E1249">
        <v>48000</v>
      </c>
      <c r="F1249" t="s">
        <v>82</v>
      </c>
      <c r="G1249">
        <f>tblSalaries[[#This Row],[clean Salary (in local currency)]]*VLOOKUP(tblSalaries[[#This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VLOOKUP(tblSalaries[[#This Row],[Where do you work]],tblCountries[[Actual]:[Mapping]],2,FALSE)</f>
        <v>Australia</v>
      </c>
      <c r="L1249" t="s">
        <v>25</v>
      </c>
      <c r="M1249" s="32">
        <f>tblHours[[#This Row],[hrs per day, ave]]</f>
        <v>1.5</v>
      </c>
      <c r="N1249" s="32">
        <f>tblHours[[#This Row],[hrs per day, min]]</f>
        <v>1</v>
      </c>
      <c r="O1249" s="32">
        <f>tblHours[[#This Row],[hrs per day, max]]</f>
        <v>2</v>
      </c>
      <c r="P1249">
        <v>2</v>
      </c>
    </row>
    <row r="1250" spans="2:16" ht="15" hidden="1" customHeight="1">
      <c r="B1250" t="s">
        <v>3253</v>
      </c>
      <c r="C1250" s="1">
        <v>41058.422465277778</v>
      </c>
      <c r="D1250" s="4">
        <v>70000</v>
      </c>
      <c r="E1250">
        <v>70000</v>
      </c>
      <c r="F1250" t="s">
        <v>6</v>
      </c>
      <c r="G1250">
        <f>tblSalaries[[#This Row],[clean Salary (in local currency)]]*VLOOKUP(tblSalaries[[#This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VLOOKUP(tblSalaries[[#This Row],[Where do you work]],tblCountries[[Actual]:[Mapping]],2,FALSE)</f>
        <v>USA</v>
      </c>
      <c r="L1250" t="s">
        <v>9</v>
      </c>
      <c r="M1250" s="32">
        <f>tblHours[[#This Row],[hrs per day, ave]]</f>
        <v>5</v>
      </c>
      <c r="N1250" s="32">
        <f>tblHours[[#This Row],[hrs per day, min]]</f>
        <v>4</v>
      </c>
      <c r="O1250" s="32">
        <f>tblHours[[#This Row],[hrs per day, max]]</f>
        <v>6</v>
      </c>
      <c r="P1250">
        <v>8</v>
      </c>
    </row>
    <row r="1251" spans="2:16" ht="15" hidden="1" customHeight="1">
      <c r="B1251" t="s">
        <v>3254</v>
      </c>
      <c r="C1251" s="1">
        <v>41058.423344907409</v>
      </c>
      <c r="D1251" s="4">
        <v>45000</v>
      </c>
      <c r="E1251">
        <v>45000</v>
      </c>
      <c r="F1251" t="s">
        <v>6</v>
      </c>
      <c r="G1251">
        <f>tblSalaries[[#This Row],[clean Salary (in local currency)]]*VLOOKUP(tblSalaries[[#This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VLOOKUP(tblSalaries[[#This Row],[Where do you work]],tblCountries[[Actual]:[Mapping]],2,FALSE)</f>
        <v>USA</v>
      </c>
      <c r="L1251" t="s">
        <v>9</v>
      </c>
      <c r="M1251" s="32">
        <f>tblHours[[#This Row],[hrs per day, ave]]</f>
        <v>5</v>
      </c>
      <c r="N1251" s="32">
        <f>tblHours[[#This Row],[hrs per day, min]]</f>
        <v>4</v>
      </c>
      <c r="O1251" s="32">
        <f>tblHours[[#This Row],[hrs per day, max]]</f>
        <v>6</v>
      </c>
      <c r="P1251">
        <v>7</v>
      </c>
    </row>
    <row r="1252" spans="2:16" ht="15" hidden="1" customHeight="1">
      <c r="B1252" t="s">
        <v>3255</v>
      </c>
      <c r="C1252" s="1">
        <v>41058.424629629626</v>
      </c>
      <c r="D1252" s="4">
        <v>35000</v>
      </c>
      <c r="E1252">
        <v>35000</v>
      </c>
      <c r="F1252" t="s">
        <v>6</v>
      </c>
      <c r="G1252">
        <f>tblSalaries[[#This Row],[clean Salary (in local currency)]]*VLOOKUP(tblSalaries[[#This Row],[Currency]],tblXrate[],2,FALSE)</f>
        <v>35000</v>
      </c>
      <c r="H1252" t="s">
        <v>1426</v>
      </c>
      <c r="I1252" t="s">
        <v>4001</v>
      </c>
      <c r="J1252" t="s">
        <v>1131</v>
      </c>
      <c r="K1252" t="str">
        <f>VLOOKUP(tblSalaries[[#This Row],[Where do you work]],tblCountries[[Actual]:[Mapping]],2,FALSE)</f>
        <v>Malaysia</v>
      </c>
      <c r="L1252" t="s">
        <v>13</v>
      </c>
      <c r="M1252" s="32">
        <f>tblHours[[#This Row],[hrs per day, ave]]</f>
        <v>8</v>
      </c>
      <c r="N1252" s="32">
        <f>tblHours[[#This Row],[hrs per day, min]]</f>
        <v>8</v>
      </c>
      <c r="O1252" s="32">
        <f>tblHours[[#This Row],[hrs per day, max]]</f>
        <v>8</v>
      </c>
      <c r="P1252">
        <v>12</v>
      </c>
    </row>
    <row r="1253" spans="2:16" ht="15" hidden="1" customHeight="1">
      <c r="B1253" t="s">
        <v>3256</v>
      </c>
      <c r="C1253" s="1">
        <v>41058.447094907409</v>
      </c>
      <c r="D1253" s="4">
        <v>500000</v>
      </c>
      <c r="E1253">
        <v>500000</v>
      </c>
      <c r="F1253" t="s">
        <v>40</v>
      </c>
      <c r="G1253">
        <f>tblSalaries[[#This Row],[clean Salary (in local currency)]]*VLOOKUP(tblSalaries[[#This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VLOOKUP(tblSalaries[[#This Row],[Where do you work]],tblCountries[[Actual]:[Mapping]],2,FALSE)</f>
        <v>India</v>
      </c>
      <c r="L1253" t="s">
        <v>18</v>
      </c>
      <c r="M1253" s="32">
        <f>tblHours[[#This Row],[hrs per day, ave]]</f>
        <v>2.5</v>
      </c>
      <c r="N1253" s="32">
        <f>tblHours[[#This Row],[hrs per day, min]]</f>
        <v>2</v>
      </c>
      <c r="O1253" s="32">
        <f>tblHours[[#This Row],[hrs per day, max]]</f>
        <v>3</v>
      </c>
      <c r="P1253">
        <v>29</v>
      </c>
    </row>
    <row r="1254" spans="2:16" ht="15" hidden="1" customHeight="1">
      <c r="B1254" t="s">
        <v>3257</v>
      </c>
      <c r="C1254" s="1">
        <v>41058.448449074072</v>
      </c>
      <c r="D1254" s="4" t="s">
        <v>1428</v>
      </c>
      <c r="E1254">
        <v>89500</v>
      </c>
      <c r="F1254" t="s">
        <v>3939</v>
      </c>
      <c r="G1254">
        <f>tblSalaries[[#This Row],[clean Salary (in local currency)]]*VLOOKUP(tblSalaries[[#This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VLOOKUP(tblSalaries[[#This Row],[Where do you work]],tblCountries[[Actual]:[Mapping]],2,FALSE)</f>
        <v>Malaysia</v>
      </c>
      <c r="L1254" t="s">
        <v>18</v>
      </c>
      <c r="M1254" s="32">
        <f>tblHours[[#This Row],[hrs per day, ave]]</f>
        <v>2.5</v>
      </c>
      <c r="N1254" s="32">
        <f>tblHours[[#This Row],[hrs per day, min]]</f>
        <v>2</v>
      </c>
      <c r="O1254" s="32">
        <f>tblHours[[#This Row],[hrs per day, max]]</f>
        <v>3</v>
      </c>
      <c r="P1254">
        <v>20</v>
      </c>
    </row>
    <row r="1255" spans="2:16" ht="15" hidden="1" customHeight="1">
      <c r="B1255" t="s">
        <v>3258</v>
      </c>
      <c r="C1255" s="1">
        <v>41058.450381944444</v>
      </c>
      <c r="D1255" s="4" t="s">
        <v>1429</v>
      </c>
      <c r="E1255">
        <v>11800</v>
      </c>
      <c r="F1255" t="s">
        <v>6</v>
      </c>
      <c r="G1255">
        <f>tblSalaries[[#This Row],[clean Salary (in local currency)]]*VLOOKUP(tblSalaries[[#This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VLOOKUP(tblSalaries[[#This Row],[Where do you work]],tblCountries[[Actual]:[Mapping]],2,FALSE)</f>
        <v>India</v>
      </c>
      <c r="L1255" t="s">
        <v>9</v>
      </c>
      <c r="M1255" s="32">
        <f>tblHours[[#This Row],[hrs per day, ave]]</f>
        <v>5</v>
      </c>
      <c r="N1255" s="32">
        <f>tblHours[[#This Row],[hrs per day, min]]</f>
        <v>4</v>
      </c>
      <c r="O1255" s="32">
        <f>tblHours[[#This Row],[hrs per day, max]]</f>
        <v>6</v>
      </c>
      <c r="P1255">
        <v>10</v>
      </c>
    </row>
    <row r="1256" spans="2:16" ht="15" hidden="1" customHeight="1">
      <c r="B1256" t="s">
        <v>3259</v>
      </c>
      <c r="C1256" s="1">
        <v>41058.452106481483</v>
      </c>
      <c r="D1256" s="4" t="s">
        <v>1431</v>
      </c>
      <c r="E1256">
        <v>360000</v>
      </c>
      <c r="F1256" t="s">
        <v>40</v>
      </c>
      <c r="G1256">
        <f>tblSalaries[[#This Row],[clean Salary (in local currency)]]*VLOOKUP(tblSalaries[[#This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 s="32">
        <f>tblHours[[#This Row],[hrs per day, ave]]</f>
        <v>8</v>
      </c>
      <c r="N1256" s="32">
        <f>tblHours[[#This Row],[hrs per day, min]]</f>
        <v>8</v>
      </c>
      <c r="O1256" s="32">
        <f>tblHours[[#This Row],[hrs per day, max]]</f>
        <v>8</v>
      </c>
      <c r="P1256">
        <v>6</v>
      </c>
    </row>
    <row r="1257" spans="2:16" ht="15" hidden="1" customHeight="1">
      <c r="B1257" t="s">
        <v>3260</v>
      </c>
      <c r="C1257" s="1">
        <v>41058.45244212963</v>
      </c>
      <c r="D1257" s="4">
        <v>50000</v>
      </c>
      <c r="E1257">
        <v>50000</v>
      </c>
      <c r="F1257" t="s">
        <v>6</v>
      </c>
      <c r="G1257">
        <f>tblSalaries[[#This Row],[clean Salary (in local currency)]]*VLOOKUP(tblSalaries[[#This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VLOOKUP(tblSalaries[[#This Row],[Where do you work]],tblCountries[[Actual]:[Mapping]],2,FALSE)</f>
        <v>USA</v>
      </c>
      <c r="L1257" t="s">
        <v>9</v>
      </c>
      <c r="M1257" s="32">
        <f>tblHours[[#This Row],[hrs per day, ave]]</f>
        <v>5</v>
      </c>
      <c r="N1257" s="32">
        <f>tblHours[[#This Row],[hrs per day, min]]</f>
        <v>4</v>
      </c>
      <c r="O1257" s="32">
        <f>tblHours[[#This Row],[hrs per day, max]]</f>
        <v>6</v>
      </c>
      <c r="P1257">
        <v>3</v>
      </c>
    </row>
    <row r="1258" spans="2:16" ht="15" hidden="1" customHeight="1">
      <c r="B1258" t="s">
        <v>3261</v>
      </c>
      <c r="C1258" s="1">
        <v>41058.458703703705</v>
      </c>
      <c r="D1258" s="4">
        <v>85000</v>
      </c>
      <c r="E1258">
        <v>85000</v>
      </c>
      <c r="F1258" t="s">
        <v>6</v>
      </c>
      <c r="G1258">
        <f>tblSalaries[[#This Row],[clean Salary (in local currency)]]*VLOOKUP(tblSalaries[[#This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VLOOKUP(tblSalaries[[#This Row],[Where do you work]],tblCountries[[Actual]:[Mapping]],2,FALSE)</f>
        <v>Sri Lanka</v>
      </c>
      <c r="L1258" t="s">
        <v>13</v>
      </c>
      <c r="M1258" s="32">
        <f>tblHours[[#This Row],[hrs per day, ave]]</f>
        <v>8</v>
      </c>
      <c r="N1258" s="32">
        <f>tblHours[[#This Row],[hrs per day, min]]</f>
        <v>8</v>
      </c>
      <c r="O1258" s="32">
        <f>tblHours[[#This Row],[hrs per day, max]]</f>
        <v>8</v>
      </c>
      <c r="P1258">
        <v>10</v>
      </c>
    </row>
    <row r="1259" spans="2:16" ht="15" hidden="1" customHeight="1">
      <c r="B1259" t="s">
        <v>3262</v>
      </c>
      <c r="C1259" s="1">
        <v>41058.483252314814</v>
      </c>
      <c r="D1259" s="4" t="s">
        <v>1435</v>
      </c>
      <c r="E1259">
        <v>1000000</v>
      </c>
      <c r="F1259" t="s">
        <v>40</v>
      </c>
      <c r="G1259">
        <f>tblSalaries[[#This Row],[clean Salary (in local currency)]]*VLOOKUP(tblSalaries[[#This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18</v>
      </c>
      <c r="M1259" s="32">
        <f>tblHours[[#This Row],[hrs per day, ave]]</f>
        <v>2.5</v>
      </c>
      <c r="N1259" s="32">
        <f>tblHours[[#This Row],[hrs per day, min]]</f>
        <v>2</v>
      </c>
      <c r="O1259" s="32">
        <f>tblHours[[#This Row],[hrs per day, max]]</f>
        <v>3</v>
      </c>
      <c r="P1259">
        <v>10</v>
      </c>
    </row>
    <row r="1260" spans="2:16" ht="15" hidden="1" customHeight="1">
      <c r="B1260" t="s">
        <v>3263</v>
      </c>
      <c r="C1260" s="1">
        <v>41058.49082175926</v>
      </c>
      <c r="D1260" s="4" t="s">
        <v>1436</v>
      </c>
      <c r="E1260">
        <v>900000</v>
      </c>
      <c r="F1260" t="s">
        <v>40</v>
      </c>
      <c r="G1260">
        <f>tblSalaries[[#This Row],[clean Salary (in local currency)]]*VLOOKUP(tblSalaries[[#This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VLOOKUP(tblSalaries[[#This Row],[Where do you work]],tblCountries[[Actual]:[Mapping]],2,FALSE)</f>
        <v>India</v>
      </c>
      <c r="L1260" t="s">
        <v>13</v>
      </c>
      <c r="M1260" s="32">
        <f>tblHours[[#This Row],[hrs per day, ave]]</f>
        <v>8</v>
      </c>
      <c r="N1260" s="32">
        <f>tblHours[[#This Row],[hrs per day, min]]</f>
        <v>8</v>
      </c>
      <c r="O1260" s="32">
        <f>tblHours[[#This Row],[hrs per day, max]]</f>
        <v>8</v>
      </c>
      <c r="P1260">
        <v>8</v>
      </c>
    </row>
    <row r="1261" spans="2:16" ht="15" customHeight="1">
      <c r="B1261" t="s">
        <v>3264</v>
      </c>
      <c r="C1261" s="1">
        <v>41058.494155092594</v>
      </c>
      <c r="D1261" s="4">
        <v>192000</v>
      </c>
      <c r="E1261">
        <v>192000</v>
      </c>
      <c r="F1261" t="s">
        <v>6</v>
      </c>
      <c r="G1261">
        <f>tblSalaries[[#This Row],[clean Salary (in local currency)]]*VLOOKUP(tblSalaries[[#This Row],[Currency]],tblXrate[],2,FALSE)</f>
        <v>192000</v>
      </c>
      <c r="H1261" t="s">
        <v>1438</v>
      </c>
      <c r="I1261" t="s">
        <v>4001</v>
      </c>
      <c r="J1261" t="s">
        <v>15</v>
      </c>
      <c r="K1261" t="str">
        <f>VLOOKUP(tblSalaries[[#This Row],[Where do you work]],tblCountries[[Actual]:[Mapping]],2,FALSE)</f>
        <v>USA</v>
      </c>
      <c r="L1261" t="s">
        <v>13</v>
      </c>
      <c r="M1261" s="32">
        <f>tblHours[[#This Row],[hrs per day, ave]]</f>
        <v>8</v>
      </c>
      <c r="N1261" s="32">
        <f>tblHours[[#This Row],[hrs per day, min]]</f>
        <v>8</v>
      </c>
      <c r="O1261" s="32">
        <f>tblHours[[#This Row],[hrs per day, max]]</f>
        <v>8</v>
      </c>
      <c r="P1261">
        <v>27</v>
      </c>
    </row>
    <row r="1262" spans="2:16" ht="15" hidden="1" customHeight="1">
      <c r="B1262" t="s">
        <v>3265</v>
      </c>
      <c r="C1262" s="1">
        <v>41058.509745370371</v>
      </c>
      <c r="D1262" s="4">
        <v>54000</v>
      </c>
      <c r="E1262">
        <v>54000</v>
      </c>
      <c r="F1262" t="s">
        <v>6</v>
      </c>
      <c r="G1262">
        <f>tblSalaries[[#This Row],[clean Salary (in local currency)]]*VLOOKUP(tblSalaries[[#This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VLOOKUP(tblSalaries[[#This Row],[Where do you work]],tblCountries[[Actual]:[Mapping]],2,FALSE)</f>
        <v>USA</v>
      </c>
      <c r="L1262" t="s">
        <v>13</v>
      </c>
      <c r="M1262" s="32">
        <f>tblHours[[#This Row],[hrs per day, ave]]</f>
        <v>8</v>
      </c>
      <c r="N1262" s="32">
        <f>tblHours[[#This Row],[hrs per day, min]]</f>
        <v>8</v>
      </c>
      <c r="O1262" s="32">
        <f>tblHours[[#This Row],[hrs per day, max]]</f>
        <v>8</v>
      </c>
      <c r="P1262">
        <v>6</v>
      </c>
    </row>
    <row r="1263" spans="2:16" ht="15" hidden="1" customHeight="1">
      <c r="B1263" t="s">
        <v>3266</v>
      </c>
      <c r="C1263" s="1">
        <v>41058.511886574073</v>
      </c>
      <c r="D1263" s="4">
        <v>18000</v>
      </c>
      <c r="E1263">
        <v>18000</v>
      </c>
      <c r="F1263" t="s">
        <v>6</v>
      </c>
      <c r="G1263">
        <f>tblSalaries[[#This Row],[clean Salary (in local currency)]]*VLOOKUP(tblSalaries[[#This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 s="32">
        <f>tblHours[[#This Row],[hrs per day, ave]]</f>
        <v>5</v>
      </c>
      <c r="N1263" s="32">
        <f>tblHours[[#This Row],[hrs per day, min]]</f>
        <v>4</v>
      </c>
      <c r="O1263" s="32">
        <f>tblHours[[#This Row],[hrs per day, max]]</f>
        <v>6</v>
      </c>
      <c r="P1263">
        <v>12</v>
      </c>
    </row>
    <row r="1264" spans="2:16" ht="15" hidden="1" customHeight="1">
      <c r="B1264" t="s">
        <v>3267</v>
      </c>
      <c r="C1264" s="1">
        <v>41058.513645833336</v>
      </c>
      <c r="D1264" s="4" t="s">
        <v>1440</v>
      </c>
      <c r="E1264">
        <v>300000</v>
      </c>
      <c r="F1264" t="s">
        <v>40</v>
      </c>
      <c r="G1264">
        <f>tblSalaries[[#This Row],[clean Salary (in local currency)]]*VLOOKUP(tblSalaries[[#This Row],[Currency]],tblXrate[],2,FALSE)</f>
        <v>5342.3750062327708</v>
      </c>
      <c r="H1264" t="s">
        <v>1441</v>
      </c>
      <c r="I1264" t="s">
        <v>3999</v>
      </c>
      <c r="J1264" t="s">
        <v>8</v>
      </c>
      <c r="K1264" t="str">
        <f>VLOOKUP(tblSalaries[[#This Row],[Where do you work]],tblCountries[[Actual]:[Mapping]],2,FALSE)</f>
        <v>India</v>
      </c>
      <c r="L1264" t="s">
        <v>18</v>
      </c>
      <c r="M1264" s="32">
        <f>tblHours[[#This Row],[hrs per day, ave]]</f>
        <v>2.5</v>
      </c>
      <c r="N1264" s="32">
        <f>tblHours[[#This Row],[hrs per day, min]]</f>
        <v>2</v>
      </c>
      <c r="O1264" s="32">
        <f>tblHours[[#This Row],[hrs per day, max]]</f>
        <v>3</v>
      </c>
      <c r="P1264">
        <v>5</v>
      </c>
    </row>
    <row r="1265" spans="2:16" ht="15" hidden="1" customHeight="1">
      <c r="B1265" t="s">
        <v>3268</v>
      </c>
      <c r="C1265" s="1">
        <v>41058.51425925926</v>
      </c>
      <c r="D1265" s="4" t="s">
        <v>1442</v>
      </c>
      <c r="E1265">
        <v>400000</v>
      </c>
      <c r="F1265" t="s">
        <v>40</v>
      </c>
      <c r="G1265">
        <f>tblSalaries[[#This Row],[clean Salary (in local currency)]]*VLOOKUP(tblSalaries[[#This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VLOOKUP(tblSalaries[[#This Row],[Where do you work]],tblCountries[[Actual]:[Mapping]],2,FALSE)</f>
        <v>India</v>
      </c>
      <c r="L1265" t="s">
        <v>13</v>
      </c>
      <c r="M1265" s="32">
        <f>tblHours[[#This Row],[hrs per day, ave]]</f>
        <v>8</v>
      </c>
      <c r="N1265" s="32">
        <f>tblHours[[#This Row],[hrs per day, min]]</f>
        <v>8</v>
      </c>
      <c r="O1265" s="32">
        <f>tblHours[[#This Row],[hrs per day, max]]</f>
        <v>8</v>
      </c>
      <c r="P1265">
        <v>3</v>
      </c>
    </row>
    <row r="1266" spans="2:16" ht="15" hidden="1" customHeight="1">
      <c r="B1266" t="s">
        <v>3269</v>
      </c>
      <c r="C1266" s="1">
        <v>41058.519918981481</v>
      </c>
      <c r="D1266" s="4">
        <v>15000</v>
      </c>
      <c r="E1266">
        <v>15000</v>
      </c>
      <c r="F1266" t="s">
        <v>6</v>
      </c>
      <c r="G1266">
        <f>tblSalaries[[#This Row],[clean Salary (in local currency)]]*VLOOKUP(tblSalaries[[#This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VLOOKUP(tblSalaries[[#This Row],[Where do you work]],tblCountries[[Actual]:[Mapping]],2,FALSE)</f>
        <v>Myanmar</v>
      </c>
      <c r="L1266" t="s">
        <v>9</v>
      </c>
      <c r="M1266" s="32">
        <f>tblHours[[#This Row],[hrs per day, ave]]</f>
        <v>5</v>
      </c>
      <c r="N1266" s="32">
        <f>tblHours[[#This Row],[hrs per day, min]]</f>
        <v>4</v>
      </c>
      <c r="O1266" s="32">
        <f>tblHours[[#This Row],[hrs per day, max]]</f>
        <v>6</v>
      </c>
      <c r="P1266">
        <v>10</v>
      </c>
    </row>
    <row r="1267" spans="2:16" ht="15" hidden="1" customHeight="1">
      <c r="B1267" t="s">
        <v>3270</v>
      </c>
      <c r="C1267" s="1">
        <v>41058.520277777781</v>
      </c>
      <c r="D1267" s="4" t="s">
        <v>1445</v>
      </c>
      <c r="E1267">
        <v>14000</v>
      </c>
      <c r="F1267" t="s">
        <v>6</v>
      </c>
      <c r="G1267">
        <f>tblSalaries[[#This Row],[clean Salary (in local currency)]]*VLOOKUP(tblSalaries[[#This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VLOOKUP(tblSalaries[[#This Row],[Where do you work]],tblCountries[[Actual]:[Mapping]],2,FALSE)</f>
        <v>India</v>
      </c>
      <c r="L1267" t="s">
        <v>9</v>
      </c>
      <c r="M1267" s="32">
        <f>tblHours[[#This Row],[hrs per day, ave]]</f>
        <v>5</v>
      </c>
      <c r="N1267" s="32">
        <f>tblHours[[#This Row],[hrs per day, min]]</f>
        <v>4</v>
      </c>
      <c r="O1267" s="32">
        <f>tblHours[[#This Row],[hrs per day, max]]</f>
        <v>6</v>
      </c>
      <c r="P1267">
        <v>12</v>
      </c>
    </row>
    <row r="1268" spans="2:16" ht="15" hidden="1" customHeight="1">
      <c r="B1268" t="s">
        <v>3271</v>
      </c>
      <c r="C1268" s="1">
        <v>41058.546180555553</v>
      </c>
      <c r="D1268" s="4">
        <v>8000</v>
      </c>
      <c r="E1268">
        <v>8000</v>
      </c>
      <c r="F1268" t="s">
        <v>6</v>
      </c>
      <c r="G1268">
        <f>tblSalaries[[#This Row],[clean Salary (in local currency)]]*VLOOKUP(tblSalaries[[#This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VLOOKUP(tblSalaries[[#This Row],[Where do you work]],tblCountries[[Actual]:[Mapping]],2,FALSE)</f>
        <v>India</v>
      </c>
      <c r="L1268" t="s">
        <v>13</v>
      </c>
      <c r="M1268" s="32">
        <f>tblHours[[#This Row],[hrs per day, ave]]</f>
        <v>8</v>
      </c>
      <c r="N1268" s="32">
        <f>tblHours[[#This Row],[hrs per day, min]]</f>
        <v>8</v>
      </c>
      <c r="O1268" s="32">
        <f>tblHours[[#This Row],[hrs per day, max]]</f>
        <v>8</v>
      </c>
      <c r="P1268">
        <v>4</v>
      </c>
    </row>
    <row r="1269" spans="2:16" ht="15" hidden="1" customHeight="1">
      <c r="B1269" t="s">
        <v>3272</v>
      </c>
      <c r="C1269" s="1">
        <v>41058.551342592589</v>
      </c>
      <c r="D1269" s="4">
        <v>12500</v>
      </c>
      <c r="E1269">
        <v>12500</v>
      </c>
      <c r="F1269" t="s">
        <v>6</v>
      </c>
      <c r="G1269">
        <f>tblSalaries[[#This Row],[clean Salary (in local currency)]]*VLOOKUP(tblSalaries[[#This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VLOOKUP(tblSalaries[[#This Row],[Where do you work]],tblCountries[[Actual]:[Mapping]],2,FALSE)</f>
        <v>Philippines</v>
      </c>
      <c r="L1269" t="s">
        <v>18</v>
      </c>
      <c r="M1269" s="32">
        <f>tblHours[[#This Row],[hrs per day, ave]]</f>
        <v>2.5</v>
      </c>
      <c r="N1269" s="32">
        <f>tblHours[[#This Row],[hrs per day, min]]</f>
        <v>2</v>
      </c>
      <c r="O1269" s="32">
        <f>tblHours[[#This Row],[hrs per day, max]]</f>
        <v>3</v>
      </c>
      <c r="P1269">
        <v>7</v>
      </c>
    </row>
    <row r="1270" spans="2:16" ht="15" hidden="1" customHeight="1">
      <c r="B1270" t="s">
        <v>3273</v>
      </c>
      <c r="C1270" s="1">
        <v>41058.55228009259</v>
      </c>
      <c r="D1270" s="4">
        <v>140000</v>
      </c>
      <c r="E1270">
        <v>140000</v>
      </c>
      <c r="F1270" t="s">
        <v>6</v>
      </c>
      <c r="G1270">
        <f>tblSalaries[[#This Row],[clean Salary (in local currency)]]*VLOOKUP(tblSalaries[[#This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VLOOKUP(tblSalaries[[#This Row],[Where do you work]],tblCountries[[Actual]:[Mapping]],2,FALSE)</f>
        <v>USA</v>
      </c>
      <c r="L1270" t="s">
        <v>9</v>
      </c>
      <c r="M1270" s="32">
        <f>tblHours[[#This Row],[hrs per day, ave]]</f>
        <v>5</v>
      </c>
      <c r="N1270" s="32">
        <f>tblHours[[#This Row],[hrs per day, min]]</f>
        <v>4</v>
      </c>
      <c r="O1270" s="32">
        <f>tblHours[[#This Row],[hrs per day, max]]</f>
        <v>6</v>
      </c>
      <c r="P1270">
        <v>12</v>
      </c>
    </row>
    <row r="1271" spans="2:16" ht="15" hidden="1" customHeight="1">
      <c r="B1271" t="s">
        <v>3274</v>
      </c>
      <c r="C1271" s="1">
        <v>41058.553298611114</v>
      </c>
      <c r="D1271" s="4">
        <v>1000</v>
      </c>
      <c r="E1271">
        <v>12000</v>
      </c>
      <c r="F1271" t="s">
        <v>6</v>
      </c>
      <c r="G1271">
        <f>tblSalaries[[#This Row],[clean Salary (in local currency)]]*VLOOKUP(tblSalaries[[#This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VLOOKUP(tblSalaries[[#This Row],[Where do you work]],tblCountries[[Actual]:[Mapping]],2,FALSE)</f>
        <v>Pakistan</v>
      </c>
      <c r="L1271" t="s">
        <v>9</v>
      </c>
      <c r="M1271" s="32">
        <f>tblHours[[#This Row],[hrs per day, ave]]</f>
        <v>5</v>
      </c>
      <c r="N1271" s="32">
        <f>tblHours[[#This Row],[hrs per day, min]]</f>
        <v>4</v>
      </c>
      <c r="O1271" s="32">
        <f>tblHours[[#This Row],[hrs per day, max]]</f>
        <v>6</v>
      </c>
      <c r="P1271">
        <v>1</v>
      </c>
    </row>
    <row r="1272" spans="2:16" ht="15" hidden="1" customHeight="1">
      <c r="B1272" t="s">
        <v>3275</v>
      </c>
      <c r="C1272" s="1">
        <v>41058.553460648145</v>
      </c>
      <c r="D1272" s="4" t="s">
        <v>1449</v>
      </c>
      <c r="E1272">
        <v>30000</v>
      </c>
      <c r="F1272" t="s">
        <v>22</v>
      </c>
      <c r="G1272">
        <f>tblSalaries[[#This Row],[clean Salary (in local currency)]]*VLOOKUP(tblSalaries[[#This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VLOOKUP(tblSalaries[[#This Row],[Where do you work]],tblCountries[[Actual]:[Mapping]],2,FALSE)</f>
        <v>Belgium</v>
      </c>
      <c r="L1272" t="s">
        <v>18</v>
      </c>
      <c r="M1272" s="32">
        <f>tblHours[[#This Row],[hrs per day, ave]]</f>
        <v>2.5</v>
      </c>
      <c r="N1272" s="32">
        <f>tblHours[[#This Row],[hrs per day, min]]</f>
        <v>2</v>
      </c>
      <c r="O1272" s="32">
        <f>tblHours[[#This Row],[hrs per day, max]]</f>
        <v>3</v>
      </c>
      <c r="P1272">
        <v>15</v>
      </c>
    </row>
    <row r="1273" spans="2:16" ht="15" hidden="1" customHeight="1">
      <c r="B1273" t="s">
        <v>3276</v>
      </c>
      <c r="C1273" s="1">
        <v>41058.558159722219</v>
      </c>
      <c r="D1273" s="4" t="s">
        <v>1451</v>
      </c>
      <c r="E1273">
        <v>600000</v>
      </c>
      <c r="F1273" t="s">
        <v>40</v>
      </c>
      <c r="G1273">
        <f>tblSalaries[[#This Row],[clean Salary (in local currency)]]*VLOOKUP(tblSalaries[[#This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VLOOKUP(tblSalaries[[#This Row],[Where do you work]],tblCountries[[Actual]:[Mapping]],2,FALSE)</f>
        <v>India</v>
      </c>
      <c r="L1273" t="s">
        <v>18</v>
      </c>
      <c r="M1273" s="32">
        <f>tblHours[[#This Row],[hrs per day, ave]]</f>
        <v>2.5</v>
      </c>
      <c r="N1273" s="32">
        <f>tblHours[[#This Row],[hrs per day, min]]</f>
        <v>2</v>
      </c>
      <c r="O1273" s="32">
        <f>tblHours[[#This Row],[hrs per day, max]]</f>
        <v>3</v>
      </c>
      <c r="P1273">
        <v>2</v>
      </c>
    </row>
    <row r="1274" spans="2:16" ht="15" hidden="1" customHeight="1">
      <c r="B1274" t="s">
        <v>3277</v>
      </c>
      <c r="C1274" s="1">
        <v>41058.569548611114</v>
      </c>
      <c r="D1274" s="4" t="s">
        <v>1453</v>
      </c>
      <c r="E1274">
        <v>350000</v>
      </c>
      <c r="F1274" t="s">
        <v>40</v>
      </c>
      <c r="G1274">
        <f>tblSalaries[[#This Row],[clean Salary (in local currency)]]*VLOOKUP(tblSalaries[[#This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VLOOKUP(tblSalaries[[#This Row],[Where do you work]],tblCountries[[Actual]:[Mapping]],2,FALSE)</f>
        <v>India</v>
      </c>
      <c r="L1274" t="s">
        <v>9</v>
      </c>
      <c r="M1274" s="32">
        <f>tblHours[[#This Row],[hrs per day, ave]]</f>
        <v>5</v>
      </c>
      <c r="N1274" s="32">
        <f>tblHours[[#This Row],[hrs per day, min]]</f>
        <v>4</v>
      </c>
      <c r="O1274" s="32">
        <f>tblHours[[#This Row],[hrs per day, max]]</f>
        <v>6</v>
      </c>
      <c r="P1274">
        <v>1.5</v>
      </c>
    </row>
    <row r="1275" spans="2:16" ht="15" hidden="1" customHeight="1">
      <c r="B1275" t="s">
        <v>3278</v>
      </c>
      <c r="C1275" s="1">
        <v>41058.577928240738</v>
      </c>
      <c r="D1275" s="4">
        <v>45000</v>
      </c>
      <c r="E1275">
        <v>45000</v>
      </c>
      <c r="F1275" t="s">
        <v>6</v>
      </c>
      <c r="G1275">
        <f>tblSalaries[[#This Row],[clean Salary (in local currency)]]*VLOOKUP(tblSalaries[[#This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VLOOKUP(tblSalaries[[#This Row],[Where do you work]],tblCountries[[Actual]:[Mapping]],2,FALSE)</f>
        <v>Pakistan</v>
      </c>
      <c r="L1275" t="s">
        <v>13</v>
      </c>
      <c r="M1275" s="32">
        <f>tblHours[[#This Row],[hrs per day, ave]]</f>
        <v>8</v>
      </c>
      <c r="N1275" s="32">
        <f>tblHours[[#This Row],[hrs per day, min]]</f>
        <v>8</v>
      </c>
      <c r="O1275" s="32">
        <f>tblHours[[#This Row],[hrs per day, max]]</f>
        <v>8</v>
      </c>
      <c r="P1275">
        <v>8</v>
      </c>
    </row>
    <row r="1276" spans="2:16" ht="15" hidden="1" customHeight="1">
      <c r="B1276" t="s">
        <v>3279</v>
      </c>
      <c r="C1276" s="1">
        <v>41058.579155092593</v>
      </c>
      <c r="D1276" s="4">
        <v>80000</v>
      </c>
      <c r="E1276">
        <v>80000</v>
      </c>
      <c r="F1276" t="s">
        <v>6</v>
      </c>
      <c r="G1276">
        <f>tblSalaries[[#This Row],[clean Salary (in local currency)]]*VLOOKUP(tblSalaries[[#This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VLOOKUP(tblSalaries[[#This Row],[Where do you work]],tblCountries[[Actual]:[Mapping]],2,FALSE)</f>
        <v>USA</v>
      </c>
      <c r="L1276" t="s">
        <v>25</v>
      </c>
      <c r="M1276" s="32">
        <f>tblHours[[#This Row],[hrs per day, ave]]</f>
        <v>1.5</v>
      </c>
      <c r="N1276" s="32">
        <f>tblHours[[#This Row],[hrs per day, min]]</f>
        <v>1</v>
      </c>
      <c r="O1276" s="32">
        <f>tblHours[[#This Row],[hrs per day, max]]</f>
        <v>2</v>
      </c>
      <c r="P1276">
        <v>6</v>
      </c>
    </row>
    <row r="1277" spans="2:16" ht="15" hidden="1" customHeight="1">
      <c r="B1277" t="s">
        <v>3280</v>
      </c>
      <c r="C1277" s="1">
        <v>41058.579606481479</v>
      </c>
      <c r="D1277" s="4" t="s">
        <v>1456</v>
      </c>
      <c r="E1277">
        <v>1500000</v>
      </c>
      <c r="F1277" t="s">
        <v>40</v>
      </c>
      <c r="G1277">
        <f>tblSalaries[[#This Row],[clean Salary (in local currency)]]*VLOOKUP(tblSalaries[[#This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VLOOKUP(tblSalaries[[#This Row],[Where do you work]],tblCountries[[Actual]:[Mapping]],2,FALSE)</f>
        <v>India</v>
      </c>
      <c r="L1277" t="s">
        <v>9</v>
      </c>
      <c r="M1277" s="32">
        <f>tblHours[[#This Row],[hrs per day, ave]]</f>
        <v>5</v>
      </c>
      <c r="N1277" s="32">
        <f>tblHours[[#This Row],[hrs per day, min]]</f>
        <v>4</v>
      </c>
      <c r="O1277" s="32">
        <f>tblHours[[#This Row],[hrs per day, max]]</f>
        <v>6</v>
      </c>
      <c r="P1277">
        <v>7</v>
      </c>
    </row>
    <row r="1278" spans="2:16" ht="15" hidden="1" customHeight="1">
      <c r="B1278" t="s">
        <v>3281</v>
      </c>
      <c r="C1278" s="1">
        <v>41058.582291666666</v>
      </c>
      <c r="D1278" s="4" t="s">
        <v>1457</v>
      </c>
      <c r="E1278">
        <v>100000</v>
      </c>
      <c r="F1278" t="s">
        <v>6</v>
      </c>
      <c r="G1278">
        <f>tblSalaries[[#This Row],[clean Salary (in local currency)]]*VLOOKUP(tblSalaries[[#This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VLOOKUP(tblSalaries[[#This Row],[Where do you work]],tblCountries[[Actual]:[Mapping]],2,FALSE)</f>
        <v>Uganda</v>
      </c>
      <c r="L1278" t="s">
        <v>9</v>
      </c>
      <c r="M1278" s="32">
        <f>tblHours[[#This Row],[hrs per day, ave]]</f>
        <v>5</v>
      </c>
      <c r="N1278" s="32">
        <f>tblHours[[#This Row],[hrs per day, min]]</f>
        <v>4</v>
      </c>
      <c r="O1278" s="32">
        <f>tblHours[[#This Row],[hrs per day, max]]</f>
        <v>6</v>
      </c>
      <c r="P1278">
        <v>17</v>
      </c>
    </row>
    <row r="1279" spans="2:16" ht="15" hidden="1" customHeight="1">
      <c r="B1279" t="s">
        <v>3282</v>
      </c>
      <c r="C1279" s="1">
        <v>41058.582800925928</v>
      </c>
      <c r="D1279" s="4">
        <v>68000</v>
      </c>
      <c r="E1279">
        <v>68000</v>
      </c>
      <c r="F1279" t="s">
        <v>82</v>
      </c>
      <c r="G1279">
        <f>tblSalaries[[#This Row],[clean Salary (in local currency)]]*VLOOKUP(tblSalaries[[#This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VLOOKUP(tblSalaries[[#This Row],[Where do you work]],tblCountries[[Actual]:[Mapping]],2,FALSE)</f>
        <v>Australia</v>
      </c>
      <c r="L1279" t="s">
        <v>9</v>
      </c>
      <c r="M1279" s="32">
        <f>tblHours[[#This Row],[hrs per day, ave]]</f>
        <v>5</v>
      </c>
      <c r="N1279" s="32">
        <f>tblHours[[#This Row],[hrs per day, min]]</f>
        <v>4</v>
      </c>
      <c r="O1279" s="32">
        <f>tblHours[[#This Row],[hrs per day, max]]</f>
        <v>6</v>
      </c>
      <c r="P1279">
        <v>10</v>
      </c>
    </row>
    <row r="1280" spans="2:16" ht="15" hidden="1" customHeight="1">
      <c r="B1280" t="s">
        <v>3283</v>
      </c>
      <c r="C1280" s="1">
        <v>41058.590601851851</v>
      </c>
      <c r="D1280" s="4" t="s">
        <v>1460</v>
      </c>
      <c r="E1280">
        <v>49000</v>
      </c>
      <c r="F1280" t="s">
        <v>82</v>
      </c>
      <c r="G1280">
        <f>tblSalaries[[#This Row],[clean Salary (in local currency)]]*VLOOKUP(tblSalaries[[#This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VLOOKUP(tblSalaries[[#This Row],[Where do you work]],tblCountries[[Actual]:[Mapping]],2,FALSE)</f>
        <v>Australia</v>
      </c>
      <c r="L1280" t="s">
        <v>9</v>
      </c>
      <c r="M1280" s="32">
        <f>tblHours[[#This Row],[hrs per day, ave]]</f>
        <v>5</v>
      </c>
      <c r="N1280" s="32">
        <f>tblHours[[#This Row],[hrs per day, min]]</f>
        <v>4</v>
      </c>
      <c r="O1280" s="32">
        <f>tblHours[[#This Row],[hrs per day, max]]</f>
        <v>6</v>
      </c>
      <c r="P1280">
        <v>30</v>
      </c>
    </row>
    <row r="1281" spans="2:16" ht="15" hidden="1" customHeight="1">
      <c r="B1281" t="s">
        <v>3284</v>
      </c>
      <c r="C1281" s="1">
        <v>41058.594513888886</v>
      </c>
      <c r="D1281" s="4" t="s">
        <v>1462</v>
      </c>
      <c r="E1281">
        <v>575000</v>
      </c>
      <c r="F1281" t="s">
        <v>40</v>
      </c>
      <c r="G1281">
        <f>tblSalaries[[#This Row],[clean Salary (in local currency)]]*VLOOKUP(tblSalaries[[#This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VLOOKUP(tblSalaries[[#This Row],[Where do you work]],tblCountries[[Actual]:[Mapping]],2,FALSE)</f>
        <v>India</v>
      </c>
      <c r="L1281" t="s">
        <v>18</v>
      </c>
      <c r="M1281" s="32">
        <f>tblHours[[#This Row],[hrs per day, ave]]</f>
        <v>2.5</v>
      </c>
      <c r="N1281" s="32">
        <f>tblHours[[#This Row],[hrs per day, min]]</f>
        <v>2</v>
      </c>
      <c r="O1281" s="32">
        <f>tblHours[[#This Row],[hrs per day, max]]</f>
        <v>3</v>
      </c>
      <c r="P1281">
        <v>5</v>
      </c>
    </row>
    <row r="1282" spans="2:16" ht="15" hidden="1" customHeight="1">
      <c r="B1282" t="s">
        <v>3285</v>
      </c>
      <c r="C1282" s="1">
        <v>41058.607430555552</v>
      </c>
      <c r="D1282" s="4" t="s">
        <v>1464</v>
      </c>
      <c r="E1282">
        <v>500000</v>
      </c>
      <c r="F1282" t="s">
        <v>40</v>
      </c>
      <c r="G1282">
        <f>tblSalaries[[#This Row],[clean Salary (in local currency)]]*VLOOKUP(tblSalaries[[#This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VLOOKUP(tblSalaries[[#This Row],[Where do you work]],tblCountries[[Actual]:[Mapping]],2,FALSE)</f>
        <v>India</v>
      </c>
      <c r="L1282" t="s">
        <v>9</v>
      </c>
      <c r="M1282" s="32">
        <f>tblHours[[#This Row],[hrs per day, ave]]</f>
        <v>5</v>
      </c>
      <c r="N1282" s="32">
        <f>tblHours[[#This Row],[hrs per day, min]]</f>
        <v>4</v>
      </c>
      <c r="O1282" s="32">
        <f>tblHours[[#This Row],[hrs per day, max]]</f>
        <v>6</v>
      </c>
      <c r="P1282">
        <v>2</v>
      </c>
    </row>
    <row r="1283" spans="2:16" ht="15" hidden="1" customHeight="1">
      <c r="B1283" t="s">
        <v>3286</v>
      </c>
      <c r="C1283" s="1">
        <v>41058.621770833335</v>
      </c>
      <c r="D1283" s="4" t="s">
        <v>1466</v>
      </c>
      <c r="E1283">
        <v>36000</v>
      </c>
      <c r="F1283" t="s">
        <v>6</v>
      </c>
      <c r="G1283">
        <f>tblSalaries[[#This Row],[clean Salary (in local currency)]]*VLOOKUP(tblSalaries[[#This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VLOOKUP(tblSalaries[[#This Row],[Where do you work]],tblCountries[[Actual]:[Mapping]],2,FALSE)</f>
        <v>Kuwait</v>
      </c>
      <c r="L1283" t="s">
        <v>18</v>
      </c>
      <c r="M1283" s="32">
        <f>tblHours[[#This Row],[hrs per day, ave]]</f>
        <v>2.5</v>
      </c>
      <c r="N1283" s="32">
        <f>tblHours[[#This Row],[hrs per day, min]]</f>
        <v>2</v>
      </c>
      <c r="O1283" s="32">
        <f>tblHours[[#This Row],[hrs per day, max]]</f>
        <v>3</v>
      </c>
      <c r="P1283">
        <v>10</v>
      </c>
    </row>
    <row r="1284" spans="2:16" ht="15" hidden="1" customHeight="1">
      <c r="B1284" t="s">
        <v>3287</v>
      </c>
      <c r="C1284" s="1">
        <v>41058.621863425928</v>
      </c>
      <c r="D1284" s="4" t="s">
        <v>1467</v>
      </c>
      <c r="E1284">
        <v>210000</v>
      </c>
      <c r="F1284" t="s">
        <v>40</v>
      </c>
      <c r="G1284">
        <f>tblSalaries[[#This Row],[clean Salary (in local currency)]]*VLOOKUP(tblSalaries[[#This Row],[Currency]],tblXrate[],2,FALSE)</f>
        <v>3739.6625043629392</v>
      </c>
      <c r="H1284" t="s">
        <v>1468</v>
      </c>
      <c r="I1284" t="s">
        <v>3999</v>
      </c>
      <c r="J1284" t="s">
        <v>8</v>
      </c>
      <c r="K1284" t="str">
        <f>VLOOKUP(tblSalaries[[#This Row],[Where do you work]],tblCountries[[Actual]:[Mapping]],2,FALSE)</f>
        <v>India</v>
      </c>
      <c r="L1284" t="s">
        <v>25</v>
      </c>
      <c r="M1284" s="32">
        <f>tblHours[[#This Row],[hrs per day, ave]]</f>
        <v>1.5</v>
      </c>
      <c r="N1284" s="32">
        <f>tblHours[[#This Row],[hrs per day, min]]</f>
        <v>1</v>
      </c>
      <c r="O1284" s="32">
        <f>tblHours[[#This Row],[hrs per day, max]]</f>
        <v>2</v>
      </c>
      <c r="P1284">
        <v>4.5</v>
      </c>
    </row>
    <row r="1285" spans="2:16" ht="15" hidden="1" customHeight="1">
      <c r="B1285" t="s">
        <v>3288</v>
      </c>
      <c r="C1285" s="1">
        <v>41058.624432870369</v>
      </c>
      <c r="D1285" s="4" t="s">
        <v>1469</v>
      </c>
      <c r="E1285">
        <v>48500</v>
      </c>
      <c r="F1285" t="s">
        <v>22</v>
      </c>
      <c r="G1285">
        <f>tblSalaries[[#This Row],[clean Salary (in local currency)]]*VLOOKUP(tblSalaries[[#This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VLOOKUP(tblSalaries[[#This Row],[Where do you work]],tblCountries[[Actual]:[Mapping]],2,FALSE)</f>
        <v>Netherlands</v>
      </c>
      <c r="L1285" t="s">
        <v>9</v>
      </c>
      <c r="M1285" s="32">
        <f>tblHours[[#This Row],[hrs per day, ave]]</f>
        <v>5</v>
      </c>
      <c r="N1285" s="32">
        <f>tblHours[[#This Row],[hrs per day, min]]</f>
        <v>4</v>
      </c>
      <c r="O1285" s="32">
        <f>tblHours[[#This Row],[hrs per day, max]]</f>
        <v>6</v>
      </c>
      <c r="P1285">
        <v>8</v>
      </c>
    </row>
    <row r="1286" spans="2:16" ht="15" hidden="1" customHeight="1">
      <c r="B1286" t="s">
        <v>3289</v>
      </c>
      <c r="C1286" s="1">
        <v>41058.62703703704</v>
      </c>
      <c r="D1286" s="4" t="s">
        <v>1471</v>
      </c>
      <c r="E1286">
        <v>200000</v>
      </c>
      <c r="F1286" t="s">
        <v>40</v>
      </c>
      <c r="G1286">
        <f>tblSalaries[[#This Row],[clean Salary (in local currency)]]*VLOOKUP(tblSalaries[[#This Row],[Currency]],tblXrate[],2,FALSE)</f>
        <v>3561.5833374885137</v>
      </c>
      <c r="H1286" t="s">
        <v>360</v>
      </c>
      <c r="I1286" t="s">
        <v>3999</v>
      </c>
      <c r="J1286" t="s">
        <v>8</v>
      </c>
      <c r="K1286" t="str">
        <f>VLOOKUP(tblSalaries[[#This Row],[Where do you work]],tblCountries[[Actual]:[Mapping]],2,FALSE)</f>
        <v>India</v>
      </c>
      <c r="L1286" t="s">
        <v>18</v>
      </c>
      <c r="M1286" s="32">
        <f>tblHours[[#This Row],[hrs per day, ave]]</f>
        <v>2.5</v>
      </c>
      <c r="N1286" s="32">
        <f>tblHours[[#This Row],[hrs per day, min]]</f>
        <v>2</v>
      </c>
      <c r="O1286" s="32">
        <f>tblHours[[#This Row],[hrs per day, max]]</f>
        <v>3</v>
      </c>
      <c r="P1286">
        <v>3</v>
      </c>
    </row>
    <row r="1287" spans="2:16" ht="15" hidden="1" customHeight="1">
      <c r="B1287" t="s">
        <v>3290</v>
      </c>
      <c r="C1287" s="1">
        <v>41058.627905092595</v>
      </c>
      <c r="D1287" s="4" t="s">
        <v>1472</v>
      </c>
      <c r="E1287">
        <v>360000</v>
      </c>
      <c r="F1287" t="s">
        <v>40</v>
      </c>
      <c r="G1287">
        <f>tblSalaries[[#This Row],[clean Salary (in local currency)]]*VLOOKUP(tblSalaries[[#This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VLOOKUP(tblSalaries[[#This Row],[Where do you work]],tblCountries[[Actual]:[Mapping]],2,FALSE)</f>
        <v>India</v>
      </c>
      <c r="L1287" t="s">
        <v>13</v>
      </c>
      <c r="M1287" s="32">
        <f>tblHours[[#This Row],[hrs per day, ave]]</f>
        <v>8</v>
      </c>
      <c r="N1287" s="32">
        <f>tblHours[[#This Row],[hrs per day, min]]</f>
        <v>8</v>
      </c>
      <c r="O1287" s="32">
        <f>tblHours[[#This Row],[hrs per day, max]]</f>
        <v>8</v>
      </c>
      <c r="P1287">
        <v>6</v>
      </c>
    </row>
    <row r="1288" spans="2:16" ht="15" hidden="1" customHeight="1">
      <c r="B1288" t="s">
        <v>3291</v>
      </c>
      <c r="C1288" s="1">
        <v>41058.630694444444</v>
      </c>
      <c r="D1288" s="4" t="s">
        <v>1474</v>
      </c>
      <c r="E1288">
        <v>28500</v>
      </c>
      <c r="F1288" t="s">
        <v>22</v>
      </c>
      <c r="G1288">
        <f>tblSalaries[[#This Row],[clean Salary (in local currency)]]*VLOOKUP(tblSalaries[[#This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VLOOKUP(tblSalaries[[#This Row],[Where do you work]],tblCountries[[Actual]:[Mapping]],2,FALSE)</f>
        <v>Netherlands</v>
      </c>
      <c r="L1288" t="s">
        <v>25</v>
      </c>
      <c r="M1288" s="32">
        <f>tblHours[[#This Row],[hrs per day, ave]]</f>
        <v>1.5</v>
      </c>
      <c r="N1288" s="32">
        <f>tblHours[[#This Row],[hrs per day, min]]</f>
        <v>1</v>
      </c>
      <c r="O1288" s="32">
        <f>tblHours[[#This Row],[hrs per day, max]]</f>
        <v>2</v>
      </c>
      <c r="P1288">
        <v>5</v>
      </c>
    </row>
    <row r="1289" spans="2:16" ht="15" hidden="1" customHeight="1">
      <c r="B1289" t="s">
        <v>3292</v>
      </c>
      <c r="C1289" s="1">
        <v>41058.632222222222</v>
      </c>
      <c r="D1289" s="4">
        <v>13500</v>
      </c>
      <c r="E1289">
        <v>13500</v>
      </c>
      <c r="F1289" t="s">
        <v>6</v>
      </c>
      <c r="G1289">
        <f>tblSalaries[[#This Row],[clean Salary (in local currency)]]*VLOOKUP(tblSalaries[[#This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VLOOKUP(tblSalaries[[#This Row],[Where do you work]],tblCountries[[Actual]:[Mapping]],2,FALSE)</f>
        <v>India</v>
      </c>
      <c r="L1289" t="s">
        <v>18</v>
      </c>
      <c r="M1289" s="32">
        <f>tblHours[[#This Row],[hrs per day, ave]]</f>
        <v>2.5</v>
      </c>
      <c r="N1289" s="32">
        <f>tblHours[[#This Row],[hrs per day, min]]</f>
        <v>2</v>
      </c>
      <c r="O1289" s="32">
        <f>tblHours[[#This Row],[hrs per day, max]]</f>
        <v>3</v>
      </c>
      <c r="P1289">
        <v>20</v>
      </c>
    </row>
    <row r="1290" spans="2:16" ht="15" hidden="1" customHeight="1">
      <c r="B1290" t="s">
        <v>3293</v>
      </c>
      <c r="C1290" s="1">
        <v>41058.638020833336</v>
      </c>
      <c r="D1290" s="4">
        <v>250</v>
      </c>
      <c r="E1290">
        <v>3000</v>
      </c>
      <c r="F1290" t="s">
        <v>6</v>
      </c>
      <c r="G1290">
        <f>tblSalaries[[#This Row],[clean Salary (in local currency)]]*VLOOKUP(tblSalaries[[#This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VLOOKUP(tblSalaries[[#This Row],[Where do you work]],tblCountries[[Actual]:[Mapping]],2,FALSE)</f>
        <v>Sri Lanka</v>
      </c>
      <c r="L1290" t="s">
        <v>9</v>
      </c>
      <c r="M1290" s="32">
        <f>tblHours[[#This Row],[hrs per day, ave]]</f>
        <v>5</v>
      </c>
      <c r="N1290" s="32">
        <f>tblHours[[#This Row],[hrs per day, min]]</f>
        <v>4</v>
      </c>
      <c r="O1290" s="32">
        <f>tblHours[[#This Row],[hrs per day, max]]</f>
        <v>6</v>
      </c>
      <c r="P1290">
        <v>2</v>
      </c>
    </row>
    <row r="1291" spans="2:16" ht="15" hidden="1" customHeight="1">
      <c r="B1291" t="s">
        <v>3294</v>
      </c>
      <c r="C1291" s="1">
        <v>41058.642187500001</v>
      </c>
      <c r="D1291" s="4">
        <v>1200000</v>
      </c>
      <c r="E1291">
        <v>1200000</v>
      </c>
      <c r="F1291" t="s">
        <v>40</v>
      </c>
      <c r="G1291">
        <f>tblSalaries[[#This Row],[clean Salary (in local currency)]]*VLOOKUP(tblSalaries[[#This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VLOOKUP(tblSalaries[[#This Row],[Where do you work]],tblCountries[[Actual]:[Mapping]],2,FALSE)</f>
        <v>India</v>
      </c>
      <c r="L1291" t="s">
        <v>9</v>
      </c>
      <c r="M1291" s="32">
        <f>tblHours[[#This Row],[hrs per day, ave]]</f>
        <v>5</v>
      </c>
      <c r="N1291" s="32">
        <f>tblHours[[#This Row],[hrs per day, min]]</f>
        <v>4</v>
      </c>
      <c r="O1291" s="32">
        <f>tblHours[[#This Row],[hrs per day, max]]</f>
        <v>6</v>
      </c>
      <c r="P1291">
        <v>9</v>
      </c>
    </row>
    <row r="1292" spans="2:16" ht="15" hidden="1" customHeight="1">
      <c r="B1292" t="s">
        <v>3295</v>
      </c>
      <c r="C1292" s="1">
        <v>41058.650289351855</v>
      </c>
      <c r="D1292" s="4" t="s">
        <v>1479</v>
      </c>
      <c r="E1292">
        <v>600000</v>
      </c>
      <c r="F1292" t="s">
        <v>40</v>
      </c>
      <c r="G1292">
        <f>tblSalaries[[#This Row],[clean Salary (in local currency)]]*VLOOKUP(tblSalaries[[#This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18</v>
      </c>
      <c r="M1292" s="32">
        <f>tblHours[[#This Row],[hrs per day, ave]]</f>
        <v>2.5</v>
      </c>
      <c r="N1292" s="32">
        <f>tblHours[[#This Row],[hrs per day, min]]</f>
        <v>2</v>
      </c>
      <c r="O1292" s="32">
        <f>tblHours[[#This Row],[hrs per day, max]]</f>
        <v>3</v>
      </c>
      <c r="P1292">
        <v>28</v>
      </c>
    </row>
    <row r="1293" spans="2:16" ht="15" hidden="1" customHeight="1">
      <c r="B1293" t="s">
        <v>3296</v>
      </c>
      <c r="C1293" s="1">
        <v>41058.65048611111</v>
      </c>
      <c r="D1293" s="4">
        <v>139000</v>
      </c>
      <c r="E1293">
        <v>139000</v>
      </c>
      <c r="F1293" t="s">
        <v>22</v>
      </c>
      <c r="G1293">
        <f>tblSalaries[[#This Row],[clean Salary (in local currency)]]*VLOOKUP(tblSalaries[[#This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VLOOKUP(tblSalaries[[#This Row],[Where do you work]],tblCountries[[Actual]:[Mapping]],2,FALSE)</f>
        <v>Germany</v>
      </c>
      <c r="L1293" t="s">
        <v>25</v>
      </c>
      <c r="M1293" s="32">
        <f>tblHours[[#This Row],[hrs per day, ave]]</f>
        <v>1.5</v>
      </c>
      <c r="N1293" s="32">
        <f>tblHours[[#This Row],[hrs per day, min]]</f>
        <v>1</v>
      </c>
      <c r="O1293" s="32">
        <f>tblHours[[#This Row],[hrs per day, max]]</f>
        <v>2</v>
      </c>
      <c r="P1293">
        <v>25</v>
      </c>
    </row>
    <row r="1294" spans="2:16" ht="15" hidden="1" customHeight="1">
      <c r="B1294" t="s">
        <v>3297</v>
      </c>
      <c r="C1294" s="1">
        <v>41058.65185185185</v>
      </c>
      <c r="D1294" s="4" t="s">
        <v>1481</v>
      </c>
      <c r="E1294">
        <v>43000</v>
      </c>
      <c r="F1294" t="s">
        <v>22</v>
      </c>
      <c r="G1294">
        <f>tblSalaries[[#This Row],[clean Salary (in local currency)]]*VLOOKUP(tblSalaries[[#This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VLOOKUP(tblSalaries[[#This Row],[Where do you work]],tblCountries[[Actual]:[Mapping]],2,FALSE)</f>
        <v>France</v>
      </c>
      <c r="L1294" t="s">
        <v>13</v>
      </c>
      <c r="M1294" s="32">
        <f>tblHours[[#This Row],[hrs per day, ave]]</f>
        <v>8</v>
      </c>
      <c r="N1294" s="32">
        <f>tblHours[[#This Row],[hrs per day, min]]</f>
        <v>8</v>
      </c>
      <c r="O1294" s="32">
        <f>tblHours[[#This Row],[hrs per day, max]]</f>
        <v>8</v>
      </c>
      <c r="P1294">
        <v>7</v>
      </c>
    </row>
    <row r="1295" spans="2:16" ht="15" hidden="1" customHeight="1">
      <c r="B1295" t="s">
        <v>3298</v>
      </c>
      <c r="C1295" s="1">
        <v>41058.657141203701</v>
      </c>
      <c r="D1295" s="4" t="s">
        <v>1483</v>
      </c>
      <c r="E1295">
        <v>24000</v>
      </c>
      <c r="F1295" t="s">
        <v>22</v>
      </c>
      <c r="G1295">
        <f>tblSalaries[[#This Row],[clean Salary (in local currency)]]*VLOOKUP(tblSalaries[[#This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VLOOKUP(tblSalaries[[#This Row],[Where do you work]],tblCountries[[Actual]:[Mapping]],2,FALSE)</f>
        <v>Italy</v>
      </c>
      <c r="L1295" t="s">
        <v>9</v>
      </c>
      <c r="M1295" s="32">
        <f>tblHours[[#This Row],[hrs per day, ave]]</f>
        <v>5</v>
      </c>
      <c r="N1295" s="32">
        <f>tblHours[[#This Row],[hrs per day, min]]</f>
        <v>4</v>
      </c>
      <c r="O1295" s="32">
        <f>tblHours[[#This Row],[hrs per day, max]]</f>
        <v>6</v>
      </c>
      <c r="P1295">
        <v>10</v>
      </c>
    </row>
    <row r="1296" spans="2:16" ht="15" hidden="1" customHeight="1">
      <c r="B1296" t="s">
        <v>3299</v>
      </c>
      <c r="C1296" s="1">
        <v>41058.659502314818</v>
      </c>
      <c r="D1296" s="4">
        <v>314000</v>
      </c>
      <c r="E1296">
        <v>314000</v>
      </c>
      <c r="F1296" t="s">
        <v>40</v>
      </c>
      <c r="G1296">
        <f>tblSalaries[[#This Row],[clean Salary (in local currency)]]*VLOOKUP(tblSalaries[[#This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VLOOKUP(tblSalaries[[#This Row],[Where do you work]],tblCountries[[Actual]:[Mapping]],2,FALSE)</f>
        <v>India</v>
      </c>
      <c r="L1296" t="s">
        <v>25</v>
      </c>
      <c r="M1296" s="32">
        <f>tblHours[[#This Row],[hrs per day, ave]]</f>
        <v>1.5</v>
      </c>
      <c r="N1296" s="32">
        <f>tblHours[[#This Row],[hrs per day, min]]</f>
        <v>1</v>
      </c>
      <c r="O1296" s="32">
        <f>tblHours[[#This Row],[hrs per day, max]]</f>
        <v>2</v>
      </c>
      <c r="P1296">
        <v>0.1</v>
      </c>
    </row>
    <row r="1297" spans="2:16" ht="15" hidden="1" customHeight="1">
      <c r="B1297" t="s">
        <v>3300</v>
      </c>
      <c r="C1297" s="1">
        <v>41058.66065972222</v>
      </c>
      <c r="D1297" s="4" t="s">
        <v>1485</v>
      </c>
      <c r="E1297">
        <v>82000</v>
      </c>
      <c r="F1297" t="s">
        <v>6</v>
      </c>
      <c r="G1297">
        <f>tblSalaries[[#This Row],[clean Salary (in local currency)]]*VLOOKUP(tblSalaries[[#This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VLOOKUP(tblSalaries[[#This Row],[Where do you work]],tblCountries[[Actual]:[Mapping]],2,FALSE)</f>
        <v>South Africa</v>
      </c>
      <c r="L1297" t="s">
        <v>9</v>
      </c>
      <c r="M1297" s="32">
        <f>tblHours[[#This Row],[hrs per day, ave]]</f>
        <v>5</v>
      </c>
      <c r="N1297" s="32">
        <f>tblHours[[#This Row],[hrs per day, min]]</f>
        <v>4</v>
      </c>
      <c r="O1297" s="32">
        <f>tblHours[[#This Row],[hrs per day, max]]</f>
        <v>6</v>
      </c>
      <c r="P1297">
        <v>10</v>
      </c>
    </row>
    <row r="1298" spans="2:16" ht="15" hidden="1" customHeight="1">
      <c r="B1298" t="s">
        <v>3301</v>
      </c>
      <c r="C1298" s="1">
        <v>41058.66196759259</v>
      </c>
      <c r="D1298" s="4">
        <v>10000</v>
      </c>
      <c r="E1298">
        <v>10000</v>
      </c>
      <c r="F1298" t="s">
        <v>6</v>
      </c>
      <c r="G1298">
        <f>tblSalaries[[#This Row],[clean Salary (in local currency)]]*VLOOKUP(tblSalaries[[#This Row],[Currency]],tblXrate[],2,FALSE)</f>
        <v>10000</v>
      </c>
      <c r="H1298" t="s">
        <v>360</v>
      </c>
      <c r="I1298" t="s">
        <v>3999</v>
      </c>
      <c r="J1298" t="s">
        <v>8</v>
      </c>
      <c r="K1298" t="str">
        <f>VLOOKUP(tblSalaries[[#This Row],[Where do you work]],tblCountries[[Actual]:[Mapping]],2,FALSE)</f>
        <v>India</v>
      </c>
      <c r="L1298" t="s">
        <v>25</v>
      </c>
      <c r="M1298" s="32">
        <f>tblHours[[#This Row],[hrs per day, ave]]</f>
        <v>1.5</v>
      </c>
      <c r="N1298" s="32">
        <f>tblHours[[#This Row],[hrs per day, min]]</f>
        <v>1</v>
      </c>
      <c r="O1298" s="32">
        <f>tblHours[[#This Row],[hrs per day, max]]</f>
        <v>2</v>
      </c>
      <c r="P1298">
        <v>0.5</v>
      </c>
    </row>
    <row r="1299" spans="2:16" ht="15" hidden="1" customHeight="1">
      <c r="B1299" t="s">
        <v>3302</v>
      </c>
      <c r="C1299" s="1">
        <v>41058.672210648147</v>
      </c>
      <c r="D1299" s="4">
        <v>9000</v>
      </c>
      <c r="E1299">
        <v>9000</v>
      </c>
      <c r="F1299" t="s">
        <v>6</v>
      </c>
      <c r="G1299">
        <f>tblSalaries[[#This Row],[clean Salary (in local currency)]]*VLOOKUP(tblSalaries[[#This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VLOOKUP(tblSalaries[[#This Row],[Where do you work]],tblCountries[[Actual]:[Mapping]],2,FALSE)</f>
        <v>India</v>
      </c>
      <c r="L1299" t="s">
        <v>13</v>
      </c>
      <c r="M1299" s="32">
        <f>tblHours[[#This Row],[hrs per day, ave]]</f>
        <v>8</v>
      </c>
      <c r="N1299" s="32">
        <f>tblHours[[#This Row],[hrs per day, min]]</f>
        <v>8</v>
      </c>
      <c r="O1299" s="32">
        <f>tblHours[[#This Row],[hrs per day, max]]</f>
        <v>8</v>
      </c>
      <c r="P1299">
        <v>0.6</v>
      </c>
    </row>
    <row r="1300" spans="2:16" ht="15" hidden="1" customHeight="1">
      <c r="B1300" t="s">
        <v>3303</v>
      </c>
      <c r="C1300" s="1">
        <v>41058.672685185185</v>
      </c>
      <c r="D1300" s="4">
        <v>9000</v>
      </c>
      <c r="E1300">
        <v>9000</v>
      </c>
      <c r="F1300" t="s">
        <v>6</v>
      </c>
      <c r="G1300">
        <f>tblSalaries[[#This Row],[clean Salary (in local currency)]]*VLOOKUP(tblSalaries[[#This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VLOOKUP(tblSalaries[[#This Row],[Where do you work]],tblCountries[[Actual]:[Mapping]],2,FALSE)</f>
        <v>India</v>
      </c>
      <c r="L1300" t="s">
        <v>9</v>
      </c>
      <c r="M1300" s="32">
        <f>tblHours[[#This Row],[hrs per day, ave]]</f>
        <v>5</v>
      </c>
      <c r="N1300" s="32">
        <f>tblHours[[#This Row],[hrs per day, min]]</f>
        <v>4</v>
      </c>
      <c r="O1300" s="32">
        <f>tblHours[[#This Row],[hrs per day, max]]</f>
        <v>6</v>
      </c>
      <c r="P1300">
        <v>1</v>
      </c>
    </row>
    <row r="1301" spans="2:16" ht="15" hidden="1" customHeight="1">
      <c r="B1301" t="s">
        <v>3304</v>
      </c>
      <c r="C1301" s="1">
        <v>41058.679849537039</v>
      </c>
      <c r="D1301" s="4" t="s">
        <v>1486</v>
      </c>
      <c r="E1301">
        <v>660000</v>
      </c>
      <c r="F1301" t="s">
        <v>40</v>
      </c>
      <c r="G1301">
        <f>tblSalaries[[#This Row],[clean Salary (in local currency)]]*VLOOKUP(tblSalaries[[#This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VLOOKUP(tblSalaries[[#This Row],[Where do you work]],tblCountries[[Actual]:[Mapping]],2,FALSE)</f>
        <v>India</v>
      </c>
      <c r="L1301" t="s">
        <v>13</v>
      </c>
      <c r="M1301" s="32">
        <f>tblHours[[#This Row],[hrs per day, ave]]</f>
        <v>8</v>
      </c>
      <c r="N1301" s="32">
        <f>tblHours[[#This Row],[hrs per day, min]]</f>
        <v>8</v>
      </c>
      <c r="O1301" s="32">
        <f>tblHours[[#This Row],[hrs per day, max]]</f>
        <v>8</v>
      </c>
      <c r="P1301">
        <v>7</v>
      </c>
    </row>
    <row r="1302" spans="2:16" ht="15" hidden="1" customHeight="1">
      <c r="B1302" t="s">
        <v>3305</v>
      </c>
      <c r="C1302" s="1">
        <v>41058.684895833336</v>
      </c>
      <c r="D1302" s="4" t="s">
        <v>1488</v>
      </c>
      <c r="E1302">
        <v>204000</v>
      </c>
      <c r="F1302" t="s">
        <v>40</v>
      </c>
      <c r="G1302">
        <f>tblSalaries[[#This Row],[clean Salary (in local currency)]]*VLOOKUP(tblSalaries[[#This Row],[Currency]],tblXrate[],2,FALSE)</f>
        <v>3632.815004238284</v>
      </c>
      <c r="H1302" t="s">
        <v>1489</v>
      </c>
      <c r="I1302" t="s">
        <v>3999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 s="32">
        <f>tblHours[[#This Row],[hrs per day, ave]]</f>
        <v>8</v>
      </c>
      <c r="N1302" s="32">
        <f>tblHours[[#This Row],[hrs per day, min]]</f>
        <v>8</v>
      </c>
      <c r="O1302" s="32">
        <f>tblHours[[#This Row],[hrs per day, max]]</f>
        <v>8</v>
      </c>
      <c r="P1302">
        <v>2</v>
      </c>
    </row>
    <row r="1303" spans="2:16" ht="15" hidden="1" customHeight="1">
      <c r="B1303" t="s">
        <v>3306</v>
      </c>
      <c r="C1303" s="1">
        <v>41058.688263888886</v>
      </c>
      <c r="D1303" s="4">
        <v>75000</v>
      </c>
      <c r="E1303">
        <v>75000</v>
      </c>
      <c r="F1303" t="s">
        <v>22</v>
      </c>
      <c r="G1303">
        <f>tblSalaries[[#This Row],[clean Salary (in local currency)]]*VLOOKUP(tblSalaries[[#This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VLOOKUP(tblSalaries[[#This Row],[Where do you work]],tblCountries[[Actual]:[Mapping]],2,FALSE)</f>
        <v>Netherlands</v>
      </c>
      <c r="L1303" t="s">
        <v>13</v>
      </c>
      <c r="M1303" s="32">
        <f>tblHours[[#This Row],[hrs per day, ave]]</f>
        <v>8</v>
      </c>
      <c r="N1303" s="32">
        <f>tblHours[[#This Row],[hrs per day, min]]</f>
        <v>8</v>
      </c>
      <c r="O1303" s="32">
        <f>tblHours[[#This Row],[hrs per day, max]]</f>
        <v>8</v>
      </c>
      <c r="P1303">
        <v>16</v>
      </c>
    </row>
    <row r="1304" spans="2:16" ht="15" hidden="1" customHeight="1">
      <c r="B1304" t="s">
        <v>3307</v>
      </c>
      <c r="C1304" s="1">
        <v>41058.693877314814</v>
      </c>
      <c r="D1304" s="4" t="s">
        <v>1249</v>
      </c>
      <c r="E1304">
        <v>45000</v>
      </c>
      <c r="F1304" t="s">
        <v>69</v>
      </c>
      <c r="G1304">
        <f>tblSalaries[[#This Row],[clean Salary (in local currency)]]*VLOOKUP(tblSalaries[[#This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VLOOKUP(tblSalaries[[#This Row],[Where do you work]],tblCountries[[Actual]:[Mapping]],2,FALSE)</f>
        <v>UK</v>
      </c>
      <c r="L1304" t="s">
        <v>18</v>
      </c>
      <c r="M1304" s="32">
        <f>tblHours[[#This Row],[hrs per day, ave]]</f>
        <v>2.5</v>
      </c>
      <c r="N1304" s="32">
        <f>tblHours[[#This Row],[hrs per day, min]]</f>
        <v>2</v>
      </c>
      <c r="O1304" s="32">
        <f>tblHours[[#This Row],[hrs per day, max]]</f>
        <v>3</v>
      </c>
      <c r="P1304">
        <v>4</v>
      </c>
    </row>
    <row r="1305" spans="2:16" ht="15" hidden="1" customHeight="1">
      <c r="B1305" t="s">
        <v>3308</v>
      </c>
      <c r="C1305" s="1">
        <v>41058.6953587963</v>
      </c>
      <c r="D1305" s="4" t="s">
        <v>1490</v>
      </c>
      <c r="E1305">
        <v>41000</v>
      </c>
      <c r="F1305" t="s">
        <v>22</v>
      </c>
      <c r="G1305">
        <f>tblSalaries[[#This Row],[clean Salary (in local currency)]]*VLOOKUP(tblSalaries[[#This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VLOOKUP(tblSalaries[[#This Row],[Where do you work]],tblCountries[[Actual]:[Mapping]],2,FALSE)</f>
        <v>Spain</v>
      </c>
      <c r="L1305" t="s">
        <v>9</v>
      </c>
      <c r="M1305" s="32">
        <f>tblHours[[#This Row],[hrs per day, ave]]</f>
        <v>5</v>
      </c>
      <c r="N1305" s="32">
        <f>tblHours[[#This Row],[hrs per day, min]]</f>
        <v>4</v>
      </c>
      <c r="O1305" s="32">
        <f>tblHours[[#This Row],[hrs per day, max]]</f>
        <v>6</v>
      </c>
      <c r="P1305">
        <v>12</v>
      </c>
    </row>
    <row r="1306" spans="2:16" ht="15" hidden="1" customHeight="1">
      <c r="B1306" t="s">
        <v>3309</v>
      </c>
      <c r="C1306" s="1">
        <v>41058.701203703706</v>
      </c>
      <c r="D1306" s="4">
        <v>275000</v>
      </c>
      <c r="E1306">
        <v>275000</v>
      </c>
      <c r="F1306" t="s">
        <v>40</v>
      </c>
      <c r="G1306">
        <f>tblSalaries[[#This Row],[clean Salary (in local currency)]]*VLOOKUP(tblSalaries[[#This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 s="32">
        <f>tblHours[[#This Row],[hrs per day, ave]]</f>
        <v>8</v>
      </c>
      <c r="N1306" s="32">
        <f>tblHours[[#This Row],[hrs per day, min]]</f>
        <v>8</v>
      </c>
      <c r="O1306" s="32">
        <f>tblHours[[#This Row],[hrs per day, max]]</f>
        <v>8</v>
      </c>
      <c r="P1306">
        <v>4</v>
      </c>
    </row>
    <row r="1307" spans="2:16" ht="15" hidden="1" customHeight="1">
      <c r="B1307" t="s">
        <v>3310</v>
      </c>
      <c r="C1307" s="1">
        <v>41058.705358796295</v>
      </c>
      <c r="D1307" s="4">
        <v>80000</v>
      </c>
      <c r="E1307">
        <v>80000</v>
      </c>
      <c r="F1307" t="s">
        <v>670</v>
      </c>
      <c r="G1307">
        <f>tblSalaries[[#This Row],[clean Salary (in local currency)]]*VLOOKUP(tblSalaries[[#This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VLOOKUP(tblSalaries[[#This Row],[Where do you work]],tblCountries[[Actual]:[Mapping]],2,FALSE)</f>
        <v>New Zealand</v>
      </c>
      <c r="L1307" t="s">
        <v>13</v>
      </c>
      <c r="M1307" s="32">
        <f>tblHours[[#This Row],[hrs per day, ave]]</f>
        <v>8</v>
      </c>
      <c r="N1307" s="32">
        <f>tblHours[[#This Row],[hrs per day, min]]</f>
        <v>8</v>
      </c>
      <c r="O1307" s="32">
        <f>tblHours[[#This Row],[hrs per day, max]]</f>
        <v>8</v>
      </c>
      <c r="P1307">
        <v>15</v>
      </c>
    </row>
    <row r="1308" spans="2:16" ht="15" hidden="1" customHeight="1">
      <c r="B1308" t="s">
        <v>3311</v>
      </c>
      <c r="C1308" s="1">
        <v>41058.712164351855</v>
      </c>
      <c r="D1308" s="4">
        <v>24000</v>
      </c>
      <c r="E1308">
        <v>24000</v>
      </c>
      <c r="F1308" t="s">
        <v>6</v>
      </c>
      <c r="G1308">
        <f>tblSalaries[[#This Row],[clean Salary (in local currency)]]*VLOOKUP(tblSalaries[[#This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VLOOKUP(tblSalaries[[#This Row],[Where do you work]],tblCountries[[Actual]:[Mapping]],2,FALSE)</f>
        <v>Saudi Arabia</v>
      </c>
      <c r="L1308" t="s">
        <v>9</v>
      </c>
      <c r="M1308" s="32">
        <f>tblHours[[#This Row],[hrs per day, ave]]</f>
        <v>5</v>
      </c>
      <c r="N1308" s="32">
        <f>tblHours[[#This Row],[hrs per day, min]]</f>
        <v>4</v>
      </c>
      <c r="O1308" s="32">
        <f>tblHours[[#This Row],[hrs per day, max]]</f>
        <v>6</v>
      </c>
      <c r="P1308">
        <v>5</v>
      </c>
    </row>
    <row r="1309" spans="2:16" ht="15" hidden="1" customHeight="1">
      <c r="B1309" t="s">
        <v>3312</v>
      </c>
      <c r="C1309" s="1">
        <v>41058.714606481481</v>
      </c>
      <c r="D1309" s="4" t="s">
        <v>1495</v>
      </c>
      <c r="E1309">
        <v>60000</v>
      </c>
      <c r="F1309" t="s">
        <v>6</v>
      </c>
      <c r="G1309">
        <f>tblSalaries[[#This Row],[clean Salary (in local currency)]]*VLOOKUP(tblSalaries[[#This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VLOOKUP(tblSalaries[[#This Row],[Where do you work]],tblCountries[[Actual]:[Mapping]],2,FALSE)</f>
        <v>CEE</v>
      </c>
      <c r="L1309" t="s">
        <v>13</v>
      </c>
      <c r="M1309" s="32">
        <f>tblHours[[#This Row],[hrs per day, ave]]</f>
        <v>8</v>
      </c>
      <c r="N1309" s="32">
        <f>tblHours[[#This Row],[hrs per day, min]]</f>
        <v>8</v>
      </c>
      <c r="O1309" s="32">
        <f>tblHours[[#This Row],[hrs per day, max]]</f>
        <v>8</v>
      </c>
      <c r="P1309">
        <v>20</v>
      </c>
    </row>
    <row r="1310" spans="2:16" ht="15" hidden="1" customHeight="1">
      <c r="B1310" t="s">
        <v>3313</v>
      </c>
      <c r="C1310" s="1">
        <v>41058.715185185189</v>
      </c>
      <c r="D1310" s="4">
        <v>300000</v>
      </c>
      <c r="E1310">
        <v>300000</v>
      </c>
      <c r="F1310" t="s">
        <v>40</v>
      </c>
      <c r="G1310">
        <f>tblSalaries[[#This Row],[clean Salary (in local currency)]]*VLOOKUP(tblSalaries[[#This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VLOOKUP(tblSalaries[[#This Row],[Where do you work]],tblCountries[[Actual]:[Mapping]],2,FALSE)</f>
        <v>India</v>
      </c>
      <c r="L1310" t="s">
        <v>13</v>
      </c>
      <c r="M1310" s="32">
        <f>tblHours[[#This Row],[hrs per day, ave]]</f>
        <v>8</v>
      </c>
      <c r="N1310" s="32">
        <f>tblHours[[#This Row],[hrs per day, min]]</f>
        <v>8</v>
      </c>
      <c r="O1310" s="32">
        <f>tblHours[[#This Row],[hrs per day, max]]</f>
        <v>8</v>
      </c>
      <c r="P1310">
        <v>3</v>
      </c>
    </row>
    <row r="1311" spans="2:16" ht="15" hidden="1" customHeight="1">
      <c r="B1311" t="s">
        <v>3314</v>
      </c>
      <c r="C1311" s="1">
        <v>41058.719675925924</v>
      </c>
      <c r="D1311" s="4">
        <v>500000</v>
      </c>
      <c r="E1311">
        <v>500000</v>
      </c>
      <c r="F1311" t="s">
        <v>40</v>
      </c>
      <c r="G1311">
        <f>tblSalaries[[#This Row],[clean Salary (in local currency)]]*VLOOKUP(tblSalaries[[#This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VLOOKUP(tblSalaries[[#This Row],[Where do you work]],tblCountries[[Actual]:[Mapping]],2,FALSE)</f>
        <v>India</v>
      </c>
      <c r="L1311" t="s">
        <v>18</v>
      </c>
      <c r="M1311" s="32">
        <f>tblHours[[#This Row],[hrs per day, ave]]</f>
        <v>2.5</v>
      </c>
      <c r="N1311" s="32">
        <f>tblHours[[#This Row],[hrs per day, min]]</f>
        <v>2</v>
      </c>
      <c r="O1311" s="32">
        <f>tblHours[[#This Row],[hrs per day, max]]</f>
        <v>3</v>
      </c>
      <c r="P1311">
        <v>5</v>
      </c>
    </row>
    <row r="1312" spans="2:16" ht="15" hidden="1" customHeight="1">
      <c r="B1312" t="s">
        <v>3315</v>
      </c>
      <c r="C1312" s="1">
        <v>41058.720289351855</v>
      </c>
      <c r="D1312" s="4" t="s">
        <v>1382</v>
      </c>
      <c r="E1312">
        <v>26000</v>
      </c>
      <c r="F1312" t="s">
        <v>69</v>
      </c>
      <c r="G1312">
        <f>tblSalaries[[#This Row],[clean Salary (in local currency)]]*VLOOKUP(tblSalaries[[#This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VLOOKUP(tblSalaries[[#This Row],[Where do you work]],tblCountries[[Actual]:[Mapping]],2,FALSE)</f>
        <v>UK</v>
      </c>
      <c r="L1312" t="s">
        <v>9</v>
      </c>
      <c r="M1312" s="32">
        <f>tblHours[[#This Row],[hrs per day, ave]]</f>
        <v>5</v>
      </c>
      <c r="N1312" s="32">
        <f>tblHours[[#This Row],[hrs per day, min]]</f>
        <v>4</v>
      </c>
      <c r="O1312" s="32">
        <f>tblHours[[#This Row],[hrs per day, max]]</f>
        <v>6</v>
      </c>
      <c r="P1312">
        <v>2</v>
      </c>
    </row>
    <row r="1313" spans="2:16" ht="15" hidden="1" customHeight="1">
      <c r="B1313" t="s">
        <v>3316</v>
      </c>
      <c r="C1313" s="1">
        <v>41058.720671296294</v>
      </c>
      <c r="D1313" s="4" t="s">
        <v>1501</v>
      </c>
      <c r="E1313">
        <v>600000</v>
      </c>
      <c r="F1313" t="s">
        <v>40</v>
      </c>
      <c r="G1313">
        <f>tblSalaries[[#This Row],[clean Salary (in local currency)]]*VLOOKUP(tblSalaries[[#This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VLOOKUP(tblSalaries[[#This Row],[Where do you work]],tblCountries[[Actual]:[Mapping]],2,FALSE)</f>
        <v>India</v>
      </c>
      <c r="L1313" t="s">
        <v>25</v>
      </c>
      <c r="M1313" s="32">
        <f>tblHours[[#This Row],[hrs per day, ave]]</f>
        <v>1.5</v>
      </c>
      <c r="N1313" s="32">
        <f>tblHours[[#This Row],[hrs per day, min]]</f>
        <v>1</v>
      </c>
      <c r="O1313" s="32">
        <f>tblHours[[#This Row],[hrs per day, max]]</f>
        <v>2</v>
      </c>
      <c r="P1313">
        <v>7</v>
      </c>
    </row>
    <row r="1314" spans="2:16" ht="15" hidden="1" customHeight="1">
      <c r="B1314" t="s">
        <v>3317</v>
      </c>
      <c r="C1314" s="1">
        <v>41058.729664351849</v>
      </c>
      <c r="D1314" s="4">
        <v>1200000</v>
      </c>
      <c r="E1314">
        <v>1200000</v>
      </c>
      <c r="F1314" t="s">
        <v>40</v>
      </c>
      <c r="G1314">
        <f>tblSalaries[[#This Row],[clean Salary (in local currency)]]*VLOOKUP(tblSalaries[[#This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VLOOKUP(tblSalaries[[#This Row],[Where do you work]],tblCountries[[Actual]:[Mapping]],2,FALSE)</f>
        <v>India</v>
      </c>
      <c r="L1314" t="s">
        <v>18</v>
      </c>
      <c r="M1314" s="32">
        <f>tblHours[[#This Row],[hrs per day, ave]]</f>
        <v>2.5</v>
      </c>
      <c r="N1314" s="32">
        <f>tblHours[[#This Row],[hrs per day, min]]</f>
        <v>2</v>
      </c>
      <c r="O1314" s="32">
        <f>tblHours[[#This Row],[hrs per day, max]]</f>
        <v>3</v>
      </c>
      <c r="P1314">
        <v>21</v>
      </c>
    </row>
    <row r="1315" spans="2:16" ht="15" hidden="1" customHeight="1">
      <c r="B1315" t="s">
        <v>3318</v>
      </c>
      <c r="C1315" s="1">
        <v>41058.733483796299</v>
      </c>
      <c r="D1315" s="4">
        <v>18000</v>
      </c>
      <c r="E1315">
        <v>18000</v>
      </c>
      <c r="F1315" t="s">
        <v>6</v>
      </c>
      <c r="G1315">
        <f>tblSalaries[[#This Row],[clean Salary (in local currency)]]*VLOOKUP(tblSalaries[[#This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VLOOKUP(tblSalaries[[#This Row],[Where do you work]],tblCountries[[Actual]:[Mapping]],2,FALSE)</f>
        <v>Ghana</v>
      </c>
      <c r="L1315" t="s">
        <v>9</v>
      </c>
      <c r="M1315" s="32">
        <f>tblHours[[#This Row],[hrs per day, ave]]</f>
        <v>5</v>
      </c>
      <c r="N1315" s="32">
        <f>tblHours[[#This Row],[hrs per day, min]]</f>
        <v>4</v>
      </c>
      <c r="O1315" s="32">
        <f>tblHours[[#This Row],[hrs per day, max]]</f>
        <v>6</v>
      </c>
      <c r="P1315">
        <v>12</v>
      </c>
    </row>
    <row r="1316" spans="2:16" ht="15" hidden="1" customHeight="1">
      <c r="B1316" t="s">
        <v>3319</v>
      </c>
      <c r="C1316" s="1">
        <v>41058.73605324074</v>
      </c>
      <c r="D1316" s="4" t="s">
        <v>1504</v>
      </c>
      <c r="E1316">
        <v>41000</v>
      </c>
      <c r="F1316" t="s">
        <v>6</v>
      </c>
      <c r="G1316">
        <f>tblSalaries[[#This Row],[clean Salary (in local currency)]]*VLOOKUP(tblSalaries[[#This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VLOOKUP(tblSalaries[[#This Row],[Where do you work]],tblCountries[[Actual]:[Mapping]],2,FALSE)</f>
        <v>Israel</v>
      </c>
      <c r="L1316" t="s">
        <v>18</v>
      </c>
      <c r="M1316" s="32">
        <f>tblHours[[#This Row],[hrs per day, ave]]</f>
        <v>2.5</v>
      </c>
      <c r="N1316" s="32">
        <f>tblHours[[#This Row],[hrs per day, min]]</f>
        <v>2</v>
      </c>
      <c r="O1316" s="32">
        <f>tblHours[[#This Row],[hrs per day, max]]</f>
        <v>3</v>
      </c>
      <c r="P1316">
        <v>4</v>
      </c>
    </row>
    <row r="1317" spans="2:16" ht="15" hidden="1" customHeight="1">
      <c r="B1317" t="s">
        <v>3320</v>
      </c>
      <c r="C1317" s="1">
        <v>41058.740266203706</v>
      </c>
      <c r="D1317" s="4" t="s">
        <v>1506</v>
      </c>
      <c r="E1317">
        <v>1600000</v>
      </c>
      <c r="F1317" t="s">
        <v>40</v>
      </c>
      <c r="G1317">
        <f>tblSalaries[[#This Row],[clean Salary (in local currency)]]*VLOOKUP(tblSalaries[[#This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VLOOKUP(tblSalaries[[#This Row],[Where do you work]],tblCountries[[Actual]:[Mapping]],2,FALSE)</f>
        <v>India</v>
      </c>
      <c r="L1317" t="s">
        <v>18</v>
      </c>
      <c r="M1317" s="32">
        <f>tblHours[[#This Row],[hrs per day, ave]]</f>
        <v>2.5</v>
      </c>
      <c r="N1317" s="32">
        <f>tblHours[[#This Row],[hrs per day, min]]</f>
        <v>2</v>
      </c>
      <c r="O1317" s="32">
        <f>tblHours[[#This Row],[hrs per day, max]]</f>
        <v>3</v>
      </c>
      <c r="P1317">
        <v>4</v>
      </c>
    </row>
    <row r="1318" spans="2:16" ht="15" hidden="1" customHeight="1">
      <c r="B1318" t="s">
        <v>3321</v>
      </c>
      <c r="C1318" s="1">
        <v>41058.741712962961</v>
      </c>
      <c r="D1318" s="4">
        <v>49500</v>
      </c>
      <c r="E1318">
        <v>49500</v>
      </c>
      <c r="F1318" t="s">
        <v>6</v>
      </c>
      <c r="G1318">
        <f>tblSalaries[[#This Row],[clean Salary (in local currency)]]*VLOOKUP(tblSalaries[[#This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VLOOKUP(tblSalaries[[#This Row],[Where do you work]],tblCountries[[Actual]:[Mapping]],2,FALSE)</f>
        <v>USA</v>
      </c>
      <c r="L1318" t="s">
        <v>9</v>
      </c>
      <c r="M1318" s="32">
        <f>tblHours[[#This Row],[hrs per day, ave]]</f>
        <v>5</v>
      </c>
      <c r="N1318" s="32">
        <f>tblHours[[#This Row],[hrs per day, min]]</f>
        <v>4</v>
      </c>
      <c r="O1318" s="32">
        <f>tblHours[[#This Row],[hrs per day, max]]</f>
        <v>6</v>
      </c>
      <c r="P1318">
        <v>4.5</v>
      </c>
    </row>
    <row r="1319" spans="2:16" ht="15" hidden="1" customHeight="1">
      <c r="B1319" t="s">
        <v>3322</v>
      </c>
      <c r="C1319" s="1">
        <v>41058.750219907408</v>
      </c>
      <c r="D1319" s="4">
        <v>6600</v>
      </c>
      <c r="E1319">
        <v>6600</v>
      </c>
      <c r="F1319" t="s">
        <v>6</v>
      </c>
      <c r="G1319">
        <f>tblSalaries[[#This Row],[clean Salary (in local currency)]]*VLOOKUP(tblSalaries[[#This Row],[Currency]],tblXrate[],2,FALSE)</f>
        <v>6600</v>
      </c>
      <c r="H1319" t="s">
        <v>1508</v>
      </c>
      <c r="I1319" t="s">
        <v>3999</v>
      </c>
      <c r="J1319" t="s">
        <v>8</v>
      </c>
      <c r="K1319" t="str">
        <f>VLOOKUP(tblSalaries[[#This Row],[Where do you work]],tblCountries[[Actual]:[Mapping]],2,FALSE)</f>
        <v>India</v>
      </c>
      <c r="L1319" t="s">
        <v>18</v>
      </c>
      <c r="M1319" s="32">
        <f>tblHours[[#This Row],[hrs per day, ave]]</f>
        <v>2.5</v>
      </c>
      <c r="N1319" s="32">
        <f>tblHours[[#This Row],[hrs per day, min]]</f>
        <v>2</v>
      </c>
      <c r="O1319" s="32">
        <f>tblHours[[#This Row],[hrs per day, max]]</f>
        <v>3</v>
      </c>
      <c r="P1319">
        <v>6.4</v>
      </c>
    </row>
    <row r="1320" spans="2:16" ht="15" hidden="1" customHeight="1">
      <c r="B1320" t="s">
        <v>3323</v>
      </c>
      <c r="C1320" s="1">
        <v>41058.754050925927</v>
      </c>
      <c r="D1320" s="4" t="s">
        <v>1509</v>
      </c>
      <c r="E1320">
        <v>70000</v>
      </c>
      <c r="F1320" t="s">
        <v>69</v>
      </c>
      <c r="G1320">
        <f>tblSalaries[[#This Row],[clean Salary (in local currency)]]*VLOOKUP(tblSalaries[[#This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VLOOKUP(tblSalaries[[#This Row],[Where do you work]],tblCountries[[Actual]:[Mapping]],2,FALSE)</f>
        <v>UK</v>
      </c>
      <c r="L1320" t="s">
        <v>9</v>
      </c>
      <c r="M1320" s="32">
        <f>tblHours[[#This Row],[hrs per day, ave]]</f>
        <v>5</v>
      </c>
      <c r="N1320" s="32">
        <f>tblHours[[#This Row],[hrs per day, min]]</f>
        <v>4</v>
      </c>
      <c r="O1320" s="32">
        <f>tblHours[[#This Row],[hrs per day, max]]</f>
        <v>6</v>
      </c>
      <c r="P1320">
        <v>15</v>
      </c>
    </row>
    <row r="1321" spans="2:16" ht="15" hidden="1" customHeight="1">
      <c r="B1321" t="s">
        <v>3324</v>
      </c>
      <c r="C1321" s="1">
        <v>41058.760277777779</v>
      </c>
      <c r="D1321" s="4" t="s">
        <v>137</v>
      </c>
      <c r="E1321">
        <v>30000</v>
      </c>
      <c r="F1321" t="s">
        <v>69</v>
      </c>
      <c r="G1321">
        <f>tblSalaries[[#This Row],[clean Salary (in local currency)]]*VLOOKUP(tblSalaries[[#This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VLOOKUP(tblSalaries[[#This Row],[Where do you work]],tblCountries[[Actual]:[Mapping]],2,FALSE)</f>
        <v>UK</v>
      </c>
      <c r="L1321" t="s">
        <v>13</v>
      </c>
      <c r="M1321" s="32">
        <f>tblHours[[#This Row],[hrs per day, ave]]</f>
        <v>8</v>
      </c>
      <c r="N1321" s="32">
        <f>tblHours[[#This Row],[hrs per day, min]]</f>
        <v>8</v>
      </c>
      <c r="O1321" s="32">
        <f>tblHours[[#This Row],[hrs per day, max]]</f>
        <v>8</v>
      </c>
      <c r="P1321">
        <v>6</v>
      </c>
    </row>
    <row r="1322" spans="2:16" ht="15" hidden="1" customHeight="1">
      <c r="B1322" t="s">
        <v>3325</v>
      </c>
      <c r="C1322" s="1">
        <v>41058.760335648149</v>
      </c>
      <c r="D1322" s="4" t="s">
        <v>1510</v>
      </c>
      <c r="E1322">
        <v>5300</v>
      </c>
      <c r="F1322" t="s">
        <v>6</v>
      </c>
      <c r="G1322">
        <f>tblSalaries[[#This Row],[clean Salary (in local currency)]]*VLOOKUP(tblSalaries[[#This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VLOOKUP(tblSalaries[[#This Row],[Where do you work]],tblCountries[[Actual]:[Mapping]],2,FALSE)</f>
        <v>Pakistan</v>
      </c>
      <c r="L1322" t="s">
        <v>9</v>
      </c>
      <c r="M1322" s="32">
        <f>tblHours[[#This Row],[hrs per day, ave]]</f>
        <v>5</v>
      </c>
      <c r="N1322" s="32">
        <f>tblHours[[#This Row],[hrs per day, min]]</f>
        <v>4</v>
      </c>
      <c r="O1322" s="32">
        <f>tblHours[[#This Row],[hrs per day, max]]</f>
        <v>6</v>
      </c>
      <c r="P1322">
        <v>5</v>
      </c>
    </row>
    <row r="1323" spans="2:16" ht="15" hidden="1" customHeight="1">
      <c r="B1323" t="s">
        <v>3326</v>
      </c>
      <c r="C1323" s="1">
        <v>41058.764733796299</v>
      </c>
      <c r="D1323" s="4">
        <v>34500</v>
      </c>
      <c r="E1323">
        <v>34500</v>
      </c>
      <c r="F1323" t="s">
        <v>22</v>
      </c>
      <c r="G1323">
        <f>tblSalaries[[#This Row],[clean Salary (in local currency)]]*VLOOKUP(tblSalaries[[#This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VLOOKUP(tblSalaries[[#This Row],[Where do you work]],tblCountries[[Actual]:[Mapping]],2,FALSE)</f>
        <v>Netherlands</v>
      </c>
      <c r="L1323" t="s">
        <v>9</v>
      </c>
      <c r="M1323" s="32">
        <f>tblHours[[#This Row],[hrs per day, ave]]</f>
        <v>5</v>
      </c>
      <c r="N1323" s="32">
        <f>tblHours[[#This Row],[hrs per day, min]]</f>
        <v>4</v>
      </c>
      <c r="O1323" s="32">
        <f>tblHours[[#This Row],[hrs per day, max]]</f>
        <v>6</v>
      </c>
      <c r="P1323">
        <v>15</v>
      </c>
    </row>
    <row r="1324" spans="2:16" ht="15" hidden="1" customHeight="1">
      <c r="B1324" t="s">
        <v>3327</v>
      </c>
      <c r="C1324" s="1">
        <v>41058.773009259261</v>
      </c>
      <c r="D1324" s="4">
        <v>80000</v>
      </c>
      <c r="E1324">
        <v>80000</v>
      </c>
      <c r="F1324" t="s">
        <v>6</v>
      </c>
      <c r="G1324">
        <f>tblSalaries[[#This Row],[clean Salary (in local currency)]]*VLOOKUP(tblSalaries[[#This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VLOOKUP(tblSalaries[[#This Row],[Where do you work]],tblCountries[[Actual]:[Mapping]],2,FALSE)</f>
        <v>USA</v>
      </c>
      <c r="L1324" t="s">
        <v>25</v>
      </c>
      <c r="M1324" s="32">
        <f>tblHours[[#This Row],[hrs per day, ave]]</f>
        <v>1.5</v>
      </c>
      <c r="N1324" s="32">
        <f>tblHours[[#This Row],[hrs per day, min]]</f>
        <v>1</v>
      </c>
      <c r="O1324" s="32">
        <f>tblHours[[#This Row],[hrs per day, max]]</f>
        <v>2</v>
      </c>
      <c r="P1324">
        <v>14</v>
      </c>
    </row>
    <row r="1325" spans="2:16" ht="15" hidden="1" customHeight="1">
      <c r="B1325" t="s">
        <v>3328</v>
      </c>
      <c r="C1325" s="1">
        <v>41058.774421296293</v>
      </c>
      <c r="D1325" s="4" t="s">
        <v>1512</v>
      </c>
      <c r="E1325">
        <v>9067</v>
      </c>
      <c r="F1325" t="s">
        <v>22</v>
      </c>
      <c r="G1325">
        <f>tblSalaries[[#This Row],[clean Salary (in local currency)]]*VLOOKUP(tblSalaries[[#This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VLOOKUP(tblSalaries[[#This Row],[Where do you work]],tblCountries[[Actual]:[Mapping]],2,FALSE)</f>
        <v>Hungary</v>
      </c>
      <c r="L1325" t="s">
        <v>18</v>
      </c>
      <c r="M1325" s="32">
        <f>tblHours[[#This Row],[hrs per day, ave]]</f>
        <v>2.5</v>
      </c>
      <c r="N1325" s="32">
        <f>tblHours[[#This Row],[hrs per day, min]]</f>
        <v>2</v>
      </c>
      <c r="O1325" s="32">
        <f>tblHours[[#This Row],[hrs per day, max]]</f>
        <v>3</v>
      </c>
      <c r="P1325">
        <v>3</v>
      </c>
    </row>
    <row r="1326" spans="2:16" ht="15" hidden="1" customHeight="1">
      <c r="B1326" t="s">
        <v>3329</v>
      </c>
      <c r="C1326" s="1">
        <v>41058.774664351855</v>
      </c>
      <c r="D1326" s="4" t="s">
        <v>1514</v>
      </c>
      <c r="E1326">
        <v>150000</v>
      </c>
      <c r="F1326" t="s">
        <v>82</v>
      </c>
      <c r="G1326">
        <f>tblSalaries[[#This Row],[clean Salary (in local currency)]]*VLOOKUP(tblSalaries[[#This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VLOOKUP(tblSalaries[[#This Row],[Where do you work]],tblCountries[[Actual]:[Mapping]],2,FALSE)</f>
        <v>Australia</v>
      </c>
      <c r="L1326" t="s">
        <v>25</v>
      </c>
      <c r="M1326" s="32">
        <f>tblHours[[#This Row],[hrs per day, ave]]</f>
        <v>1.5</v>
      </c>
      <c r="N1326" s="32">
        <f>tblHours[[#This Row],[hrs per day, min]]</f>
        <v>1</v>
      </c>
      <c r="O1326" s="32">
        <f>tblHours[[#This Row],[hrs per day, max]]</f>
        <v>2</v>
      </c>
      <c r="P1326">
        <v>5.5</v>
      </c>
    </row>
    <row r="1327" spans="2:16" ht="15" hidden="1" customHeight="1">
      <c r="B1327" t="s">
        <v>3330</v>
      </c>
      <c r="C1327" s="1">
        <v>41058.776979166665</v>
      </c>
      <c r="D1327" s="4">
        <v>125000</v>
      </c>
      <c r="E1327">
        <v>125000</v>
      </c>
      <c r="F1327" t="s">
        <v>6</v>
      </c>
      <c r="G1327">
        <f>tblSalaries[[#This Row],[clean Salary (in local currency)]]*VLOOKUP(tblSalaries[[#This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 s="32">
        <f>tblHours[[#This Row],[hrs per day, ave]]</f>
        <v>5</v>
      </c>
      <c r="N1327" s="32">
        <f>tblHours[[#This Row],[hrs per day, min]]</f>
        <v>4</v>
      </c>
      <c r="O1327" s="32">
        <f>tblHours[[#This Row],[hrs per day, max]]</f>
        <v>6</v>
      </c>
      <c r="P1327">
        <v>2</v>
      </c>
    </row>
    <row r="1328" spans="2:16" ht="15" hidden="1" customHeight="1">
      <c r="B1328" t="s">
        <v>3331</v>
      </c>
      <c r="C1328" s="1">
        <v>41058.788402777776</v>
      </c>
      <c r="D1328" s="4">
        <v>100000</v>
      </c>
      <c r="E1328">
        <v>100000</v>
      </c>
      <c r="F1328" t="s">
        <v>82</v>
      </c>
      <c r="G1328">
        <f>tblSalaries[[#This Row],[clean Salary (in local currency)]]*VLOOKUP(tblSalaries[[#This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VLOOKUP(tblSalaries[[#This Row],[Where do you work]],tblCountries[[Actual]:[Mapping]],2,FALSE)</f>
        <v>Australia</v>
      </c>
      <c r="L1328" t="s">
        <v>25</v>
      </c>
      <c r="M1328" s="32">
        <f>tblHours[[#This Row],[hrs per day, ave]]</f>
        <v>1.5</v>
      </c>
      <c r="N1328" s="32">
        <f>tblHours[[#This Row],[hrs per day, min]]</f>
        <v>1</v>
      </c>
      <c r="O1328" s="32">
        <f>tblHours[[#This Row],[hrs per day, max]]</f>
        <v>2</v>
      </c>
      <c r="P1328">
        <v>30</v>
      </c>
    </row>
    <row r="1329" spans="2:16" ht="15" customHeight="1">
      <c r="B1329" t="s">
        <v>3332</v>
      </c>
      <c r="C1329" s="1">
        <v>41058.788425925923</v>
      </c>
      <c r="D1329" s="4">
        <v>105000</v>
      </c>
      <c r="E1329">
        <v>105000</v>
      </c>
      <c r="F1329" t="s">
        <v>6</v>
      </c>
      <c r="G1329">
        <f>tblSalaries[[#This Row],[clean Salary (in local currency)]]*VLOOKUP(tblSalaries[[#This Row],[Currency]],tblXrate[],2,FALSE)</f>
        <v>105000</v>
      </c>
      <c r="H1329" t="s">
        <v>1518</v>
      </c>
      <c r="I1329" t="s">
        <v>4001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 s="32">
        <f>tblHours[[#This Row],[hrs per day, ave]]</f>
        <v>1.5</v>
      </c>
      <c r="N1329" s="32">
        <f>tblHours[[#This Row],[hrs per day, min]]</f>
        <v>1</v>
      </c>
      <c r="O1329" s="32">
        <f>tblHours[[#This Row],[hrs per day, max]]</f>
        <v>2</v>
      </c>
      <c r="P1329">
        <v>15</v>
      </c>
    </row>
    <row r="1330" spans="2:16" ht="15" hidden="1" customHeight="1">
      <c r="B1330" t="s">
        <v>3333</v>
      </c>
      <c r="C1330" s="1">
        <v>41058.79241898148</v>
      </c>
      <c r="D1330" s="4">
        <v>40000</v>
      </c>
      <c r="E1330">
        <v>40000</v>
      </c>
      <c r="F1330" t="s">
        <v>22</v>
      </c>
      <c r="G1330">
        <f>tblSalaries[[#This Row],[clean Salary (in local currency)]]*VLOOKUP(tblSalaries[[#This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VLOOKUP(tblSalaries[[#This Row],[Where do you work]],tblCountries[[Actual]:[Mapping]],2,FALSE)</f>
        <v>Austria</v>
      </c>
      <c r="L1330" t="s">
        <v>9</v>
      </c>
      <c r="M1330" s="32">
        <f>tblHours[[#This Row],[hrs per day, ave]]</f>
        <v>5</v>
      </c>
      <c r="N1330" s="32">
        <f>tblHours[[#This Row],[hrs per day, min]]</f>
        <v>4</v>
      </c>
      <c r="O1330" s="32">
        <f>tblHours[[#This Row],[hrs per day, max]]</f>
        <v>6</v>
      </c>
      <c r="P1330">
        <v>20</v>
      </c>
    </row>
    <row r="1331" spans="2:16" ht="15" hidden="1" customHeight="1">
      <c r="B1331" t="s">
        <v>3334</v>
      </c>
      <c r="C1331" s="1">
        <v>41058.792916666665</v>
      </c>
      <c r="D1331" s="4">
        <v>75000</v>
      </c>
      <c r="E1331">
        <v>75000</v>
      </c>
      <c r="F1331" t="s">
        <v>6</v>
      </c>
      <c r="G1331">
        <f>tblSalaries[[#This Row],[clean Salary (in local currency)]]*VLOOKUP(tblSalaries[[#This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VLOOKUP(tblSalaries[[#This Row],[Where do you work]],tblCountries[[Actual]:[Mapping]],2,FALSE)</f>
        <v>USA</v>
      </c>
      <c r="L1331" t="s">
        <v>9</v>
      </c>
      <c r="M1331" s="32">
        <f>tblHours[[#This Row],[hrs per day, ave]]</f>
        <v>5</v>
      </c>
      <c r="N1331" s="32">
        <f>tblHours[[#This Row],[hrs per day, min]]</f>
        <v>4</v>
      </c>
      <c r="O1331" s="32">
        <f>tblHours[[#This Row],[hrs per day, max]]</f>
        <v>6</v>
      </c>
      <c r="P1331">
        <v>7</v>
      </c>
    </row>
    <row r="1332" spans="2:16" ht="15" hidden="1" customHeight="1">
      <c r="B1332" t="s">
        <v>3335</v>
      </c>
      <c r="C1332" s="1">
        <v>41058.795995370368</v>
      </c>
      <c r="D1332" s="4" t="s">
        <v>1520</v>
      </c>
      <c r="E1332">
        <v>250000</v>
      </c>
      <c r="F1332" t="s">
        <v>40</v>
      </c>
      <c r="G1332">
        <f>tblSalaries[[#This Row],[clean Salary (in local currency)]]*VLOOKUP(tblSalaries[[#This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VLOOKUP(tblSalaries[[#This Row],[Where do you work]],tblCountries[[Actual]:[Mapping]],2,FALSE)</f>
        <v>India</v>
      </c>
      <c r="L1332" t="s">
        <v>13</v>
      </c>
      <c r="M1332" s="32">
        <f>tblHours[[#This Row],[hrs per day, ave]]</f>
        <v>8</v>
      </c>
      <c r="N1332" s="32">
        <f>tblHours[[#This Row],[hrs per day, min]]</f>
        <v>8</v>
      </c>
      <c r="O1332" s="32">
        <f>tblHours[[#This Row],[hrs per day, max]]</f>
        <v>8</v>
      </c>
      <c r="P1332">
        <v>8</v>
      </c>
    </row>
    <row r="1333" spans="2:16" ht="15" hidden="1" customHeight="1">
      <c r="B1333" t="s">
        <v>3336</v>
      </c>
      <c r="C1333" s="1">
        <v>41058.797650462962</v>
      </c>
      <c r="D1333" s="4">
        <v>110000</v>
      </c>
      <c r="E1333">
        <v>110000</v>
      </c>
      <c r="F1333" t="s">
        <v>6</v>
      </c>
      <c r="G1333">
        <f>tblSalaries[[#This Row],[clean Salary (in local currency)]]*VLOOKUP(tblSalaries[[#This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25</v>
      </c>
      <c r="M1333" s="32">
        <f>tblHours[[#This Row],[hrs per day, ave]]</f>
        <v>1.5</v>
      </c>
      <c r="N1333" s="32">
        <f>tblHours[[#This Row],[hrs per day, min]]</f>
        <v>1</v>
      </c>
      <c r="O1333" s="32">
        <f>tblHours[[#This Row],[hrs per day, max]]</f>
        <v>2</v>
      </c>
      <c r="P1333">
        <v>10</v>
      </c>
    </row>
    <row r="1334" spans="2:16" ht="15" hidden="1" customHeight="1">
      <c r="B1334" t="s">
        <v>3337</v>
      </c>
      <c r="C1334" s="1">
        <v>41058.798668981479</v>
      </c>
      <c r="D1334" s="4" t="s">
        <v>1523</v>
      </c>
      <c r="E1334">
        <v>27000</v>
      </c>
      <c r="F1334" t="s">
        <v>69</v>
      </c>
      <c r="G1334">
        <f>tblSalaries[[#This Row],[clean Salary (in local currency)]]*VLOOKUP(tblSalaries[[#This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VLOOKUP(tblSalaries[[#This Row],[Where do you work]],tblCountries[[Actual]:[Mapping]],2,FALSE)</f>
        <v>UK</v>
      </c>
      <c r="L1334" t="s">
        <v>9</v>
      </c>
      <c r="M1334" s="32">
        <f>tblHours[[#This Row],[hrs per day, ave]]</f>
        <v>5</v>
      </c>
      <c r="N1334" s="32">
        <f>tblHours[[#This Row],[hrs per day, min]]</f>
        <v>4</v>
      </c>
      <c r="O1334" s="32">
        <f>tblHours[[#This Row],[hrs per day, max]]</f>
        <v>6</v>
      </c>
      <c r="P1334">
        <v>1</v>
      </c>
    </row>
    <row r="1335" spans="2:16" ht="15" hidden="1" customHeight="1">
      <c r="B1335" t="s">
        <v>3338</v>
      </c>
      <c r="C1335" s="1">
        <v>41058.799664351849</v>
      </c>
      <c r="D1335" s="4" t="s">
        <v>1525</v>
      </c>
      <c r="E1335">
        <v>450000</v>
      </c>
      <c r="F1335" t="s">
        <v>40</v>
      </c>
      <c r="G1335">
        <f>tblSalaries[[#This Row],[clean Salary (in local currency)]]*VLOOKUP(tblSalaries[[#This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VLOOKUP(tblSalaries[[#This Row],[Where do you work]],tblCountries[[Actual]:[Mapping]],2,FALSE)</f>
        <v>India</v>
      </c>
      <c r="L1335" t="s">
        <v>25</v>
      </c>
      <c r="M1335" s="32">
        <f>tblHours[[#This Row],[hrs per day, ave]]</f>
        <v>1.5</v>
      </c>
      <c r="N1335" s="32">
        <f>tblHours[[#This Row],[hrs per day, min]]</f>
        <v>1</v>
      </c>
      <c r="O1335" s="32">
        <f>tblHours[[#This Row],[hrs per day, max]]</f>
        <v>2</v>
      </c>
      <c r="P1335">
        <v>7</v>
      </c>
    </row>
    <row r="1336" spans="2:16" ht="15" hidden="1" customHeight="1">
      <c r="B1336" t="s">
        <v>3339</v>
      </c>
      <c r="C1336" s="1">
        <v>41058.800219907411</v>
      </c>
      <c r="D1336" s="4">
        <v>125000</v>
      </c>
      <c r="E1336">
        <v>125000</v>
      </c>
      <c r="F1336" t="s">
        <v>6</v>
      </c>
      <c r="G1336">
        <f>tblSalaries[[#This Row],[clean Salary (in local currency)]]*VLOOKUP(tblSalaries[[#This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VLOOKUP(tblSalaries[[#This Row],[Where do you work]],tblCountries[[Actual]:[Mapping]],2,FALSE)</f>
        <v>USA</v>
      </c>
      <c r="L1336" t="s">
        <v>9</v>
      </c>
      <c r="M1336" s="32">
        <f>tblHours[[#This Row],[hrs per day, ave]]</f>
        <v>5</v>
      </c>
      <c r="N1336" s="32">
        <f>tblHours[[#This Row],[hrs per day, min]]</f>
        <v>4</v>
      </c>
      <c r="O1336" s="32">
        <f>tblHours[[#This Row],[hrs per day, max]]</f>
        <v>6</v>
      </c>
      <c r="P1336">
        <v>25</v>
      </c>
    </row>
    <row r="1337" spans="2:16" ht="15" hidden="1" customHeight="1">
      <c r="B1337" t="s">
        <v>3340</v>
      </c>
      <c r="C1337" s="1">
        <v>41058.808009259257</v>
      </c>
      <c r="D1337" s="4">
        <v>60000</v>
      </c>
      <c r="E1337">
        <v>60000</v>
      </c>
      <c r="F1337" t="s">
        <v>6</v>
      </c>
      <c r="G1337">
        <f>tblSalaries[[#This Row],[clean Salary (in local currency)]]*VLOOKUP(tblSalaries[[#This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VLOOKUP(tblSalaries[[#This Row],[Where do you work]],tblCountries[[Actual]:[Mapping]],2,FALSE)</f>
        <v>USA</v>
      </c>
      <c r="L1337" t="s">
        <v>13</v>
      </c>
      <c r="M1337" s="32">
        <f>tblHours[[#This Row],[hrs per day, ave]]</f>
        <v>8</v>
      </c>
      <c r="N1337" s="32">
        <f>tblHours[[#This Row],[hrs per day, min]]</f>
        <v>8</v>
      </c>
      <c r="O1337" s="32">
        <f>tblHours[[#This Row],[hrs per day, max]]</f>
        <v>8</v>
      </c>
      <c r="P1337">
        <v>12</v>
      </c>
    </row>
    <row r="1338" spans="2:16" ht="15" hidden="1" customHeight="1">
      <c r="B1338" t="s">
        <v>3341</v>
      </c>
      <c r="C1338" s="1">
        <v>41058.813564814816</v>
      </c>
      <c r="D1338" s="4" t="s">
        <v>1528</v>
      </c>
      <c r="E1338">
        <v>2210000</v>
      </c>
      <c r="F1338" t="s">
        <v>40</v>
      </c>
      <c r="G1338">
        <f>tblSalaries[[#This Row],[clean Salary (in local currency)]]*VLOOKUP(tblSalaries[[#This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VLOOKUP(tblSalaries[[#This Row],[Where do you work]],tblCountries[[Actual]:[Mapping]],2,FALSE)</f>
        <v>India</v>
      </c>
      <c r="L1338" t="s">
        <v>25</v>
      </c>
      <c r="M1338" s="32">
        <f>tblHours[[#This Row],[hrs per day, ave]]</f>
        <v>1.5</v>
      </c>
      <c r="N1338" s="32">
        <f>tblHours[[#This Row],[hrs per day, min]]</f>
        <v>1</v>
      </c>
      <c r="O1338" s="32">
        <f>tblHours[[#This Row],[hrs per day, max]]</f>
        <v>2</v>
      </c>
      <c r="P1338">
        <v>5.6</v>
      </c>
    </row>
    <row r="1339" spans="2:16" ht="15" hidden="1" customHeight="1">
      <c r="B1339" t="s">
        <v>3342</v>
      </c>
      <c r="C1339" s="1">
        <v>41058.814664351848</v>
      </c>
      <c r="D1339" s="4">
        <v>45000</v>
      </c>
      <c r="E1339">
        <v>45000</v>
      </c>
      <c r="F1339" t="s">
        <v>22</v>
      </c>
      <c r="G1339">
        <f>tblSalaries[[#This Row],[clean Salary (in local currency)]]*VLOOKUP(tblSalaries[[#This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VLOOKUP(tblSalaries[[#This Row],[Where do you work]],tblCountries[[Actual]:[Mapping]],2,FALSE)</f>
        <v>Germany</v>
      </c>
      <c r="L1339" t="s">
        <v>9</v>
      </c>
      <c r="M1339" s="32">
        <f>tblHours[[#This Row],[hrs per day, ave]]</f>
        <v>5</v>
      </c>
      <c r="N1339" s="32">
        <f>tblHours[[#This Row],[hrs per day, min]]</f>
        <v>4</v>
      </c>
      <c r="O1339" s="32">
        <f>tblHours[[#This Row],[hrs per day, max]]</f>
        <v>6</v>
      </c>
      <c r="P1339">
        <v>12</v>
      </c>
    </row>
    <row r="1340" spans="2:16" ht="15" hidden="1" customHeight="1">
      <c r="B1340" t="s">
        <v>3343</v>
      </c>
      <c r="C1340" s="1">
        <v>41058.819155092591</v>
      </c>
      <c r="D1340" s="4" t="s">
        <v>1530</v>
      </c>
      <c r="E1340">
        <v>4000000</v>
      </c>
      <c r="F1340" t="s">
        <v>1531</v>
      </c>
      <c r="G1340">
        <f>tblSalaries[[#This Row],[clean Salary (in local currency)]]*VLOOKUP(tblSalaries[[#This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VLOOKUP(tblSalaries[[#This Row],[Where do you work]],tblCountries[[Actual]:[Mapping]],2,FALSE)</f>
        <v>Japan</v>
      </c>
      <c r="L1340" t="s">
        <v>9</v>
      </c>
      <c r="M1340" s="32">
        <f>tblHours[[#This Row],[hrs per day, ave]]</f>
        <v>5</v>
      </c>
      <c r="N1340" s="32">
        <f>tblHours[[#This Row],[hrs per day, min]]</f>
        <v>4</v>
      </c>
      <c r="O1340" s="32">
        <f>tblHours[[#This Row],[hrs per day, max]]</f>
        <v>6</v>
      </c>
      <c r="P1340">
        <v>8</v>
      </c>
    </row>
    <row r="1341" spans="2:16" ht="15" hidden="1" customHeight="1">
      <c r="B1341" t="s">
        <v>3344</v>
      </c>
      <c r="C1341" s="1">
        <v>41058.824513888889</v>
      </c>
      <c r="D1341" s="4">
        <v>57500</v>
      </c>
      <c r="E1341">
        <v>57500</v>
      </c>
      <c r="F1341" t="s">
        <v>6</v>
      </c>
      <c r="G1341">
        <f>tblSalaries[[#This Row],[clean Salary (in local currency)]]*VLOOKUP(tblSalaries[[#This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 s="32">
        <f>tblHours[[#This Row],[hrs per day, ave]]</f>
        <v>5</v>
      </c>
      <c r="N1341" s="32">
        <f>tblHours[[#This Row],[hrs per day, min]]</f>
        <v>4</v>
      </c>
      <c r="O1341" s="32">
        <f>tblHours[[#This Row],[hrs per day, max]]</f>
        <v>6</v>
      </c>
      <c r="P1341">
        <v>30</v>
      </c>
    </row>
    <row r="1342" spans="2:16" ht="15" hidden="1" customHeight="1">
      <c r="B1342" t="s">
        <v>3345</v>
      </c>
      <c r="C1342" s="1">
        <v>41058.826678240737</v>
      </c>
      <c r="D1342" s="4">
        <v>62000</v>
      </c>
      <c r="E1342">
        <v>62000</v>
      </c>
      <c r="F1342" t="s">
        <v>22</v>
      </c>
      <c r="G1342">
        <f>tblSalaries[[#This Row],[clean Salary (in local currency)]]*VLOOKUP(tblSalaries[[#This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VLOOKUP(tblSalaries[[#This Row],[Where do you work]],tblCountries[[Actual]:[Mapping]],2,FALSE)</f>
        <v>Netherlands</v>
      </c>
      <c r="L1342" t="s">
        <v>9</v>
      </c>
      <c r="M1342" s="32">
        <f>tblHours[[#This Row],[hrs per day, ave]]</f>
        <v>5</v>
      </c>
      <c r="N1342" s="32">
        <f>tblHours[[#This Row],[hrs per day, min]]</f>
        <v>4</v>
      </c>
      <c r="O1342" s="32">
        <f>tblHours[[#This Row],[hrs per day, max]]</f>
        <v>6</v>
      </c>
      <c r="P1342">
        <v>15</v>
      </c>
    </row>
    <row r="1343" spans="2:16" ht="15" hidden="1" customHeight="1">
      <c r="B1343" t="s">
        <v>3346</v>
      </c>
      <c r="C1343" s="1">
        <v>41058.828182870369</v>
      </c>
      <c r="D1343" s="4" t="s">
        <v>1534</v>
      </c>
      <c r="E1343">
        <v>80000</v>
      </c>
      <c r="F1343" t="s">
        <v>6</v>
      </c>
      <c r="G1343">
        <f>tblSalaries[[#This Row],[clean Salary (in local currency)]]*VLOOKUP(tblSalaries[[#This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9</v>
      </c>
      <c r="M1343" s="32">
        <f>tblHours[[#This Row],[hrs per day, ave]]</f>
        <v>5</v>
      </c>
      <c r="N1343" s="32">
        <f>tblHours[[#This Row],[hrs per day, min]]</f>
        <v>4</v>
      </c>
      <c r="O1343" s="32">
        <f>tblHours[[#This Row],[hrs per day, max]]</f>
        <v>6</v>
      </c>
      <c r="P1343">
        <v>10</v>
      </c>
    </row>
    <row r="1344" spans="2:16" ht="15" hidden="1" customHeight="1">
      <c r="B1344" t="s">
        <v>3347</v>
      </c>
      <c r="C1344" s="1">
        <v>41058.829606481479</v>
      </c>
      <c r="D1344" s="4" t="s">
        <v>1249</v>
      </c>
      <c r="E1344">
        <v>45000</v>
      </c>
      <c r="F1344" t="s">
        <v>69</v>
      </c>
      <c r="G1344">
        <f>tblSalaries[[#This Row],[clean Salary (in local currency)]]*VLOOKUP(tblSalaries[[#This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VLOOKUP(tblSalaries[[#This Row],[Where do you work]],tblCountries[[Actual]:[Mapping]],2,FALSE)</f>
        <v>UK</v>
      </c>
      <c r="L1344" t="s">
        <v>18</v>
      </c>
      <c r="M1344" s="32">
        <f>tblHours[[#This Row],[hrs per day, ave]]</f>
        <v>2.5</v>
      </c>
      <c r="N1344" s="32">
        <f>tblHours[[#This Row],[hrs per day, min]]</f>
        <v>2</v>
      </c>
      <c r="O1344" s="32">
        <f>tblHours[[#This Row],[hrs per day, max]]</f>
        <v>3</v>
      </c>
      <c r="P1344">
        <v>15</v>
      </c>
    </row>
    <row r="1345" spans="2:16" ht="15" hidden="1" customHeight="1">
      <c r="B1345" t="s">
        <v>3348</v>
      </c>
      <c r="C1345" s="1">
        <v>41058.835497685184</v>
      </c>
      <c r="D1345" s="4">
        <v>33000</v>
      </c>
      <c r="E1345">
        <v>33000</v>
      </c>
      <c r="F1345" t="s">
        <v>6</v>
      </c>
      <c r="G1345">
        <f>tblSalaries[[#This Row],[clean Salary (in local currency)]]*VLOOKUP(tblSalaries[[#This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VLOOKUP(tblSalaries[[#This Row],[Where do you work]],tblCountries[[Actual]:[Mapping]],2,FALSE)</f>
        <v>USA</v>
      </c>
      <c r="L1345" t="s">
        <v>9</v>
      </c>
      <c r="M1345" s="32">
        <f>tblHours[[#This Row],[hrs per day, ave]]</f>
        <v>5</v>
      </c>
      <c r="N1345" s="32">
        <f>tblHours[[#This Row],[hrs per day, min]]</f>
        <v>4</v>
      </c>
      <c r="O1345" s="32">
        <f>tblHours[[#This Row],[hrs per day, max]]</f>
        <v>6</v>
      </c>
      <c r="P1345">
        <v>3</v>
      </c>
    </row>
    <row r="1346" spans="2:16" ht="15" hidden="1" customHeight="1">
      <c r="B1346" t="s">
        <v>3349</v>
      </c>
      <c r="C1346" s="1">
        <v>41058.84746527778</v>
      </c>
      <c r="D1346" s="4" t="s">
        <v>1537</v>
      </c>
      <c r="E1346">
        <v>100000</v>
      </c>
      <c r="F1346" t="s">
        <v>6</v>
      </c>
      <c r="G1346">
        <f>tblSalaries[[#This Row],[clean Salary (in local currency)]]*VLOOKUP(tblSalaries[[#This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 s="32">
        <f>tblHours[[#This Row],[hrs per day, ave]]</f>
        <v>5</v>
      </c>
      <c r="N1346" s="32">
        <f>tblHours[[#This Row],[hrs per day, min]]</f>
        <v>4</v>
      </c>
      <c r="O1346" s="32">
        <f>tblHours[[#This Row],[hrs per day, max]]</f>
        <v>6</v>
      </c>
      <c r="P1346">
        <v>1</v>
      </c>
    </row>
    <row r="1347" spans="2:16" ht="15" hidden="1" customHeight="1">
      <c r="B1347" t="s">
        <v>3350</v>
      </c>
      <c r="C1347" s="1">
        <v>41058.861250000002</v>
      </c>
      <c r="D1347" s="4" t="s">
        <v>1538</v>
      </c>
      <c r="E1347">
        <v>60000</v>
      </c>
      <c r="F1347" t="s">
        <v>6</v>
      </c>
      <c r="G1347">
        <f>tblSalaries[[#This Row],[clean Salary (in local currency)]]*VLOOKUP(tblSalaries[[#This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VLOOKUP(tblSalaries[[#This Row],[Where do you work]],tblCountries[[Actual]:[Mapping]],2,FALSE)</f>
        <v>USA</v>
      </c>
      <c r="L1347" t="s">
        <v>18</v>
      </c>
      <c r="M1347" s="32">
        <f>tblHours[[#This Row],[hrs per day, ave]]</f>
        <v>2.5</v>
      </c>
      <c r="N1347" s="32">
        <f>tblHours[[#This Row],[hrs per day, min]]</f>
        <v>2</v>
      </c>
      <c r="O1347" s="32">
        <f>tblHours[[#This Row],[hrs per day, max]]</f>
        <v>3</v>
      </c>
      <c r="P1347">
        <v>20</v>
      </c>
    </row>
    <row r="1348" spans="2:16" ht="15" hidden="1" customHeight="1">
      <c r="B1348" t="s">
        <v>3351</v>
      </c>
      <c r="C1348" s="1">
        <v>41058.870636574073</v>
      </c>
      <c r="D1348" s="4">
        <v>95000</v>
      </c>
      <c r="E1348">
        <v>95000</v>
      </c>
      <c r="F1348" t="s">
        <v>6</v>
      </c>
      <c r="G1348">
        <f>tblSalaries[[#This Row],[clean Salary (in local currency)]]*VLOOKUP(tblSalaries[[#This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VLOOKUP(tblSalaries[[#This Row],[Where do you work]],tblCountries[[Actual]:[Mapping]],2,FALSE)</f>
        <v>USA</v>
      </c>
      <c r="L1348" t="s">
        <v>18</v>
      </c>
      <c r="M1348" s="32">
        <f>tblHours[[#This Row],[hrs per day, ave]]</f>
        <v>2.5</v>
      </c>
      <c r="N1348" s="32">
        <f>tblHours[[#This Row],[hrs per day, min]]</f>
        <v>2</v>
      </c>
      <c r="O1348" s="32">
        <f>tblHours[[#This Row],[hrs per day, max]]</f>
        <v>3</v>
      </c>
      <c r="P1348">
        <v>7</v>
      </c>
    </row>
    <row r="1349" spans="2:16" ht="15" hidden="1" customHeight="1">
      <c r="B1349" t="s">
        <v>3352</v>
      </c>
      <c r="C1349" s="1">
        <v>41058.880173611113</v>
      </c>
      <c r="D1349" s="4">
        <v>24000</v>
      </c>
      <c r="E1349">
        <v>24000</v>
      </c>
      <c r="F1349" t="s">
        <v>6</v>
      </c>
      <c r="G1349">
        <f>tblSalaries[[#This Row],[clean Salary (in local currency)]]*VLOOKUP(tblSalaries[[#This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25</v>
      </c>
      <c r="M1349" s="32">
        <f>tblHours[[#This Row],[hrs per day, ave]]</f>
        <v>1.5</v>
      </c>
      <c r="N1349" s="32">
        <f>tblHours[[#This Row],[hrs per day, min]]</f>
        <v>1</v>
      </c>
      <c r="O1349" s="32">
        <f>tblHours[[#This Row],[hrs per day, max]]</f>
        <v>2</v>
      </c>
      <c r="P1349">
        <v>33</v>
      </c>
    </row>
    <row r="1350" spans="2:16" ht="15" hidden="1" customHeight="1">
      <c r="B1350" t="s">
        <v>3353</v>
      </c>
      <c r="C1350" s="1">
        <v>41058.887106481481</v>
      </c>
      <c r="D1350" s="4">
        <v>50000</v>
      </c>
      <c r="E1350">
        <v>50000</v>
      </c>
      <c r="F1350" t="s">
        <v>6</v>
      </c>
      <c r="G1350">
        <f>tblSalaries[[#This Row],[clean Salary (in local currency)]]*VLOOKUP(tblSalaries[[#This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VLOOKUP(tblSalaries[[#This Row],[Where do you work]],tblCountries[[Actual]:[Mapping]],2,FALSE)</f>
        <v>USA</v>
      </c>
      <c r="L1350" t="s">
        <v>9</v>
      </c>
      <c r="M1350" s="32">
        <f>tblHours[[#This Row],[hrs per day, ave]]</f>
        <v>5</v>
      </c>
      <c r="N1350" s="32">
        <f>tblHours[[#This Row],[hrs per day, min]]</f>
        <v>4</v>
      </c>
      <c r="O1350" s="32">
        <f>tblHours[[#This Row],[hrs per day, max]]</f>
        <v>6</v>
      </c>
      <c r="P1350">
        <v>0.5</v>
      </c>
    </row>
    <row r="1351" spans="2:16" ht="15" hidden="1" customHeight="1">
      <c r="B1351" t="s">
        <v>3354</v>
      </c>
      <c r="C1351" s="1">
        <v>41058.892395833333</v>
      </c>
      <c r="D1351" s="4">
        <v>103000</v>
      </c>
      <c r="E1351">
        <v>103000</v>
      </c>
      <c r="F1351" t="s">
        <v>6</v>
      </c>
      <c r="G1351">
        <f>tblSalaries[[#This Row],[clean Salary (in local currency)]]*VLOOKUP(tblSalaries[[#This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VLOOKUP(tblSalaries[[#This Row],[Where do you work]],tblCountries[[Actual]:[Mapping]],2,FALSE)</f>
        <v>USA</v>
      </c>
      <c r="L1351" t="s">
        <v>9</v>
      </c>
      <c r="M1351" s="32">
        <f>tblHours[[#This Row],[hrs per day, ave]]</f>
        <v>5</v>
      </c>
      <c r="N1351" s="32">
        <f>tblHours[[#This Row],[hrs per day, min]]</f>
        <v>4</v>
      </c>
      <c r="O1351" s="32">
        <f>tblHours[[#This Row],[hrs per day, max]]</f>
        <v>6</v>
      </c>
      <c r="P1351">
        <v>22</v>
      </c>
    </row>
    <row r="1352" spans="2:16" ht="15" hidden="1" customHeight="1">
      <c r="B1352" t="s">
        <v>3355</v>
      </c>
      <c r="C1352" s="1">
        <v>41058.894016203703</v>
      </c>
      <c r="D1352" s="4">
        <v>36000</v>
      </c>
      <c r="E1352">
        <v>36000</v>
      </c>
      <c r="F1352" t="s">
        <v>6</v>
      </c>
      <c r="G1352">
        <f>tblSalaries[[#This Row],[clean Salary (in local currency)]]*VLOOKUP(tblSalaries[[#This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VLOOKUP(tblSalaries[[#This Row],[Where do you work]],tblCountries[[Actual]:[Mapping]],2,FALSE)</f>
        <v>USA</v>
      </c>
      <c r="L1352" t="s">
        <v>13</v>
      </c>
      <c r="M1352" s="32">
        <f>tblHours[[#This Row],[hrs per day, ave]]</f>
        <v>8</v>
      </c>
      <c r="N1352" s="32">
        <f>tblHours[[#This Row],[hrs per day, min]]</f>
        <v>8</v>
      </c>
      <c r="O1352" s="32">
        <f>tblHours[[#This Row],[hrs per day, max]]</f>
        <v>8</v>
      </c>
      <c r="P1352">
        <v>8</v>
      </c>
    </row>
    <row r="1353" spans="2:16" ht="15" hidden="1" customHeight="1">
      <c r="B1353" t="s">
        <v>3356</v>
      </c>
      <c r="C1353" s="1">
        <v>41058.894525462965</v>
      </c>
      <c r="D1353" s="4">
        <v>85000</v>
      </c>
      <c r="E1353">
        <v>85000</v>
      </c>
      <c r="F1353" t="s">
        <v>6</v>
      </c>
      <c r="G1353">
        <f>tblSalaries[[#This Row],[clean Salary (in local currency)]]*VLOOKUP(tblSalaries[[#This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VLOOKUP(tblSalaries[[#This Row],[Where do you work]],tblCountries[[Actual]:[Mapping]],2,FALSE)</f>
        <v>USA</v>
      </c>
      <c r="L1353" t="s">
        <v>9</v>
      </c>
      <c r="M1353" s="32">
        <f>tblHours[[#This Row],[hrs per day, ave]]</f>
        <v>5</v>
      </c>
      <c r="N1353" s="32">
        <f>tblHours[[#This Row],[hrs per day, min]]</f>
        <v>4</v>
      </c>
      <c r="O1353" s="32">
        <f>tblHours[[#This Row],[hrs per day, max]]</f>
        <v>6</v>
      </c>
      <c r="P1353">
        <v>17</v>
      </c>
    </row>
    <row r="1354" spans="2:16" ht="15" hidden="1" customHeight="1">
      <c r="B1354" t="s">
        <v>3357</v>
      </c>
      <c r="C1354" s="1">
        <v>41058.895555555559</v>
      </c>
      <c r="D1354" s="4">
        <v>100000</v>
      </c>
      <c r="E1354">
        <v>100000</v>
      </c>
      <c r="F1354" t="s">
        <v>6</v>
      </c>
      <c r="G1354">
        <f>tblSalaries[[#This Row],[clean Salary (in local currency)]]*VLOOKUP(tblSalaries[[#This Row],[Currency]],tblXrate[],2,FALSE)</f>
        <v>100000</v>
      </c>
      <c r="H1354" t="s">
        <v>1541</v>
      </c>
      <c r="I1354" t="s">
        <v>4001</v>
      </c>
      <c r="J1354" t="s">
        <v>447</v>
      </c>
      <c r="K1354" t="str">
        <f>VLOOKUP(tblSalaries[[#This Row],[Where do you work]],tblCountries[[Actual]:[Mapping]],2,FALSE)</f>
        <v>Sweden</v>
      </c>
      <c r="L1354" t="s">
        <v>18</v>
      </c>
      <c r="M1354" s="32">
        <f>tblHours[[#This Row],[hrs per day, ave]]</f>
        <v>2.5</v>
      </c>
      <c r="N1354" s="32">
        <f>tblHours[[#This Row],[hrs per day, min]]</f>
        <v>2</v>
      </c>
      <c r="O1354" s="32">
        <f>tblHours[[#This Row],[hrs per day, max]]</f>
        <v>3</v>
      </c>
      <c r="P1354">
        <v>20</v>
      </c>
    </row>
    <row r="1355" spans="2:16" ht="15" hidden="1" customHeight="1">
      <c r="B1355" t="s">
        <v>3358</v>
      </c>
      <c r="C1355" s="1">
        <v>41058.898402777777</v>
      </c>
      <c r="D1355" s="4" t="s">
        <v>1542</v>
      </c>
      <c r="E1355">
        <v>83000</v>
      </c>
      <c r="F1355" t="s">
        <v>6</v>
      </c>
      <c r="G1355">
        <f>tblSalaries[[#This Row],[clean Salary (in local currency)]]*VLOOKUP(tblSalaries[[#This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VLOOKUP(tblSalaries[[#This Row],[Where do you work]],tblCountries[[Actual]:[Mapping]],2,FALSE)</f>
        <v>Canada</v>
      </c>
      <c r="L1355" t="s">
        <v>9</v>
      </c>
      <c r="M1355" s="32">
        <f>tblHours[[#This Row],[hrs per day, ave]]</f>
        <v>5</v>
      </c>
      <c r="N1355" s="32">
        <f>tblHours[[#This Row],[hrs per day, min]]</f>
        <v>4</v>
      </c>
      <c r="O1355" s="32">
        <f>tblHours[[#This Row],[hrs per day, max]]</f>
        <v>6</v>
      </c>
      <c r="P1355">
        <v>12</v>
      </c>
    </row>
    <row r="1356" spans="2:16" ht="15" hidden="1" customHeight="1">
      <c r="B1356" t="s">
        <v>3359</v>
      </c>
      <c r="C1356" s="1">
        <v>41058.901504629626</v>
      </c>
      <c r="D1356" s="4">
        <v>85000</v>
      </c>
      <c r="E1356">
        <v>85000</v>
      </c>
      <c r="F1356" t="s">
        <v>6</v>
      </c>
      <c r="G1356">
        <f>tblSalaries[[#This Row],[clean Salary (in local currency)]]*VLOOKUP(tblSalaries[[#This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VLOOKUP(tblSalaries[[#This Row],[Where do you work]],tblCountries[[Actual]:[Mapping]],2,FALSE)</f>
        <v>USA</v>
      </c>
      <c r="L1356" t="s">
        <v>18</v>
      </c>
      <c r="M1356" s="32">
        <f>tblHours[[#This Row],[hrs per day, ave]]</f>
        <v>2.5</v>
      </c>
      <c r="N1356" s="32">
        <f>tblHours[[#This Row],[hrs per day, min]]</f>
        <v>2</v>
      </c>
      <c r="O1356" s="32">
        <f>tblHours[[#This Row],[hrs per day, max]]</f>
        <v>3</v>
      </c>
      <c r="P1356">
        <v>25</v>
      </c>
    </row>
    <row r="1357" spans="2:16" ht="15" hidden="1" customHeight="1">
      <c r="B1357" t="s">
        <v>3360</v>
      </c>
      <c r="C1357" s="1">
        <v>41058.904675925929</v>
      </c>
      <c r="D1357" s="4">
        <v>120000</v>
      </c>
      <c r="E1357">
        <v>120000</v>
      </c>
      <c r="F1357" t="s">
        <v>6</v>
      </c>
      <c r="G1357">
        <f>tblSalaries[[#This Row],[clean Salary (in local currency)]]*VLOOKUP(tblSalaries[[#This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VLOOKUP(tblSalaries[[#This Row],[Where do you work]],tblCountries[[Actual]:[Mapping]],2,FALSE)</f>
        <v>USA</v>
      </c>
      <c r="L1357" t="s">
        <v>18</v>
      </c>
      <c r="M1357" s="32">
        <f>tblHours[[#This Row],[hrs per day, ave]]</f>
        <v>2.5</v>
      </c>
      <c r="N1357" s="32">
        <f>tblHours[[#This Row],[hrs per day, min]]</f>
        <v>2</v>
      </c>
      <c r="O1357" s="32">
        <f>tblHours[[#This Row],[hrs per day, max]]</f>
        <v>3</v>
      </c>
      <c r="P1357">
        <v>5</v>
      </c>
    </row>
    <row r="1358" spans="2:16" ht="15" hidden="1" customHeight="1">
      <c r="B1358" t="s">
        <v>3361</v>
      </c>
      <c r="C1358" s="1">
        <v>41058.905555555553</v>
      </c>
      <c r="D1358" s="4">
        <v>69960</v>
      </c>
      <c r="E1358">
        <v>69960</v>
      </c>
      <c r="F1358" t="s">
        <v>6</v>
      </c>
      <c r="G1358">
        <f>tblSalaries[[#This Row],[clean Salary (in local currency)]]*VLOOKUP(tblSalaries[[#This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VLOOKUP(tblSalaries[[#This Row],[Where do you work]],tblCountries[[Actual]:[Mapping]],2,FALSE)</f>
        <v>USA</v>
      </c>
      <c r="L1358" t="s">
        <v>18</v>
      </c>
      <c r="M1358" s="32">
        <f>tblHours[[#This Row],[hrs per day, ave]]</f>
        <v>2.5</v>
      </c>
      <c r="N1358" s="32">
        <f>tblHours[[#This Row],[hrs per day, min]]</f>
        <v>2</v>
      </c>
      <c r="O1358" s="32">
        <f>tblHours[[#This Row],[hrs per day, max]]</f>
        <v>3</v>
      </c>
      <c r="P1358">
        <v>22</v>
      </c>
    </row>
    <row r="1359" spans="2:16" ht="15" hidden="1" customHeight="1">
      <c r="B1359" t="s">
        <v>3362</v>
      </c>
      <c r="C1359" s="1">
        <v>41058.907268518517</v>
      </c>
      <c r="D1359" s="4" t="s">
        <v>1546</v>
      </c>
      <c r="E1359">
        <v>97000</v>
      </c>
      <c r="F1359" t="s">
        <v>6</v>
      </c>
      <c r="G1359">
        <f>tblSalaries[[#This Row],[clean Salary (in local currency)]]*VLOOKUP(tblSalaries[[#This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VLOOKUP(tblSalaries[[#This Row],[Where do you work]],tblCountries[[Actual]:[Mapping]],2,FALSE)</f>
        <v>USA</v>
      </c>
      <c r="L1359" t="s">
        <v>9</v>
      </c>
      <c r="M1359" s="32">
        <f>tblHours[[#This Row],[hrs per day, ave]]</f>
        <v>5</v>
      </c>
      <c r="N1359" s="32">
        <f>tblHours[[#This Row],[hrs per day, min]]</f>
        <v>4</v>
      </c>
      <c r="O1359" s="32">
        <f>tblHours[[#This Row],[hrs per day, max]]</f>
        <v>6</v>
      </c>
      <c r="P1359">
        <v>14</v>
      </c>
    </row>
    <row r="1360" spans="2:16" ht="15" hidden="1" customHeight="1">
      <c r="B1360" t="s">
        <v>3363</v>
      </c>
      <c r="C1360" s="1">
        <v>41058.908483796295</v>
      </c>
      <c r="D1360" s="4" t="s">
        <v>1548</v>
      </c>
      <c r="E1360">
        <v>60000</v>
      </c>
      <c r="F1360" t="s">
        <v>69</v>
      </c>
      <c r="G1360">
        <f>tblSalaries[[#This Row],[clean Salary (in local currency)]]*VLOOKUP(tblSalaries[[#This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VLOOKUP(tblSalaries[[#This Row],[Where do you work]],tblCountries[[Actual]:[Mapping]],2,FALSE)</f>
        <v>UK</v>
      </c>
      <c r="L1360" t="s">
        <v>9</v>
      </c>
      <c r="M1360" s="32">
        <f>tblHours[[#This Row],[hrs per day, ave]]</f>
        <v>5</v>
      </c>
      <c r="N1360" s="32">
        <f>tblHours[[#This Row],[hrs per day, min]]</f>
        <v>4</v>
      </c>
      <c r="O1360" s="32">
        <f>tblHours[[#This Row],[hrs per day, max]]</f>
        <v>6</v>
      </c>
      <c r="P1360">
        <v>7</v>
      </c>
    </row>
    <row r="1361" spans="2:16" ht="15" hidden="1" customHeight="1">
      <c r="B1361" t="s">
        <v>3364</v>
      </c>
      <c r="C1361" s="1">
        <v>41058.910069444442</v>
      </c>
      <c r="D1361" s="4">
        <v>39000</v>
      </c>
      <c r="E1361">
        <v>39000</v>
      </c>
      <c r="F1361" t="s">
        <v>6</v>
      </c>
      <c r="G1361">
        <f>tblSalaries[[#This Row],[clean Salary (in local currency)]]*VLOOKUP(tblSalaries[[#This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VLOOKUP(tblSalaries[[#This Row],[Where do you work]],tblCountries[[Actual]:[Mapping]],2,FALSE)</f>
        <v>South Africa</v>
      </c>
      <c r="L1361" t="s">
        <v>13</v>
      </c>
      <c r="M1361" s="32">
        <f>tblHours[[#This Row],[hrs per day, ave]]</f>
        <v>8</v>
      </c>
      <c r="N1361" s="32">
        <f>tblHours[[#This Row],[hrs per day, min]]</f>
        <v>8</v>
      </c>
      <c r="O1361" s="32">
        <f>tblHours[[#This Row],[hrs per day, max]]</f>
        <v>8</v>
      </c>
      <c r="P1361">
        <v>6</v>
      </c>
    </row>
    <row r="1362" spans="2:16" ht="15" hidden="1" customHeight="1">
      <c r="B1362" t="s">
        <v>3365</v>
      </c>
      <c r="C1362" s="1">
        <v>41058.910243055558</v>
      </c>
      <c r="D1362" s="4" t="s">
        <v>1550</v>
      </c>
      <c r="E1362">
        <v>250000</v>
      </c>
      <c r="F1362" t="s">
        <v>40</v>
      </c>
      <c r="G1362">
        <f>tblSalaries[[#This Row],[clean Salary (in local currency)]]*VLOOKUP(tblSalaries[[#This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VLOOKUP(tblSalaries[[#This Row],[Where do you work]],tblCountries[[Actual]:[Mapping]],2,FALSE)</f>
        <v>India</v>
      </c>
      <c r="L1362" t="s">
        <v>25</v>
      </c>
      <c r="M1362" s="32">
        <f>tblHours[[#This Row],[hrs per day, ave]]</f>
        <v>1.5</v>
      </c>
      <c r="N1362" s="32">
        <f>tblHours[[#This Row],[hrs per day, min]]</f>
        <v>1</v>
      </c>
      <c r="O1362" s="32">
        <f>tblHours[[#This Row],[hrs per day, max]]</f>
        <v>2</v>
      </c>
      <c r="P1362">
        <v>15</v>
      </c>
    </row>
    <row r="1363" spans="2:16" ht="15" hidden="1" customHeight="1">
      <c r="B1363" t="s">
        <v>3366</v>
      </c>
      <c r="C1363" s="1">
        <v>41058.912881944445</v>
      </c>
      <c r="D1363" s="4">
        <v>62000</v>
      </c>
      <c r="E1363">
        <v>62000</v>
      </c>
      <c r="F1363" t="s">
        <v>6</v>
      </c>
      <c r="G1363">
        <f>tblSalaries[[#This Row],[clean Salary (in local currency)]]*VLOOKUP(tblSalaries[[#This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 s="32">
        <f>tblHours[[#This Row],[hrs per day, ave]]</f>
        <v>8</v>
      </c>
      <c r="N1363" s="32">
        <f>tblHours[[#This Row],[hrs per day, min]]</f>
        <v>8</v>
      </c>
      <c r="O1363" s="32">
        <f>tblHours[[#This Row],[hrs per day, max]]</f>
        <v>8</v>
      </c>
      <c r="P1363">
        <v>25</v>
      </c>
    </row>
    <row r="1364" spans="2:16" ht="15" hidden="1" customHeight="1">
      <c r="B1364" t="s">
        <v>3367</v>
      </c>
      <c r="C1364" s="1">
        <v>41058.916377314818</v>
      </c>
      <c r="D1364" s="4">
        <v>44000</v>
      </c>
      <c r="E1364">
        <v>44000</v>
      </c>
      <c r="F1364" t="s">
        <v>6</v>
      </c>
      <c r="G1364">
        <f>tblSalaries[[#This Row],[clean Salary (in local currency)]]*VLOOKUP(tblSalaries[[#This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 s="32">
        <f>tblHours[[#This Row],[hrs per day, ave]]</f>
        <v>5</v>
      </c>
      <c r="N1364" s="32">
        <f>tblHours[[#This Row],[hrs per day, min]]</f>
        <v>4</v>
      </c>
      <c r="O1364" s="32">
        <f>tblHours[[#This Row],[hrs per day, max]]</f>
        <v>6</v>
      </c>
      <c r="P1364">
        <v>15</v>
      </c>
    </row>
    <row r="1365" spans="2:16" ht="15" hidden="1" customHeight="1">
      <c r="B1365" t="s">
        <v>3368</v>
      </c>
      <c r="C1365" s="1">
        <v>41058.918414351851</v>
      </c>
      <c r="D1365" s="4">
        <v>150000</v>
      </c>
      <c r="E1365">
        <v>150000</v>
      </c>
      <c r="F1365" t="s">
        <v>6</v>
      </c>
      <c r="G1365">
        <f>tblSalaries[[#This Row],[clean Salary (in local currency)]]*VLOOKUP(tblSalaries[[#This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VLOOKUP(tblSalaries[[#This Row],[Where do you work]],tblCountries[[Actual]:[Mapping]],2,FALSE)</f>
        <v>USA</v>
      </c>
      <c r="L1365" t="s">
        <v>18</v>
      </c>
      <c r="M1365" s="32">
        <f>tblHours[[#This Row],[hrs per day, ave]]</f>
        <v>2.5</v>
      </c>
      <c r="N1365" s="32">
        <f>tblHours[[#This Row],[hrs per day, min]]</f>
        <v>2</v>
      </c>
      <c r="O1365" s="32">
        <f>tblHours[[#This Row],[hrs per day, max]]</f>
        <v>3</v>
      </c>
      <c r="P1365">
        <v>30</v>
      </c>
    </row>
    <row r="1366" spans="2:16" ht="15" hidden="1" customHeight="1">
      <c r="B1366" t="s">
        <v>3369</v>
      </c>
      <c r="C1366" s="1">
        <v>41058.919548611113</v>
      </c>
      <c r="D1366" s="4">
        <v>180000</v>
      </c>
      <c r="E1366">
        <v>180000</v>
      </c>
      <c r="F1366" t="s">
        <v>22</v>
      </c>
      <c r="G1366">
        <f>tblSalaries[[#This Row],[clean Salary (in local currency)]]*VLOOKUP(tblSalaries[[#This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VLOOKUP(tblSalaries[[#This Row],[Where do you work]],tblCountries[[Actual]:[Mapping]],2,FALSE)</f>
        <v>Europe</v>
      </c>
      <c r="L1366" t="s">
        <v>9</v>
      </c>
      <c r="M1366" s="32">
        <f>tblHours[[#This Row],[hrs per day, ave]]</f>
        <v>5</v>
      </c>
      <c r="N1366" s="32">
        <f>tblHours[[#This Row],[hrs per day, min]]</f>
        <v>4</v>
      </c>
      <c r="O1366" s="32">
        <f>tblHours[[#This Row],[hrs per day, max]]</f>
        <v>6</v>
      </c>
      <c r="P1366">
        <v>15</v>
      </c>
    </row>
    <row r="1367" spans="2:16" ht="15" hidden="1" customHeight="1">
      <c r="B1367" t="s">
        <v>3370</v>
      </c>
      <c r="C1367" s="1">
        <v>41058.925787037035</v>
      </c>
      <c r="D1367" s="4">
        <v>73500</v>
      </c>
      <c r="E1367">
        <v>73500</v>
      </c>
      <c r="F1367" t="s">
        <v>6</v>
      </c>
      <c r="G1367">
        <f>tblSalaries[[#This Row],[clean Salary (in local currency)]]*VLOOKUP(tblSalaries[[#This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VLOOKUP(tblSalaries[[#This Row],[Where do you work]],tblCountries[[Actual]:[Mapping]],2,FALSE)</f>
        <v>USA</v>
      </c>
      <c r="L1367" t="s">
        <v>13</v>
      </c>
      <c r="M1367" s="32">
        <f>tblHours[[#This Row],[hrs per day, ave]]</f>
        <v>8</v>
      </c>
      <c r="N1367" s="32">
        <f>tblHours[[#This Row],[hrs per day, min]]</f>
        <v>8</v>
      </c>
      <c r="O1367" s="32">
        <f>tblHours[[#This Row],[hrs per day, max]]</f>
        <v>8</v>
      </c>
      <c r="P1367">
        <v>6</v>
      </c>
    </row>
    <row r="1368" spans="2:16" ht="15" hidden="1" customHeight="1">
      <c r="B1368" t="s">
        <v>3371</v>
      </c>
      <c r="C1368" s="1">
        <v>41058.926608796297</v>
      </c>
      <c r="D1368" s="4">
        <v>77500</v>
      </c>
      <c r="E1368">
        <v>77500</v>
      </c>
      <c r="F1368" t="s">
        <v>6</v>
      </c>
      <c r="G1368">
        <f>tblSalaries[[#This Row],[clean Salary (in local currency)]]*VLOOKUP(tblSalaries[[#This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 s="32">
        <f>tblHours[[#This Row],[hrs per day, ave]]</f>
        <v>5</v>
      </c>
      <c r="N1368" s="32">
        <f>tblHours[[#This Row],[hrs per day, min]]</f>
        <v>4</v>
      </c>
      <c r="O1368" s="32">
        <f>tblHours[[#This Row],[hrs per day, max]]</f>
        <v>6</v>
      </c>
      <c r="P1368">
        <v>7</v>
      </c>
    </row>
    <row r="1369" spans="2:16" ht="15" hidden="1" customHeight="1">
      <c r="B1369" t="s">
        <v>3372</v>
      </c>
      <c r="C1369" s="1">
        <v>41058.929722222223</v>
      </c>
      <c r="D1369" s="4">
        <v>60800</v>
      </c>
      <c r="E1369">
        <v>60800</v>
      </c>
      <c r="F1369" t="s">
        <v>6</v>
      </c>
      <c r="G1369">
        <f>tblSalaries[[#This Row],[clean Salary (in local currency)]]*VLOOKUP(tblSalaries[[#This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VLOOKUP(tblSalaries[[#This Row],[Where do you work]],tblCountries[[Actual]:[Mapping]],2,FALSE)</f>
        <v>USA</v>
      </c>
      <c r="L1369" t="s">
        <v>13</v>
      </c>
      <c r="M1369" s="32">
        <f>tblHours[[#This Row],[hrs per day, ave]]</f>
        <v>8</v>
      </c>
      <c r="N1369" s="32">
        <f>tblHours[[#This Row],[hrs per day, min]]</f>
        <v>8</v>
      </c>
      <c r="O1369" s="32">
        <f>tblHours[[#This Row],[hrs per day, max]]</f>
        <v>8</v>
      </c>
      <c r="P1369">
        <v>10</v>
      </c>
    </row>
    <row r="1370" spans="2:16" ht="15" hidden="1" customHeight="1">
      <c r="B1370" t="s">
        <v>3373</v>
      </c>
      <c r="C1370" s="1">
        <v>41058.933657407404</v>
      </c>
      <c r="D1370" s="4">
        <v>136000</v>
      </c>
      <c r="E1370">
        <v>136000</v>
      </c>
      <c r="F1370" t="s">
        <v>6</v>
      </c>
      <c r="G1370">
        <f>tblSalaries[[#This Row],[clean Salary (in local currency)]]*VLOOKUP(tblSalaries[[#This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VLOOKUP(tblSalaries[[#This Row],[Where do you work]],tblCountries[[Actual]:[Mapping]],2,FALSE)</f>
        <v>USA</v>
      </c>
      <c r="L1370" t="s">
        <v>9</v>
      </c>
      <c r="M1370" s="32">
        <f>tblHours[[#This Row],[hrs per day, ave]]</f>
        <v>5</v>
      </c>
      <c r="N1370" s="32">
        <f>tblHours[[#This Row],[hrs per day, min]]</f>
        <v>4</v>
      </c>
      <c r="O1370" s="32">
        <f>tblHours[[#This Row],[hrs per day, max]]</f>
        <v>6</v>
      </c>
      <c r="P1370">
        <v>10</v>
      </c>
    </row>
    <row r="1371" spans="2:16" ht="15" hidden="1" customHeight="1">
      <c r="B1371" t="s">
        <v>3374</v>
      </c>
      <c r="C1371" s="1">
        <v>41058.939074074071</v>
      </c>
      <c r="D1371" s="4">
        <v>20000</v>
      </c>
      <c r="E1371">
        <v>20000</v>
      </c>
      <c r="F1371" t="s">
        <v>6</v>
      </c>
      <c r="G1371">
        <f>tblSalaries[[#This Row],[clean Salary (in local currency)]]*VLOOKUP(tblSalaries[[#This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VLOOKUP(tblSalaries[[#This Row],[Where do you work]],tblCountries[[Actual]:[Mapping]],2,FALSE)</f>
        <v>India</v>
      </c>
      <c r="L1371" t="s">
        <v>9</v>
      </c>
      <c r="M1371" s="32">
        <f>tblHours[[#This Row],[hrs per day, ave]]</f>
        <v>5</v>
      </c>
      <c r="N1371" s="32">
        <f>tblHours[[#This Row],[hrs per day, min]]</f>
        <v>4</v>
      </c>
      <c r="O1371" s="32">
        <f>tblHours[[#This Row],[hrs per day, max]]</f>
        <v>6</v>
      </c>
      <c r="P1371">
        <v>6</v>
      </c>
    </row>
    <row r="1372" spans="2:16" ht="15" hidden="1" customHeight="1">
      <c r="B1372" t="s">
        <v>3375</v>
      </c>
      <c r="C1372" s="1">
        <v>41058.941168981481</v>
      </c>
      <c r="D1372" s="4">
        <v>95000</v>
      </c>
      <c r="E1372">
        <v>95000</v>
      </c>
      <c r="F1372" t="s">
        <v>6</v>
      </c>
      <c r="G1372">
        <f>tblSalaries[[#This Row],[clean Salary (in local currency)]]*VLOOKUP(tblSalaries[[#This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VLOOKUP(tblSalaries[[#This Row],[Where do you work]],tblCountries[[Actual]:[Mapping]],2,FALSE)</f>
        <v>USA</v>
      </c>
      <c r="L1372" t="s">
        <v>9</v>
      </c>
      <c r="M1372" s="32">
        <f>tblHours[[#This Row],[hrs per day, ave]]</f>
        <v>5</v>
      </c>
      <c r="N1372" s="32">
        <f>tblHours[[#This Row],[hrs per day, min]]</f>
        <v>4</v>
      </c>
      <c r="O1372" s="32">
        <f>tblHours[[#This Row],[hrs per day, max]]</f>
        <v>6</v>
      </c>
      <c r="P1372">
        <v>14</v>
      </c>
    </row>
    <row r="1373" spans="2:16" ht="15" hidden="1" customHeight="1">
      <c r="B1373" t="s">
        <v>3376</v>
      </c>
      <c r="C1373" s="1">
        <v>41058.949421296296</v>
      </c>
      <c r="D1373" s="4">
        <v>130000</v>
      </c>
      <c r="E1373">
        <v>130000</v>
      </c>
      <c r="F1373" t="s">
        <v>6</v>
      </c>
      <c r="G1373">
        <f>tblSalaries[[#This Row],[clean Salary (in local currency)]]*VLOOKUP(tblSalaries[[#This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 s="32">
        <f>tblHours[[#This Row],[hrs per day, ave]]</f>
        <v>1.5</v>
      </c>
      <c r="N1373" s="32">
        <f>tblHours[[#This Row],[hrs per day, min]]</f>
        <v>1</v>
      </c>
      <c r="O1373" s="32">
        <f>tblHours[[#This Row],[hrs per day, max]]</f>
        <v>2</v>
      </c>
      <c r="P1373">
        <v>25</v>
      </c>
    </row>
    <row r="1374" spans="2:16" ht="15" hidden="1" customHeight="1">
      <c r="B1374" t="s">
        <v>3377</v>
      </c>
      <c r="C1374" s="1">
        <v>41058.951574074075</v>
      </c>
      <c r="D1374" s="4">
        <v>65000</v>
      </c>
      <c r="E1374">
        <v>65000</v>
      </c>
      <c r="F1374" t="s">
        <v>6</v>
      </c>
      <c r="G1374">
        <f>tblSalaries[[#This Row],[clean Salary (in local currency)]]*VLOOKUP(tblSalaries[[#This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18</v>
      </c>
      <c r="M1374" s="32">
        <f>tblHours[[#This Row],[hrs per day, ave]]</f>
        <v>2.5</v>
      </c>
      <c r="N1374" s="32">
        <f>tblHours[[#This Row],[hrs per day, min]]</f>
        <v>2</v>
      </c>
      <c r="O1374" s="32">
        <f>tblHours[[#This Row],[hrs per day, max]]</f>
        <v>3</v>
      </c>
      <c r="P1374">
        <v>10</v>
      </c>
    </row>
    <row r="1375" spans="2:16" ht="15" hidden="1" customHeight="1">
      <c r="B1375" t="s">
        <v>3378</v>
      </c>
      <c r="C1375" s="1">
        <v>41058.951620370368</v>
      </c>
      <c r="D1375" s="4">
        <v>80000</v>
      </c>
      <c r="E1375">
        <v>80000</v>
      </c>
      <c r="F1375" t="s">
        <v>6</v>
      </c>
      <c r="G1375">
        <f>tblSalaries[[#This Row],[clean Salary (in local currency)]]*VLOOKUP(tblSalaries[[#This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VLOOKUP(tblSalaries[[#This Row],[Where do you work]],tblCountries[[Actual]:[Mapping]],2,FALSE)</f>
        <v>USA</v>
      </c>
      <c r="L1375" t="s">
        <v>18</v>
      </c>
      <c r="M1375" s="32">
        <f>tblHours[[#This Row],[hrs per day, ave]]</f>
        <v>2.5</v>
      </c>
      <c r="N1375" s="32">
        <f>tblHours[[#This Row],[hrs per day, min]]</f>
        <v>2</v>
      </c>
      <c r="O1375" s="32">
        <f>tblHours[[#This Row],[hrs per day, max]]</f>
        <v>3</v>
      </c>
      <c r="P1375">
        <v>8</v>
      </c>
    </row>
    <row r="1376" spans="2:16" ht="15" hidden="1" customHeight="1">
      <c r="B1376" t="s">
        <v>3379</v>
      </c>
      <c r="C1376" s="1">
        <v>41058.955833333333</v>
      </c>
      <c r="D1376" s="4" t="s">
        <v>1562</v>
      </c>
      <c r="E1376">
        <v>37000</v>
      </c>
      <c r="F1376" t="s">
        <v>6</v>
      </c>
      <c r="G1376">
        <f>tblSalaries[[#This Row],[clean Salary (in local currency)]]*VLOOKUP(tblSalaries[[#This Row],[Currency]],tblXrate[],2,FALSE)</f>
        <v>37000</v>
      </c>
      <c r="H1376" t="s">
        <v>1563</v>
      </c>
      <c r="I1376" t="s">
        <v>3999</v>
      </c>
      <c r="J1376" t="s">
        <v>15</v>
      </c>
      <c r="K1376" t="str">
        <f>VLOOKUP(tblSalaries[[#This Row],[Where do you work]],tblCountries[[Actual]:[Mapping]],2,FALSE)</f>
        <v>USA</v>
      </c>
      <c r="L1376" t="s">
        <v>18</v>
      </c>
      <c r="M1376" s="32">
        <f>tblHours[[#This Row],[hrs per day, ave]]</f>
        <v>2.5</v>
      </c>
      <c r="N1376" s="32">
        <f>tblHours[[#This Row],[hrs per day, min]]</f>
        <v>2</v>
      </c>
      <c r="O1376" s="32">
        <f>tblHours[[#This Row],[hrs per day, max]]</f>
        <v>3</v>
      </c>
      <c r="P1376">
        <v>30</v>
      </c>
    </row>
    <row r="1377" spans="2:16" ht="15" hidden="1" customHeight="1">
      <c r="B1377" t="s">
        <v>3380</v>
      </c>
      <c r="C1377" s="1">
        <v>41058.962500000001</v>
      </c>
      <c r="D1377" s="4">
        <v>40000</v>
      </c>
      <c r="E1377">
        <v>40000</v>
      </c>
      <c r="F1377" t="s">
        <v>6</v>
      </c>
      <c r="G1377">
        <f>tblSalaries[[#This Row],[clean Salary (in local currency)]]*VLOOKUP(tblSalaries[[#This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25</v>
      </c>
      <c r="M1377" s="32">
        <f>tblHours[[#This Row],[hrs per day, ave]]</f>
        <v>1.5</v>
      </c>
      <c r="N1377" s="32">
        <f>tblHours[[#This Row],[hrs per day, min]]</f>
        <v>1</v>
      </c>
      <c r="O1377" s="32">
        <f>tblHours[[#This Row],[hrs per day, max]]</f>
        <v>2</v>
      </c>
      <c r="P1377">
        <v>8</v>
      </c>
    </row>
    <row r="1378" spans="2:16" ht="15" hidden="1" customHeight="1">
      <c r="B1378" t="s">
        <v>3381</v>
      </c>
      <c r="C1378" s="1">
        <v>41058.964409722219</v>
      </c>
      <c r="D1378" s="4">
        <v>49000</v>
      </c>
      <c r="E1378">
        <v>49000</v>
      </c>
      <c r="F1378" t="s">
        <v>6</v>
      </c>
      <c r="G1378">
        <f>tblSalaries[[#This Row],[clean Salary (in local currency)]]*VLOOKUP(tblSalaries[[#This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 s="32">
        <f>tblHours[[#This Row],[hrs per day, ave]]</f>
        <v>5</v>
      </c>
      <c r="N1378" s="32">
        <f>tblHours[[#This Row],[hrs per day, min]]</f>
        <v>4</v>
      </c>
      <c r="O1378" s="32">
        <f>tblHours[[#This Row],[hrs per day, max]]</f>
        <v>6</v>
      </c>
      <c r="P1378">
        <v>10</v>
      </c>
    </row>
    <row r="1379" spans="2:16" ht="15" hidden="1" customHeight="1">
      <c r="B1379" t="s">
        <v>3382</v>
      </c>
      <c r="C1379" s="1">
        <v>41058.964918981481</v>
      </c>
      <c r="D1379" s="4">
        <v>65000</v>
      </c>
      <c r="E1379">
        <v>65000</v>
      </c>
      <c r="F1379" t="s">
        <v>6</v>
      </c>
      <c r="G1379">
        <f>tblSalaries[[#This Row],[clean Salary (in local currency)]]*VLOOKUP(tblSalaries[[#This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VLOOKUP(tblSalaries[[#This Row],[Where do you work]],tblCountries[[Actual]:[Mapping]],2,FALSE)</f>
        <v>USA</v>
      </c>
      <c r="L1379" t="s">
        <v>13</v>
      </c>
      <c r="M1379" s="32">
        <f>tblHours[[#This Row],[hrs per day, ave]]</f>
        <v>8</v>
      </c>
      <c r="N1379" s="32">
        <f>tblHours[[#This Row],[hrs per day, min]]</f>
        <v>8</v>
      </c>
      <c r="O1379" s="32">
        <f>tblHours[[#This Row],[hrs per day, max]]</f>
        <v>8</v>
      </c>
      <c r="P1379">
        <v>14</v>
      </c>
    </row>
    <row r="1380" spans="2:16" ht="15" hidden="1" customHeight="1">
      <c r="B1380" t="s">
        <v>3383</v>
      </c>
      <c r="C1380" s="1">
        <v>41058.967731481483</v>
      </c>
      <c r="D1380" s="4">
        <v>55000</v>
      </c>
      <c r="E1380">
        <v>55000</v>
      </c>
      <c r="F1380" t="s">
        <v>6</v>
      </c>
      <c r="G1380">
        <f>tblSalaries[[#This Row],[clean Salary (in local currency)]]*VLOOKUP(tblSalaries[[#This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13</v>
      </c>
      <c r="M1380" s="32">
        <f>tblHours[[#This Row],[hrs per day, ave]]</f>
        <v>8</v>
      </c>
      <c r="N1380" s="32">
        <f>tblHours[[#This Row],[hrs per day, min]]</f>
        <v>8</v>
      </c>
      <c r="O1380" s="32">
        <f>tblHours[[#This Row],[hrs per day, max]]</f>
        <v>8</v>
      </c>
      <c r="P1380">
        <v>1</v>
      </c>
    </row>
    <row r="1381" spans="2:16" ht="15" hidden="1" customHeight="1">
      <c r="B1381" t="s">
        <v>3384</v>
      </c>
      <c r="C1381" s="1">
        <v>41058.972696759258</v>
      </c>
      <c r="D1381" s="4">
        <v>40000</v>
      </c>
      <c r="E1381">
        <v>40000</v>
      </c>
      <c r="F1381" t="s">
        <v>6</v>
      </c>
      <c r="G1381">
        <f>tblSalaries[[#This Row],[clean Salary (in local currency)]]*VLOOKUP(tblSalaries[[#This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 s="32">
        <f>tblHours[[#This Row],[hrs per day, ave]]</f>
        <v>5</v>
      </c>
      <c r="N1381" s="32">
        <f>tblHours[[#This Row],[hrs per day, min]]</f>
        <v>4</v>
      </c>
      <c r="O1381" s="32">
        <f>tblHours[[#This Row],[hrs per day, max]]</f>
        <v>6</v>
      </c>
      <c r="P1381">
        <v>1</v>
      </c>
    </row>
    <row r="1382" spans="2:16" ht="15" hidden="1" customHeight="1">
      <c r="B1382" t="s">
        <v>3385</v>
      </c>
      <c r="C1382" s="1">
        <v>41058.97320601852</v>
      </c>
      <c r="D1382" s="4">
        <v>60000</v>
      </c>
      <c r="E1382">
        <v>60000</v>
      </c>
      <c r="F1382" t="s">
        <v>6</v>
      </c>
      <c r="G1382">
        <f>tblSalaries[[#This Row],[clean Salary (in local currency)]]*VLOOKUP(tblSalaries[[#This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 s="32">
        <f>tblHours[[#This Row],[hrs per day, ave]]</f>
        <v>5</v>
      </c>
      <c r="N1382" s="32">
        <f>tblHours[[#This Row],[hrs per day, min]]</f>
        <v>4</v>
      </c>
      <c r="O1382" s="32">
        <f>tblHours[[#This Row],[hrs per day, max]]</f>
        <v>6</v>
      </c>
      <c r="P1382">
        <v>15</v>
      </c>
    </row>
    <row r="1383" spans="2:16" ht="15" hidden="1" customHeight="1">
      <c r="B1383" t="s">
        <v>3386</v>
      </c>
      <c r="C1383" s="1">
        <v>41058.979895833334</v>
      </c>
      <c r="D1383" s="4" t="s">
        <v>1567</v>
      </c>
      <c r="E1383">
        <v>36000</v>
      </c>
      <c r="F1383" t="s">
        <v>22</v>
      </c>
      <c r="G1383">
        <f>tblSalaries[[#This Row],[clean Salary (in local currency)]]*VLOOKUP(tblSalaries[[#This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VLOOKUP(tblSalaries[[#This Row],[Where do you work]],tblCountries[[Actual]:[Mapping]],2,FALSE)</f>
        <v>Ireland</v>
      </c>
      <c r="L1383" t="s">
        <v>18</v>
      </c>
      <c r="M1383" s="32">
        <f>tblHours[[#This Row],[hrs per day, ave]]</f>
        <v>2.5</v>
      </c>
      <c r="N1383" s="32">
        <f>tblHours[[#This Row],[hrs per day, min]]</f>
        <v>2</v>
      </c>
      <c r="O1383" s="32">
        <f>tblHours[[#This Row],[hrs per day, max]]</f>
        <v>3</v>
      </c>
      <c r="P1383">
        <v>4</v>
      </c>
    </row>
    <row r="1384" spans="2:16" ht="15" hidden="1" customHeight="1">
      <c r="B1384" t="s">
        <v>3387</v>
      </c>
      <c r="C1384" s="1">
        <v>41058.985567129632</v>
      </c>
      <c r="D1384" s="4">
        <v>150000</v>
      </c>
      <c r="E1384">
        <v>150000</v>
      </c>
      <c r="F1384" t="s">
        <v>6</v>
      </c>
      <c r="G1384">
        <f>tblSalaries[[#This Row],[clean Salary (in local currency)]]*VLOOKUP(tblSalaries[[#This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VLOOKUP(tblSalaries[[#This Row],[Where do you work]],tblCountries[[Actual]:[Mapping]],2,FALSE)</f>
        <v>USA</v>
      </c>
      <c r="L1384" t="s">
        <v>18</v>
      </c>
      <c r="M1384" s="32">
        <f>tblHours[[#This Row],[hrs per day, ave]]</f>
        <v>2.5</v>
      </c>
      <c r="N1384" s="32">
        <f>tblHours[[#This Row],[hrs per day, min]]</f>
        <v>2</v>
      </c>
      <c r="O1384" s="32">
        <f>tblHours[[#This Row],[hrs per day, max]]</f>
        <v>3</v>
      </c>
      <c r="P1384">
        <v>30</v>
      </c>
    </row>
    <row r="1385" spans="2:16" ht="15" hidden="1" customHeight="1">
      <c r="B1385" t="s">
        <v>3388</v>
      </c>
      <c r="C1385" s="1">
        <v>41058.989189814813</v>
      </c>
      <c r="D1385" s="4">
        <v>88000</v>
      </c>
      <c r="E1385">
        <v>88000</v>
      </c>
      <c r="F1385" t="s">
        <v>6</v>
      </c>
      <c r="G1385">
        <f>tblSalaries[[#This Row],[clean Salary (in local currency)]]*VLOOKUP(tblSalaries[[#This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9</v>
      </c>
      <c r="M1385" s="32">
        <f>tblHours[[#This Row],[hrs per day, ave]]</f>
        <v>5</v>
      </c>
      <c r="N1385" s="32">
        <f>tblHours[[#This Row],[hrs per day, min]]</f>
        <v>4</v>
      </c>
      <c r="O1385" s="32">
        <f>tblHours[[#This Row],[hrs per day, max]]</f>
        <v>6</v>
      </c>
      <c r="P1385">
        <v>21</v>
      </c>
    </row>
    <row r="1386" spans="2:16" ht="15" hidden="1" customHeight="1">
      <c r="B1386" t="s">
        <v>3389</v>
      </c>
      <c r="C1386" s="1">
        <v>41059.001481481479</v>
      </c>
      <c r="D1386" s="4">
        <v>64500</v>
      </c>
      <c r="E1386">
        <v>64500</v>
      </c>
      <c r="F1386" t="s">
        <v>6</v>
      </c>
      <c r="G1386">
        <f>tblSalaries[[#This Row],[clean Salary (in local currency)]]*VLOOKUP(tblSalaries[[#This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VLOOKUP(tblSalaries[[#This Row],[Where do you work]],tblCountries[[Actual]:[Mapping]],2,FALSE)</f>
        <v>USA</v>
      </c>
      <c r="L1386" t="s">
        <v>9</v>
      </c>
      <c r="M1386" s="32">
        <f>tblHours[[#This Row],[hrs per day, ave]]</f>
        <v>5</v>
      </c>
      <c r="N1386" s="32">
        <f>tblHours[[#This Row],[hrs per day, min]]</f>
        <v>4</v>
      </c>
      <c r="O1386" s="32">
        <f>tblHours[[#This Row],[hrs per day, max]]</f>
        <v>6</v>
      </c>
      <c r="P1386">
        <v>13</v>
      </c>
    </row>
    <row r="1387" spans="2:16" ht="15" hidden="1" customHeight="1">
      <c r="B1387" t="s">
        <v>3390</v>
      </c>
      <c r="C1387" s="1">
        <v>41059.009108796294</v>
      </c>
      <c r="D1387" s="4" t="s">
        <v>1571</v>
      </c>
      <c r="E1387">
        <v>216000</v>
      </c>
      <c r="F1387" t="s">
        <v>3958</v>
      </c>
      <c r="G1387">
        <f>tblSalaries[[#This Row],[clean Salary (in local currency)]]*VLOOKUP(tblSalaries[[#This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VLOOKUP(tblSalaries[[#This Row],[Where do you work]],tblCountries[[Actual]:[Mapping]],2,FALSE)</f>
        <v>Saudi Arabia</v>
      </c>
      <c r="L1387" t="s">
        <v>9</v>
      </c>
      <c r="M1387" s="32">
        <f>tblHours[[#This Row],[hrs per day, ave]]</f>
        <v>5</v>
      </c>
      <c r="N1387" s="32">
        <f>tblHours[[#This Row],[hrs per day, min]]</f>
        <v>4</v>
      </c>
      <c r="O1387" s="32">
        <f>tblHours[[#This Row],[hrs per day, max]]</f>
        <v>6</v>
      </c>
      <c r="P1387">
        <v>20</v>
      </c>
    </row>
    <row r="1388" spans="2:16" ht="15" hidden="1" customHeight="1">
      <c r="B1388" t="s">
        <v>3391</v>
      </c>
      <c r="C1388" s="1">
        <v>41059.015601851854</v>
      </c>
      <c r="D1388" s="4">
        <v>50000</v>
      </c>
      <c r="E1388">
        <v>50000</v>
      </c>
      <c r="F1388" t="s">
        <v>6</v>
      </c>
      <c r="G1388">
        <f>tblSalaries[[#This Row],[clean Salary (in local currency)]]*VLOOKUP(tblSalaries[[#This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VLOOKUP(tblSalaries[[#This Row],[Where do you work]],tblCountries[[Actual]:[Mapping]],2,FALSE)</f>
        <v>USA</v>
      </c>
      <c r="L1388" t="s">
        <v>9</v>
      </c>
      <c r="M1388" s="32">
        <f>tblHours[[#This Row],[hrs per day, ave]]</f>
        <v>5</v>
      </c>
      <c r="N1388" s="32">
        <f>tblHours[[#This Row],[hrs per day, min]]</f>
        <v>4</v>
      </c>
      <c r="O1388" s="32">
        <f>tblHours[[#This Row],[hrs per day, max]]</f>
        <v>6</v>
      </c>
      <c r="P1388">
        <v>15</v>
      </c>
    </row>
    <row r="1389" spans="2:16" ht="15" hidden="1" customHeight="1">
      <c r="B1389" t="s">
        <v>3392</v>
      </c>
      <c r="C1389" s="1">
        <v>41059.017858796295</v>
      </c>
      <c r="D1389" s="4">
        <v>120000</v>
      </c>
      <c r="E1389">
        <v>120000</v>
      </c>
      <c r="F1389" t="s">
        <v>6</v>
      </c>
      <c r="G1389">
        <f>tblSalaries[[#This Row],[clean Salary (in local currency)]]*VLOOKUP(tblSalaries[[#This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VLOOKUP(tblSalaries[[#This Row],[Where do you work]],tblCountries[[Actual]:[Mapping]],2,FALSE)</f>
        <v>USA</v>
      </c>
      <c r="L1389" t="s">
        <v>18</v>
      </c>
      <c r="M1389" s="32">
        <f>tblHours[[#This Row],[hrs per day, ave]]</f>
        <v>2.5</v>
      </c>
      <c r="N1389" s="32">
        <f>tblHours[[#This Row],[hrs per day, min]]</f>
        <v>2</v>
      </c>
      <c r="O1389" s="32">
        <f>tblHours[[#This Row],[hrs per day, max]]</f>
        <v>3</v>
      </c>
      <c r="P1389">
        <v>10</v>
      </c>
    </row>
    <row r="1390" spans="2:16" ht="15" hidden="1" customHeight="1">
      <c r="B1390" t="s">
        <v>3393</v>
      </c>
      <c r="C1390" s="1">
        <v>41059.024224537039</v>
      </c>
      <c r="D1390" s="4">
        <v>107000</v>
      </c>
      <c r="E1390">
        <v>107000</v>
      </c>
      <c r="F1390" t="s">
        <v>6</v>
      </c>
      <c r="G1390">
        <f>tblSalaries[[#This Row],[clean Salary (in local currency)]]*VLOOKUP(tblSalaries[[#This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VLOOKUP(tblSalaries[[#This Row],[Where do you work]],tblCountries[[Actual]:[Mapping]],2,FALSE)</f>
        <v>USA</v>
      </c>
      <c r="L1390" t="s">
        <v>13</v>
      </c>
      <c r="M1390" s="32">
        <f>tblHours[[#This Row],[hrs per day, ave]]</f>
        <v>8</v>
      </c>
      <c r="N1390" s="32">
        <f>tblHours[[#This Row],[hrs per day, min]]</f>
        <v>8</v>
      </c>
      <c r="O1390" s="32">
        <f>tblHours[[#This Row],[hrs per day, max]]</f>
        <v>8</v>
      </c>
      <c r="P1390">
        <v>29</v>
      </c>
    </row>
    <row r="1391" spans="2:16" ht="15" hidden="1" customHeight="1">
      <c r="B1391" t="s">
        <v>3394</v>
      </c>
      <c r="C1391" s="1">
        <v>41059.029745370368</v>
      </c>
      <c r="D1391" s="4">
        <v>40000</v>
      </c>
      <c r="E1391">
        <v>40000</v>
      </c>
      <c r="F1391" t="s">
        <v>6</v>
      </c>
      <c r="G1391">
        <f>tblSalaries[[#This Row],[clean Salary (in local currency)]]*VLOOKUP(tblSalaries[[#This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VLOOKUP(tblSalaries[[#This Row],[Where do you work]],tblCountries[[Actual]:[Mapping]],2,FALSE)</f>
        <v>USA</v>
      </c>
      <c r="L1391" t="s">
        <v>18</v>
      </c>
      <c r="M1391" s="32">
        <f>tblHours[[#This Row],[hrs per day, ave]]</f>
        <v>2.5</v>
      </c>
      <c r="N1391" s="32">
        <f>tblHours[[#This Row],[hrs per day, min]]</f>
        <v>2</v>
      </c>
      <c r="O1391" s="32">
        <f>tblHours[[#This Row],[hrs per day, max]]</f>
        <v>3</v>
      </c>
      <c r="P1391">
        <v>6</v>
      </c>
    </row>
    <row r="1392" spans="2:16" ht="15" hidden="1" customHeight="1">
      <c r="B1392" t="s">
        <v>3395</v>
      </c>
      <c r="C1392" s="1">
        <v>41059.034756944442</v>
      </c>
      <c r="D1392" s="4">
        <v>81000</v>
      </c>
      <c r="E1392">
        <v>81000</v>
      </c>
      <c r="F1392" t="s">
        <v>6</v>
      </c>
      <c r="G1392">
        <f>tblSalaries[[#This Row],[clean Salary (in local currency)]]*VLOOKUP(tblSalaries[[#This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 s="32">
        <f>tblHours[[#This Row],[hrs per day, ave]]</f>
        <v>1.5</v>
      </c>
      <c r="N1392" s="32">
        <f>tblHours[[#This Row],[hrs per day, min]]</f>
        <v>1</v>
      </c>
      <c r="O1392" s="32">
        <f>tblHours[[#This Row],[hrs per day, max]]</f>
        <v>2</v>
      </c>
      <c r="P1392">
        <v>12</v>
      </c>
    </row>
    <row r="1393" spans="2:16" ht="15" hidden="1" customHeight="1">
      <c r="B1393" t="s">
        <v>3396</v>
      </c>
      <c r="C1393" s="1">
        <v>41059.045439814814</v>
      </c>
      <c r="D1393" s="4">
        <v>45000</v>
      </c>
      <c r="E1393">
        <v>45000</v>
      </c>
      <c r="F1393" t="s">
        <v>6</v>
      </c>
      <c r="G1393">
        <f>tblSalaries[[#This Row],[clean Salary (in local currency)]]*VLOOKUP(tblSalaries[[#This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 s="32">
        <f>tblHours[[#This Row],[hrs per day, ave]]</f>
        <v>5</v>
      </c>
      <c r="N1393" s="32">
        <f>tblHours[[#This Row],[hrs per day, min]]</f>
        <v>4</v>
      </c>
      <c r="O1393" s="32">
        <f>tblHours[[#This Row],[hrs per day, max]]</f>
        <v>6</v>
      </c>
      <c r="P1393">
        <v>20</v>
      </c>
    </row>
    <row r="1394" spans="2:16" ht="15" hidden="1" customHeight="1">
      <c r="B1394" t="s">
        <v>3397</v>
      </c>
      <c r="C1394" s="1">
        <v>41059.050046296295</v>
      </c>
      <c r="D1394" s="4">
        <v>49000</v>
      </c>
      <c r="E1394">
        <v>49000</v>
      </c>
      <c r="F1394" t="s">
        <v>6</v>
      </c>
      <c r="G1394">
        <f>tblSalaries[[#This Row],[clean Salary (in local currency)]]*VLOOKUP(tblSalaries[[#This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 s="32">
        <f>tblHours[[#This Row],[hrs per day, ave]]</f>
        <v>5</v>
      </c>
      <c r="N1394" s="32">
        <f>tblHours[[#This Row],[hrs per day, min]]</f>
        <v>4</v>
      </c>
      <c r="O1394" s="32">
        <f>tblHours[[#This Row],[hrs per day, max]]</f>
        <v>6</v>
      </c>
      <c r="P1394">
        <v>5</v>
      </c>
    </row>
    <row r="1395" spans="2:16" ht="15" hidden="1" customHeight="1">
      <c r="B1395" t="s">
        <v>3398</v>
      </c>
      <c r="C1395" s="1">
        <v>41059.050405092596</v>
      </c>
      <c r="D1395" s="4" t="s">
        <v>1578</v>
      </c>
      <c r="E1395">
        <v>750000</v>
      </c>
      <c r="F1395" t="s">
        <v>40</v>
      </c>
      <c r="G1395">
        <f>tblSalaries[[#This Row],[clean Salary (in local currency)]]*VLOOKUP(tblSalaries[[#This Row],[Currency]],tblXrate[],2,FALSE)</f>
        <v>13355.937515581925</v>
      </c>
      <c r="H1395" t="s">
        <v>1579</v>
      </c>
      <c r="I1395" t="s">
        <v>4001</v>
      </c>
      <c r="J1395" t="s">
        <v>8</v>
      </c>
      <c r="K1395" t="str">
        <f>VLOOKUP(tblSalaries[[#This Row],[Where do you work]],tblCountries[[Actual]:[Mapping]],2,FALSE)</f>
        <v>India</v>
      </c>
      <c r="L1395" t="s">
        <v>25</v>
      </c>
      <c r="M1395" s="32">
        <f>tblHours[[#This Row],[hrs per day, ave]]</f>
        <v>1.5</v>
      </c>
      <c r="N1395" s="32">
        <f>tblHours[[#This Row],[hrs per day, min]]</f>
        <v>1</v>
      </c>
      <c r="O1395" s="32">
        <f>tblHours[[#This Row],[hrs per day, max]]</f>
        <v>2</v>
      </c>
      <c r="P1395">
        <v>1</v>
      </c>
    </row>
    <row r="1396" spans="2:16" ht="15" hidden="1" customHeight="1">
      <c r="B1396" t="s">
        <v>3399</v>
      </c>
      <c r="C1396" s="1">
        <v>41059.052453703705</v>
      </c>
      <c r="D1396" s="4">
        <v>72000</v>
      </c>
      <c r="E1396">
        <v>72000</v>
      </c>
      <c r="F1396" t="s">
        <v>6</v>
      </c>
      <c r="G1396">
        <f>tblSalaries[[#This Row],[clean Salary (in local currency)]]*VLOOKUP(tblSalaries[[#This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 s="32">
        <f>tblHours[[#This Row],[hrs per day, ave]]</f>
        <v>1.5</v>
      </c>
      <c r="N1396" s="32">
        <f>tblHours[[#This Row],[hrs per day, min]]</f>
        <v>1</v>
      </c>
      <c r="O1396" s="32">
        <f>tblHours[[#This Row],[hrs per day, max]]</f>
        <v>2</v>
      </c>
      <c r="P1396">
        <v>20</v>
      </c>
    </row>
    <row r="1397" spans="2:16" ht="15" hidden="1" customHeight="1">
      <c r="B1397" t="s">
        <v>3400</v>
      </c>
      <c r="C1397" s="1">
        <v>41059.059224537035</v>
      </c>
      <c r="D1397" s="4">
        <v>50000</v>
      </c>
      <c r="E1397">
        <v>50000</v>
      </c>
      <c r="F1397" t="s">
        <v>6</v>
      </c>
      <c r="G1397">
        <f>tblSalaries[[#This Row],[clean Salary (in local currency)]]*VLOOKUP(tblSalaries[[#This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 s="32">
        <f>tblHours[[#This Row],[hrs per day, ave]]</f>
        <v>5</v>
      </c>
      <c r="N1397" s="32">
        <f>tblHours[[#This Row],[hrs per day, min]]</f>
        <v>4</v>
      </c>
      <c r="O1397" s="32">
        <f>tblHours[[#This Row],[hrs per day, max]]</f>
        <v>6</v>
      </c>
      <c r="P1397">
        <v>7</v>
      </c>
    </row>
    <row r="1398" spans="2:16" ht="15" hidden="1" customHeight="1">
      <c r="B1398" t="s">
        <v>3401</v>
      </c>
      <c r="C1398" s="1">
        <v>41059.059328703705</v>
      </c>
      <c r="D1398" s="4">
        <v>57678.400000000001</v>
      </c>
      <c r="E1398">
        <v>57678</v>
      </c>
      <c r="F1398" t="s">
        <v>6</v>
      </c>
      <c r="G1398">
        <f>tblSalaries[[#This Row],[clean Salary (in local currency)]]*VLOOKUP(tblSalaries[[#This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 s="32">
        <f>tblHours[[#This Row],[hrs per day, ave]]</f>
        <v>5</v>
      </c>
      <c r="N1398" s="32">
        <f>tblHours[[#This Row],[hrs per day, min]]</f>
        <v>4</v>
      </c>
      <c r="O1398" s="32">
        <f>tblHours[[#This Row],[hrs per day, max]]</f>
        <v>6</v>
      </c>
      <c r="P1398">
        <v>2</v>
      </c>
    </row>
    <row r="1399" spans="2:16" ht="15" hidden="1" customHeight="1">
      <c r="B1399" t="s">
        <v>3402</v>
      </c>
      <c r="C1399" s="1">
        <v>41059.062395833331</v>
      </c>
      <c r="D1399" s="4">
        <v>80442</v>
      </c>
      <c r="E1399">
        <v>80442</v>
      </c>
      <c r="F1399" t="s">
        <v>6</v>
      </c>
      <c r="G1399">
        <f>tblSalaries[[#This Row],[clean Salary (in local currency)]]*VLOOKUP(tblSalaries[[#This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VLOOKUP(tblSalaries[[#This Row],[Where do you work]],tblCountries[[Actual]:[Mapping]],2,FALSE)</f>
        <v>USA</v>
      </c>
      <c r="L1399" t="s">
        <v>9</v>
      </c>
      <c r="M1399" s="32">
        <f>tblHours[[#This Row],[hrs per day, ave]]</f>
        <v>5</v>
      </c>
      <c r="N1399" s="32">
        <f>tblHours[[#This Row],[hrs per day, min]]</f>
        <v>4</v>
      </c>
      <c r="O1399" s="32">
        <f>tblHours[[#This Row],[hrs per day, max]]</f>
        <v>6</v>
      </c>
      <c r="P1399">
        <v>16</v>
      </c>
    </row>
    <row r="1400" spans="2:16" ht="15" hidden="1" customHeight="1">
      <c r="B1400" t="s">
        <v>3403</v>
      </c>
      <c r="C1400" s="1">
        <v>41059.075208333335</v>
      </c>
      <c r="D1400" s="4">
        <v>75000</v>
      </c>
      <c r="E1400">
        <v>75000</v>
      </c>
      <c r="F1400" t="s">
        <v>6</v>
      </c>
      <c r="G1400">
        <f>tblSalaries[[#This Row],[clean Salary (in local currency)]]*VLOOKUP(tblSalaries[[#This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VLOOKUP(tblSalaries[[#This Row],[Where do you work]],tblCountries[[Actual]:[Mapping]],2,FALSE)</f>
        <v>USA</v>
      </c>
      <c r="L1400" t="s">
        <v>25</v>
      </c>
      <c r="M1400" s="32">
        <f>tblHours[[#This Row],[hrs per day, ave]]</f>
        <v>1.5</v>
      </c>
      <c r="N1400" s="32">
        <f>tblHours[[#This Row],[hrs per day, min]]</f>
        <v>1</v>
      </c>
      <c r="O1400" s="32">
        <f>tblHours[[#This Row],[hrs per day, max]]</f>
        <v>2</v>
      </c>
      <c r="P1400">
        <v>9</v>
      </c>
    </row>
    <row r="1401" spans="2:16" ht="15" hidden="1" customHeight="1">
      <c r="B1401" t="s">
        <v>3404</v>
      </c>
      <c r="C1401" s="1">
        <v>41059.078159722223</v>
      </c>
      <c r="D1401" s="4">
        <v>61000</v>
      </c>
      <c r="E1401">
        <v>61000</v>
      </c>
      <c r="F1401" t="s">
        <v>6</v>
      </c>
      <c r="G1401">
        <f>tblSalaries[[#This Row],[clean Salary (in local currency)]]*VLOOKUP(tblSalaries[[#This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VLOOKUP(tblSalaries[[#This Row],[Where do you work]],tblCountries[[Actual]:[Mapping]],2,FALSE)</f>
        <v>USA</v>
      </c>
      <c r="L1401" t="s">
        <v>9</v>
      </c>
      <c r="M1401" s="32">
        <f>tblHours[[#This Row],[hrs per day, ave]]</f>
        <v>5</v>
      </c>
      <c r="N1401" s="32">
        <f>tblHours[[#This Row],[hrs per day, min]]</f>
        <v>4</v>
      </c>
      <c r="O1401" s="32">
        <f>tblHours[[#This Row],[hrs per day, max]]</f>
        <v>6</v>
      </c>
      <c r="P1401">
        <v>12</v>
      </c>
    </row>
    <row r="1402" spans="2:16" ht="15" hidden="1" customHeight="1">
      <c r="B1402" t="s">
        <v>3405</v>
      </c>
      <c r="C1402" s="1">
        <v>41059.081921296296</v>
      </c>
      <c r="D1402" s="4">
        <v>77000</v>
      </c>
      <c r="E1402">
        <v>77000</v>
      </c>
      <c r="F1402" t="s">
        <v>6</v>
      </c>
      <c r="G1402">
        <f>tblSalaries[[#This Row],[clean Salary (in local currency)]]*VLOOKUP(tblSalaries[[#This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VLOOKUP(tblSalaries[[#This Row],[Where do you work]],tblCountries[[Actual]:[Mapping]],2,FALSE)</f>
        <v>USA</v>
      </c>
      <c r="L1402" t="s">
        <v>9</v>
      </c>
      <c r="M1402" s="32">
        <f>tblHours[[#This Row],[hrs per day, ave]]</f>
        <v>5</v>
      </c>
      <c r="N1402" s="32">
        <f>tblHours[[#This Row],[hrs per day, min]]</f>
        <v>4</v>
      </c>
      <c r="O1402" s="32">
        <f>tblHours[[#This Row],[hrs per day, max]]</f>
        <v>6</v>
      </c>
      <c r="P1402">
        <v>10</v>
      </c>
    </row>
    <row r="1403" spans="2:16" ht="15" hidden="1" customHeight="1">
      <c r="B1403" t="s">
        <v>3406</v>
      </c>
      <c r="C1403" s="1">
        <v>41059.095856481479</v>
      </c>
      <c r="D1403" s="4" t="s">
        <v>1585</v>
      </c>
      <c r="E1403">
        <v>92000</v>
      </c>
      <c r="F1403" t="s">
        <v>6</v>
      </c>
      <c r="G1403">
        <f>tblSalaries[[#This Row],[clean Salary (in local currency)]]*VLOOKUP(tblSalaries[[#This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VLOOKUP(tblSalaries[[#This Row],[Where do you work]],tblCountries[[Actual]:[Mapping]],2,FALSE)</f>
        <v>USA</v>
      </c>
      <c r="L1403" t="s">
        <v>18</v>
      </c>
      <c r="M1403" s="32">
        <f>tblHours[[#This Row],[hrs per day, ave]]</f>
        <v>2.5</v>
      </c>
      <c r="N1403" s="32">
        <f>tblHours[[#This Row],[hrs per day, min]]</f>
        <v>2</v>
      </c>
      <c r="O1403" s="32">
        <f>tblHours[[#This Row],[hrs per day, max]]</f>
        <v>3</v>
      </c>
      <c r="P1403">
        <v>9</v>
      </c>
    </row>
    <row r="1404" spans="2:16" ht="15" hidden="1" customHeight="1">
      <c r="B1404" t="s">
        <v>3407</v>
      </c>
      <c r="C1404" s="1">
        <v>41059.096180555556</v>
      </c>
      <c r="D1404" s="4">
        <v>72000</v>
      </c>
      <c r="E1404">
        <v>72000</v>
      </c>
      <c r="F1404" t="s">
        <v>6</v>
      </c>
      <c r="G1404">
        <f>tblSalaries[[#This Row],[clean Salary (in local currency)]]*VLOOKUP(tblSalaries[[#This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VLOOKUP(tblSalaries[[#This Row],[Where do you work]],tblCountries[[Actual]:[Mapping]],2,FALSE)</f>
        <v>USA</v>
      </c>
      <c r="L1404" t="s">
        <v>13</v>
      </c>
      <c r="M1404" s="32">
        <f>tblHours[[#This Row],[hrs per day, ave]]</f>
        <v>8</v>
      </c>
      <c r="N1404" s="32">
        <f>tblHours[[#This Row],[hrs per day, min]]</f>
        <v>8</v>
      </c>
      <c r="O1404" s="32">
        <f>tblHours[[#This Row],[hrs per day, max]]</f>
        <v>8</v>
      </c>
      <c r="P1404">
        <v>10</v>
      </c>
    </row>
    <row r="1405" spans="2:16" ht="15" hidden="1" customHeight="1">
      <c r="B1405" t="s">
        <v>3408</v>
      </c>
      <c r="C1405" s="1">
        <v>41059.099062499998</v>
      </c>
      <c r="D1405" s="4">
        <v>14000</v>
      </c>
      <c r="E1405">
        <v>14000</v>
      </c>
      <c r="F1405" t="s">
        <v>6</v>
      </c>
      <c r="G1405">
        <f>tblSalaries[[#This Row],[clean Salary (in local currency)]]*VLOOKUP(tblSalaries[[#This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VLOOKUP(tblSalaries[[#This Row],[Where do you work]],tblCountries[[Actual]:[Mapping]],2,FALSE)</f>
        <v>India</v>
      </c>
      <c r="L1405" t="s">
        <v>9</v>
      </c>
      <c r="M1405" s="32">
        <f>tblHours[[#This Row],[hrs per day, ave]]</f>
        <v>5</v>
      </c>
      <c r="N1405" s="32">
        <f>tblHours[[#This Row],[hrs per day, min]]</f>
        <v>4</v>
      </c>
      <c r="O1405" s="32">
        <f>tblHours[[#This Row],[hrs per day, max]]</f>
        <v>6</v>
      </c>
      <c r="P1405">
        <v>3</v>
      </c>
    </row>
    <row r="1406" spans="2:16" ht="15" hidden="1" customHeight="1">
      <c r="B1406" t="s">
        <v>3409</v>
      </c>
      <c r="C1406" s="1">
        <v>41059.099293981482</v>
      </c>
      <c r="D1406" s="4">
        <v>111000</v>
      </c>
      <c r="E1406">
        <v>111000</v>
      </c>
      <c r="F1406" t="s">
        <v>6</v>
      </c>
      <c r="G1406">
        <f>tblSalaries[[#This Row],[clean Salary (in local currency)]]*VLOOKUP(tblSalaries[[#This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VLOOKUP(tblSalaries[[#This Row],[Where do you work]],tblCountries[[Actual]:[Mapping]],2,FALSE)</f>
        <v>USA</v>
      </c>
      <c r="L1406" t="s">
        <v>18</v>
      </c>
      <c r="M1406" s="32">
        <f>tblHours[[#This Row],[hrs per day, ave]]</f>
        <v>2.5</v>
      </c>
      <c r="N1406" s="32">
        <f>tblHours[[#This Row],[hrs per day, min]]</f>
        <v>2</v>
      </c>
      <c r="O1406" s="32">
        <f>tblHours[[#This Row],[hrs per day, max]]</f>
        <v>3</v>
      </c>
      <c r="P1406">
        <v>10</v>
      </c>
    </row>
    <row r="1407" spans="2:16" ht="15" hidden="1" customHeight="1">
      <c r="B1407" t="s">
        <v>3410</v>
      </c>
      <c r="C1407" s="1">
        <v>41059.105752314812</v>
      </c>
      <c r="D1407" s="4">
        <v>80000</v>
      </c>
      <c r="E1407">
        <v>80000</v>
      </c>
      <c r="F1407" t="s">
        <v>6</v>
      </c>
      <c r="G1407">
        <f>tblSalaries[[#This Row],[clean Salary (in local currency)]]*VLOOKUP(tblSalaries[[#This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VLOOKUP(tblSalaries[[#This Row],[Where do you work]],tblCountries[[Actual]:[Mapping]],2,FALSE)</f>
        <v>USA</v>
      </c>
      <c r="L1407" t="s">
        <v>9</v>
      </c>
      <c r="M1407" s="32">
        <f>tblHours[[#This Row],[hrs per day, ave]]</f>
        <v>5</v>
      </c>
      <c r="N1407" s="32">
        <f>tblHours[[#This Row],[hrs per day, min]]</f>
        <v>4</v>
      </c>
      <c r="O1407" s="32">
        <f>tblHours[[#This Row],[hrs per day, max]]</f>
        <v>6</v>
      </c>
      <c r="P1407">
        <v>20</v>
      </c>
    </row>
    <row r="1408" spans="2:16" ht="15" hidden="1" customHeight="1">
      <c r="B1408" t="s">
        <v>3411</v>
      </c>
      <c r="C1408" s="1">
        <v>41059.108101851853</v>
      </c>
      <c r="D1408" s="4" t="s">
        <v>1589</v>
      </c>
      <c r="E1408">
        <v>3250000</v>
      </c>
      <c r="F1408" t="s">
        <v>40</v>
      </c>
      <c r="G1408">
        <f>tblSalaries[[#This Row],[clean Salary (in local currency)]]*VLOOKUP(tblSalaries[[#This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VLOOKUP(tblSalaries[[#This Row],[Where do you work]],tblCountries[[Actual]:[Mapping]],2,FALSE)</f>
        <v>India</v>
      </c>
      <c r="L1408" t="s">
        <v>9</v>
      </c>
      <c r="M1408" s="32">
        <f>tblHours[[#This Row],[hrs per day, ave]]</f>
        <v>5</v>
      </c>
      <c r="N1408" s="32">
        <f>tblHours[[#This Row],[hrs per day, min]]</f>
        <v>4</v>
      </c>
      <c r="O1408" s="32">
        <f>tblHours[[#This Row],[hrs per day, max]]</f>
        <v>6</v>
      </c>
      <c r="P1408">
        <v>5.5</v>
      </c>
    </row>
    <row r="1409" spans="2:16" ht="15" hidden="1" customHeight="1">
      <c r="B1409" t="s">
        <v>3412</v>
      </c>
      <c r="C1409" s="1">
        <v>41059.110995370371</v>
      </c>
      <c r="D1409" s="4">
        <v>25000</v>
      </c>
      <c r="E1409">
        <v>25000</v>
      </c>
      <c r="F1409" t="s">
        <v>6</v>
      </c>
      <c r="G1409">
        <f>tblSalaries[[#This Row],[clean Salary (in local currency)]]*VLOOKUP(tblSalaries[[#This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VLOOKUP(tblSalaries[[#This Row],[Where do you work]],tblCountries[[Actual]:[Mapping]],2,FALSE)</f>
        <v>India</v>
      </c>
      <c r="L1409" t="s">
        <v>18</v>
      </c>
      <c r="M1409" s="32">
        <f>tblHours[[#This Row],[hrs per day, ave]]</f>
        <v>2.5</v>
      </c>
      <c r="N1409" s="32">
        <f>tblHours[[#This Row],[hrs per day, min]]</f>
        <v>2</v>
      </c>
      <c r="O1409" s="32">
        <f>tblHours[[#This Row],[hrs per day, max]]</f>
        <v>3</v>
      </c>
      <c r="P1409">
        <v>8</v>
      </c>
    </row>
    <row r="1410" spans="2:16" ht="15" hidden="1" customHeight="1">
      <c r="B1410" t="s">
        <v>3413</v>
      </c>
      <c r="C1410" s="1">
        <v>41059.139085648145</v>
      </c>
      <c r="D1410" s="4" t="s">
        <v>1591</v>
      </c>
      <c r="E1410">
        <v>24000</v>
      </c>
      <c r="F1410" t="s">
        <v>6</v>
      </c>
      <c r="G1410">
        <f>tblSalaries[[#This Row],[clean Salary (in local currency)]]*VLOOKUP(tblSalaries[[#This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VLOOKUP(tblSalaries[[#This Row],[Where do you work]],tblCountries[[Actual]:[Mapping]],2,FALSE)</f>
        <v>USA</v>
      </c>
      <c r="L1410" t="s">
        <v>25</v>
      </c>
      <c r="M1410" s="32">
        <f>tblHours[[#This Row],[hrs per day, ave]]</f>
        <v>1.5</v>
      </c>
      <c r="N1410" s="32">
        <f>tblHours[[#This Row],[hrs per day, min]]</f>
        <v>1</v>
      </c>
      <c r="O1410" s="32">
        <f>tblHours[[#This Row],[hrs per day, max]]</f>
        <v>2</v>
      </c>
      <c r="P1410">
        <v>2</v>
      </c>
    </row>
    <row r="1411" spans="2:16" ht="15" hidden="1" customHeight="1">
      <c r="B1411" t="s">
        <v>3414</v>
      </c>
      <c r="C1411" s="1">
        <v>41059.17627314815</v>
      </c>
      <c r="D1411" s="4">
        <v>61000</v>
      </c>
      <c r="E1411">
        <v>61000</v>
      </c>
      <c r="F1411" t="s">
        <v>6</v>
      </c>
      <c r="G1411">
        <f>tblSalaries[[#This Row],[clean Salary (in local currency)]]*VLOOKUP(tblSalaries[[#This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 s="32">
        <f>tblHours[[#This Row],[hrs per day, ave]]</f>
        <v>2.5</v>
      </c>
      <c r="N1411" s="32">
        <f>tblHours[[#This Row],[hrs per day, min]]</f>
        <v>2</v>
      </c>
      <c r="O1411" s="32">
        <f>tblHours[[#This Row],[hrs per day, max]]</f>
        <v>3</v>
      </c>
      <c r="P1411">
        <v>25</v>
      </c>
    </row>
    <row r="1412" spans="2:16" ht="15" hidden="1" customHeight="1">
      <c r="B1412" t="s">
        <v>3415</v>
      </c>
      <c r="C1412" s="1">
        <v>41059.33699074074</v>
      </c>
      <c r="D1412" s="4" t="s">
        <v>1594</v>
      </c>
      <c r="E1412">
        <v>55000</v>
      </c>
      <c r="F1412" t="s">
        <v>82</v>
      </c>
      <c r="G1412">
        <f>tblSalaries[[#This Row],[clean Salary (in local currency)]]*VLOOKUP(tblSalaries[[#This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VLOOKUP(tblSalaries[[#This Row],[Where do you work]],tblCountries[[Actual]:[Mapping]],2,FALSE)</f>
        <v>Australia</v>
      </c>
      <c r="L1412" t="s">
        <v>18</v>
      </c>
      <c r="M1412" s="32">
        <f>tblHours[[#This Row],[hrs per day, ave]]</f>
        <v>2.5</v>
      </c>
      <c r="N1412" s="32">
        <f>tblHours[[#This Row],[hrs per day, min]]</f>
        <v>2</v>
      </c>
      <c r="O1412" s="32">
        <f>tblHours[[#This Row],[hrs per day, max]]</f>
        <v>3</v>
      </c>
      <c r="P1412">
        <v>11</v>
      </c>
    </row>
    <row r="1413" spans="2:16" ht="15" hidden="1" customHeight="1">
      <c r="B1413" t="s">
        <v>3416</v>
      </c>
      <c r="C1413" s="1">
        <v>41059.404178240744</v>
      </c>
      <c r="D1413" s="4">
        <v>70000</v>
      </c>
      <c r="E1413">
        <v>70000</v>
      </c>
      <c r="F1413" t="s">
        <v>82</v>
      </c>
      <c r="G1413">
        <f>tblSalaries[[#This Row],[clean Salary (in local currency)]]*VLOOKUP(tblSalaries[[#This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VLOOKUP(tblSalaries[[#This Row],[Where do you work]],tblCountries[[Actual]:[Mapping]],2,FALSE)</f>
        <v>Australia</v>
      </c>
      <c r="L1413" t="s">
        <v>18</v>
      </c>
      <c r="M1413" s="32">
        <f>tblHours[[#This Row],[hrs per day, ave]]</f>
        <v>2.5</v>
      </c>
      <c r="N1413" s="32">
        <f>tblHours[[#This Row],[hrs per day, min]]</f>
        <v>2</v>
      </c>
      <c r="O1413" s="32">
        <f>tblHours[[#This Row],[hrs per day, max]]</f>
        <v>3</v>
      </c>
      <c r="P1413">
        <v>5</v>
      </c>
    </row>
    <row r="1414" spans="2:16" ht="15" hidden="1" customHeight="1">
      <c r="B1414" t="s">
        <v>3417</v>
      </c>
      <c r="C1414" s="1">
        <v>41059.424525462964</v>
      </c>
      <c r="D1414" s="4">
        <v>96230</v>
      </c>
      <c r="E1414">
        <v>96230</v>
      </c>
      <c r="F1414" t="s">
        <v>6</v>
      </c>
      <c r="G1414">
        <f>tblSalaries[[#This Row],[clean Salary (in local currency)]]*VLOOKUP(tblSalaries[[#This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VLOOKUP(tblSalaries[[#This Row],[Where do you work]],tblCountries[[Actual]:[Mapping]],2,FALSE)</f>
        <v>USA</v>
      </c>
      <c r="L1414" t="s">
        <v>9</v>
      </c>
      <c r="M1414" s="32">
        <f>tblHours[[#This Row],[hrs per day, ave]]</f>
        <v>5</v>
      </c>
      <c r="N1414" s="32">
        <f>tblHours[[#This Row],[hrs per day, min]]</f>
        <v>4</v>
      </c>
      <c r="O1414" s="32">
        <f>tblHours[[#This Row],[hrs per day, max]]</f>
        <v>6</v>
      </c>
      <c r="P1414">
        <v>18</v>
      </c>
    </row>
    <row r="1415" spans="2:16" ht="15" hidden="1" customHeight="1">
      <c r="B1415" t="s">
        <v>3418</v>
      </c>
      <c r="C1415" s="1">
        <v>41059.444722222222</v>
      </c>
      <c r="D1415" s="4">
        <v>75000</v>
      </c>
      <c r="E1415">
        <v>75000</v>
      </c>
      <c r="F1415" t="s">
        <v>6</v>
      </c>
      <c r="G1415">
        <f>tblSalaries[[#This Row],[clean Salary (in local currency)]]*VLOOKUP(tblSalaries[[#This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VLOOKUP(tblSalaries[[#This Row],[Where do you work]],tblCountries[[Actual]:[Mapping]],2,FALSE)</f>
        <v>USA</v>
      </c>
      <c r="L1415" t="s">
        <v>18</v>
      </c>
      <c r="M1415" s="32">
        <f>tblHours[[#This Row],[hrs per day, ave]]</f>
        <v>2.5</v>
      </c>
      <c r="N1415" s="32">
        <f>tblHours[[#This Row],[hrs per day, min]]</f>
        <v>2</v>
      </c>
      <c r="O1415" s="32">
        <f>tblHours[[#This Row],[hrs per day, max]]</f>
        <v>3</v>
      </c>
      <c r="P1415">
        <v>1.5</v>
      </c>
    </row>
    <row r="1416" spans="2:16" ht="15" hidden="1" customHeight="1">
      <c r="B1416" t="s">
        <v>3419</v>
      </c>
      <c r="C1416" s="1">
        <v>41059.456689814811</v>
      </c>
      <c r="D1416" s="4">
        <v>8500</v>
      </c>
      <c r="E1416">
        <v>102000</v>
      </c>
      <c r="F1416" t="s">
        <v>6</v>
      </c>
      <c r="G1416">
        <f>tblSalaries[[#This Row],[clean Salary (in local currency)]]*VLOOKUP(tblSalaries[[#This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VLOOKUP(tblSalaries[[#This Row],[Where do you work]],tblCountries[[Actual]:[Mapping]],2,FALSE)</f>
        <v>USA</v>
      </c>
      <c r="L1416" t="s">
        <v>9</v>
      </c>
      <c r="M1416" s="32">
        <f>tblHours[[#This Row],[hrs per day, ave]]</f>
        <v>5</v>
      </c>
      <c r="N1416" s="32">
        <f>tblHours[[#This Row],[hrs per day, min]]</f>
        <v>4</v>
      </c>
      <c r="O1416" s="32">
        <f>tblHours[[#This Row],[hrs per day, max]]</f>
        <v>6</v>
      </c>
      <c r="P1416">
        <v>5</v>
      </c>
    </row>
    <row r="1417" spans="2:16" ht="15" hidden="1" customHeight="1">
      <c r="B1417" t="s">
        <v>3420</v>
      </c>
      <c r="C1417" s="1">
        <v>41059.472604166665</v>
      </c>
      <c r="D1417" s="4" t="s">
        <v>1597</v>
      </c>
      <c r="E1417">
        <v>60000</v>
      </c>
      <c r="F1417" t="s">
        <v>3939</v>
      </c>
      <c r="G1417">
        <f>tblSalaries[[#This Row],[clean Salary (in local currency)]]*VLOOKUP(tblSalaries[[#This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VLOOKUP(tblSalaries[[#This Row],[Where do you work]],tblCountries[[Actual]:[Mapping]],2,FALSE)</f>
        <v>Malaysia</v>
      </c>
      <c r="L1417" t="s">
        <v>9</v>
      </c>
      <c r="M1417" s="32">
        <f>tblHours[[#This Row],[hrs per day, ave]]</f>
        <v>5</v>
      </c>
      <c r="N1417" s="32">
        <f>tblHours[[#This Row],[hrs per day, min]]</f>
        <v>4</v>
      </c>
      <c r="O1417" s="32">
        <f>tblHours[[#This Row],[hrs per day, max]]</f>
        <v>6</v>
      </c>
      <c r="P1417">
        <v>3</v>
      </c>
    </row>
    <row r="1418" spans="2:16" ht="15" hidden="1" customHeight="1">
      <c r="B1418" t="s">
        <v>3421</v>
      </c>
      <c r="C1418" s="1">
        <v>41059.485335648147</v>
      </c>
      <c r="D1418" s="4">
        <v>363</v>
      </c>
      <c r="E1418">
        <v>4356</v>
      </c>
      <c r="F1418" t="s">
        <v>6</v>
      </c>
      <c r="G1418">
        <f>tblSalaries[[#This Row],[clean Salary (in local currency)]]*VLOOKUP(tblSalaries[[#This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 s="32">
        <f>tblHours[[#This Row],[hrs per day, ave]]</f>
        <v>5</v>
      </c>
      <c r="N1418" s="32">
        <f>tblHours[[#This Row],[hrs per day, min]]</f>
        <v>4</v>
      </c>
      <c r="O1418" s="32">
        <f>tblHours[[#This Row],[hrs per day, max]]</f>
        <v>6</v>
      </c>
      <c r="P1418">
        <v>5</v>
      </c>
    </row>
    <row r="1419" spans="2:16" ht="15" hidden="1" customHeight="1">
      <c r="B1419" t="s">
        <v>3422</v>
      </c>
      <c r="C1419" s="1">
        <v>41059.48877314815</v>
      </c>
      <c r="D1419" s="4">
        <v>300000</v>
      </c>
      <c r="E1419">
        <v>300000</v>
      </c>
      <c r="F1419" t="s">
        <v>40</v>
      </c>
      <c r="G1419">
        <f>tblSalaries[[#This Row],[clean Salary (in local currency)]]*VLOOKUP(tblSalaries[[#This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VLOOKUP(tblSalaries[[#This Row],[Where do you work]],tblCountries[[Actual]:[Mapping]],2,FALSE)</f>
        <v>India</v>
      </c>
      <c r="L1419" t="s">
        <v>9</v>
      </c>
      <c r="M1419" s="32">
        <f>tblHours[[#This Row],[hrs per day, ave]]</f>
        <v>5</v>
      </c>
      <c r="N1419" s="32">
        <f>tblHours[[#This Row],[hrs per day, min]]</f>
        <v>4</v>
      </c>
      <c r="O1419" s="32">
        <f>tblHours[[#This Row],[hrs per day, max]]</f>
        <v>6</v>
      </c>
      <c r="P1419">
        <v>4</v>
      </c>
    </row>
    <row r="1420" spans="2:16" ht="15" hidden="1" customHeight="1">
      <c r="B1420" t="s">
        <v>3423</v>
      </c>
      <c r="C1420" s="1">
        <v>41059.508773148147</v>
      </c>
      <c r="D1420" s="4">
        <v>67000</v>
      </c>
      <c r="E1420">
        <v>67000</v>
      </c>
      <c r="F1420" t="s">
        <v>6</v>
      </c>
      <c r="G1420">
        <f>tblSalaries[[#This Row],[clean Salary (in local currency)]]*VLOOKUP(tblSalaries[[#This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VLOOKUP(tblSalaries[[#This Row],[Where do you work]],tblCountries[[Actual]:[Mapping]],2,FALSE)</f>
        <v>USA</v>
      </c>
      <c r="L1420" t="s">
        <v>18</v>
      </c>
      <c r="M1420" s="32">
        <f>tblHours[[#This Row],[hrs per day, ave]]</f>
        <v>2.5</v>
      </c>
      <c r="N1420" s="32">
        <f>tblHours[[#This Row],[hrs per day, min]]</f>
        <v>2</v>
      </c>
      <c r="O1420" s="32">
        <f>tblHours[[#This Row],[hrs per day, max]]</f>
        <v>3</v>
      </c>
      <c r="P1420">
        <v>20</v>
      </c>
    </row>
    <row r="1421" spans="2:16" ht="15" hidden="1" customHeight="1">
      <c r="B1421" t="s">
        <v>3424</v>
      </c>
      <c r="C1421" s="1">
        <v>41059.517627314817</v>
      </c>
      <c r="D1421" s="4">
        <v>480000</v>
      </c>
      <c r="E1421">
        <v>480000</v>
      </c>
      <c r="F1421" t="s">
        <v>40</v>
      </c>
      <c r="G1421">
        <f>tblSalaries[[#This Row],[clean Salary (in local currency)]]*VLOOKUP(tblSalaries[[#This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VLOOKUP(tblSalaries[[#This Row],[Where do you work]],tblCountries[[Actual]:[Mapping]],2,FALSE)</f>
        <v>India</v>
      </c>
      <c r="L1421" t="s">
        <v>9</v>
      </c>
      <c r="M1421" s="32">
        <f>tblHours[[#This Row],[hrs per day, ave]]</f>
        <v>5</v>
      </c>
      <c r="N1421" s="32">
        <f>tblHours[[#This Row],[hrs per day, min]]</f>
        <v>4</v>
      </c>
      <c r="O1421" s="32">
        <f>tblHours[[#This Row],[hrs per day, max]]</f>
        <v>6</v>
      </c>
      <c r="P1421">
        <v>7</v>
      </c>
    </row>
    <row r="1422" spans="2:16" ht="15" hidden="1" customHeight="1">
      <c r="B1422" t="s">
        <v>3425</v>
      </c>
      <c r="C1422" s="1">
        <v>41059.524398148147</v>
      </c>
      <c r="D1422" s="4" t="s">
        <v>1600</v>
      </c>
      <c r="E1422">
        <v>900000</v>
      </c>
      <c r="F1422" t="s">
        <v>40</v>
      </c>
      <c r="G1422">
        <f>tblSalaries[[#This Row],[clean Salary (in local currency)]]*VLOOKUP(tblSalaries[[#This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VLOOKUP(tblSalaries[[#This Row],[Where do you work]],tblCountries[[Actual]:[Mapping]],2,FALSE)</f>
        <v>India</v>
      </c>
      <c r="L1422" t="s">
        <v>9</v>
      </c>
      <c r="M1422" s="32">
        <f>tblHours[[#This Row],[hrs per day, ave]]</f>
        <v>5</v>
      </c>
      <c r="N1422" s="32">
        <f>tblHours[[#This Row],[hrs per day, min]]</f>
        <v>4</v>
      </c>
      <c r="O1422" s="32">
        <f>tblHours[[#This Row],[hrs per day, max]]</f>
        <v>6</v>
      </c>
      <c r="P1422">
        <v>4</v>
      </c>
    </row>
    <row r="1423" spans="2:16" ht="15" hidden="1" customHeight="1">
      <c r="B1423" t="s">
        <v>3426</v>
      </c>
      <c r="C1423" s="1">
        <v>41059.5393287037</v>
      </c>
      <c r="D1423" s="4" t="s">
        <v>1601</v>
      </c>
      <c r="E1423">
        <v>600000</v>
      </c>
      <c r="F1423" t="s">
        <v>40</v>
      </c>
      <c r="G1423">
        <f>tblSalaries[[#This Row],[clean Salary (in local currency)]]*VLOOKUP(tblSalaries[[#This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VLOOKUP(tblSalaries[[#This Row],[Where do you work]],tblCountries[[Actual]:[Mapping]],2,FALSE)</f>
        <v>India</v>
      </c>
      <c r="L1423" t="s">
        <v>18</v>
      </c>
      <c r="M1423" s="32">
        <f>tblHours[[#This Row],[hrs per day, ave]]</f>
        <v>2.5</v>
      </c>
      <c r="N1423" s="32">
        <f>tblHours[[#This Row],[hrs per day, min]]</f>
        <v>2</v>
      </c>
      <c r="O1423" s="32">
        <f>tblHours[[#This Row],[hrs per day, max]]</f>
        <v>3</v>
      </c>
      <c r="P1423">
        <v>36</v>
      </c>
    </row>
    <row r="1424" spans="2:16" ht="15" hidden="1" customHeight="1">
      <c r="B1424" t="s">
        <v>3427</v>
      </c>
      <c r="C1424" s="1">
        <v>41059.545972222222</v>
      </c>
      <c r="D1424" s="4">
        <v>30000</v>
      </c>
      <c r="E1424">
        <v>30000</v>
      </c>
      <c r="F1424" t="s">
        <v>6</v>
      </c>
      <c r="G1424">
        <f>tblSalaries[[#This Row],[clean Salary (in local currency)]]*VLOOKUP(tblSalaries[[#This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VLOOKUP(tblSalaries[[#This Row],[Where do you work]],tblCountries[[Actual]:[Mapping]],2,FALSE)</f>
        <v>UAE</v>
      </c>
      <c r="L1424" t="s">
        <v>9</v>
      </c>
      <c r="M1424" s="32">
        <f>tblHours[[#This Row],[hrs per day, ave]]</f>
        <v>5</v>
      </c>
      <c r="N1424" s="32">
        <f>tblHours[[#This Row],[hrs per day, min]]</f>
        <v>4</v>
      </c>
      <c r="O1424" s="32">
        <f>tblHours[[#This Row],[hrs per day, max]]</f>
        <v>6</v>
      </c>
      <c r="P1424">
        <v>8</v>
      </c>
    </row>
    <row r="1425" spans="2:16" ht="15" hidden="1" customHeight="1">
      <c r="B1425" t="s">
        <v>3428</v>
      </c>
      <c r="C1425" s="1">
        <v>41059.556319444448</v>
      </c>
      <c r="D1425" s="4">
        <v>500000</v>
      </c>
      <c r="E1425">
        <v>500000</v>
      </c>
      <c r="F1425" t="s">
        <v>40</v>
      </c>
      <c r="G1425">
        <f>tblSalaries[[#This Row],[clean Salary (in local currency)]]*VLOOKUP(tblSalaries[[#This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VLOOKUP(tblSalaries[[#This Row],[Where do you work]],tblCountries[[Actual]:[Mapping]],2,FALSE)</f>
        <v>India</v>
      </c>
      <c r="L1425" t="s">
        <v>18</v>
      </c>
      <c r="M1425" s="32">
        <f>tblHours[[#This Row],[hrs per day, ave]]</f>
        <v>2.5</v>
      </c>
      <c r="N1425" s="32">
        <f>tblHours[[#This Row],[hrs per day, min]]</f>
        <v>2</v>
      </c>
      <c r="O1425" s="32">
        <f>tblHours[[#This Row],[hrs per day, max]]</f>
        <v>3</v>
      </c>
      <c r="P1425">
        <v>0</v>
      </c>
    </row>
    <row r="1426" spans="2:16" ht="15" hidden="1" customHeight="1">
      <c r="B1426" t="s">
        <v>3429</v>
      </c>
      <c r="C1426" s="1">
        <v>41059.559166666666</v>
      </c>
      <c r="D1426" s="4">
        <v>20000</v>
      </c>
      <c r="E1426">
        <v>20000</v>
      </c>
      <c r="F1426" t="s">
        <v>6</v>
      </c>
      <c r="G1426">
        <f>tblSalaries[[#This Row],[clean Salary (in local currency)]]*VLOOKUP(tblSalaries[[#This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VLOOKUP(tblSalaries[[#This Row],[Where do you work]],tblCountries[[Actual]:[Mapping]],2,FALSE)</f>
        <v>India</v>
      </c>
      <c r="L1426" t="s">
        <v>186</v>
      </c>
      <c r="M1426" s="32">
        <f>tblHours[[#This Row],[hrs per day, ave]]</f>
        <v>0</v>
      </c>
      <c r="N1426" s="32">
        <f>tblHours[[#This Row],[hrs per day, min]]</f>
        <v>0</v>
      </c>
      <c r="O1426" s="32">
        <f>tblHours[[#This Row],[hrs per day, max]]</f>
        <v>0</v>
      </c>
      <c r="P1426">
        <v>10</v>
      </c>
    </row>
    <row r="1427" spans="2:16" ht="15" hidden="1" customHeight="1">
      <c r="B1427" t="s">
        <v>3430</v>
      </c>
      <c r="C1427" s="1">
        <v>41059.563599537039</v>
      </c>
      <c r="D1427" s="4">
        <v>86000</v>
      </c>
      <c r="E1427">
        <v>86000</v>
      </c>
      <c r="F1427" t="s">
        <v>82</v>
      </c>
      <c r="G1427">
        <f>tblSalaries[[#This Row],[clean Salary (in local currency)]]*VLOOKUP(tblSalaries[[#This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VLOOKUP(tblSalaries[[#This Row],[Where do you work]],tblCountries[[Actual]:[Mapping]],2,FALSE)</f>
        <v>Australia</v>
      </c>
      <c r="L1427" t="s">
        <v>9</v>
      </c>
      <c r="M1427" s="32">
        <f>tblHours[[#This Row],[hrs per day, ave]]</f>
        <v>5</v>
      </c>
      <c r="N1427" s="32">
        <f>tblHours[[#This Row],[hrs per day, min]]</f>
        <v>4</v>
      </c>
      <c r="O1427" s="32">
        <f>tblHours[[#This Row],[hrs per day, max]]</f>
        <v>6</v>
      </c>
      <c r="P1427">
        <v>10</v>
      </c>
    </row>
    <row r="1428" spans="2:16" ht="15" hidden="1" customHeight="1">
      <c r="B1428" t="s">
        <v>3431</v>
      </c>
      <c r="C1428" s="1">
        <v>41059.567152777781</v>
      </c>
      <c r="D1428" s="4">
        <v>1000000</v>
      </c>
      <c r="E1428">
        <v>1000000</v>
      </c>
      <c r="F1428" t="s">
        <v>40</v>
      </c>
      <c r="G1428">
        <f>tblSalaries[[#This Row],[clean Salary (in local currency)]]*VLOOKUP(tblSalaries[[#This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VLOOKUP(tblSalaries[[#This Row],[Where do you work]],tblCountries[[Actual]:[Mapping]],2,FALSE)</f>
        <v>India</v>
      </c>
      <c r="L1428" t="s">
        <v>13</v>
      </c>
      <c r="M1428" s="32">
        <f>tblHours[[#This Row],[hrs per day, ave]]</f>
        <v>8</v>
      </c>
      <c r="N1428" s="32">
        <f>tblHours[[#This Row],[hrs per day, min]]</f>
        <v>8</v>
      </c>
      <c r="O1428" s="32">
        <f>tblHours[[#This Row],[hrs per day, max]]</f>
        <v>8</v>
      </c>
      <c r="P1428">
        <v>6</v>
      </c>
    </row>
    <row r="1429" spans="2:16" ht="15" hidden="1" customHeight="1">
      <c r="B1429" t="s">
        <v>3432</v>
      </c>
      <c r="C1429" s="1">
        <v>41059.56722222222</v>
      </c>
      <c r="D1429" s="4">
        <v>41000</v>
      </c>
      <c r="E1429">
        <v>41000</v>
      </c>
      <c r="F1429" t="s">
        <v>6</v>
      </c>
      <c r="G1429">
        <f>tblSalaries[[#This Row],[clean Salary (in local currency)]]*VLOOKUP(tblSalaries[[#This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VLOOKUP(tblSalaries[[#This Row],[Where do you work]],tblCountries[[Actual]:[Mapping]],2,FALSE)</f>
        <v>Japan</v>
      </c>
      <c r="L1429" t="s">
        <v>18</v>
      </c>
      <c r="M1429" s="32">
        <f>tblHours[[#This Row],[hrs per day, ave]]</f>
        <v>2.5</v>
      </c>
      <c r="N1429" s="32">
        <f>tblHours[[#This Row],[hrs per day, min]]</f>
        <v>2</v>
      </c>
      <c r="O1429" s="32">
        <f>tblHours[[#This Row],[hrs per day, max]]</f>
        <v>3</v>
      </c>
      <c r="P1429">
        <v>2</v>
      </c>
    </row>
    <row r="1430" spans="2:16" ht="15" hidden="1" customHeight="1">
      <c r="B1430" t="s">
        <v>3433</v>
      </c>
      <c r="C1430" s="1">
        <v>41059.570613425924</v>
      </c>
      <c r="D1430" s="4">
        <v>60000</v>
      </c>
      <c r="E1430">
        <v>60000</v>
      </c>
      <c r="F1430" t="s">
        <v>6</v>
      </c>
      <c r="G1430">
        <f>tblSalaries[[#This Row],[clean Salary (in local currency)]]*VLOOKUP(tblSalaries[[#This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VLOOKUP(tblSalaries[[#This Row],[Where do you work]],tblCountries[[Actual]:[Mapping]],2,FALSE)</f>
        <v>USA</v>
      </c>
      <c r="L1430" t="s">
        <v>18</v>
      </c>
      <c r="M1430" s="32">
        <f>tblHours[[#This Row],[hrs per day, ave]]</f>
        <v>2.5</v>
      </c>
      <c r="N1430" s="32">
        <f>tblHours[[#This Row],[hrs per day, min]]</f>
        <v>2</v>
      </c>
      <c r="O1430" s="32">
        <f>tblHours[[#This Row],[hrs per day, max]]</f>
        <v>3</v>
      </c>
      <c r="P1430">
        <v>4</v>
      </c>
    </row>
    <row r="1431" spans="2:16" ht="15" hidden="1" customHeight="1">
      <c r="B1431" t="s">
        <v>3434</v>
      </c>
      <c r="C1431" s="1">
        <v>41059.574895833335</v>
      </c>
      <c r="D1431" s="4" t="s">
        <v>1606</v>
      </c>
      <c r="E1431">
        <v>264000</v>
      </c>
      <c r="F1431" t="s">
        <v>585</v>
      </c>
      <c r="G1431">
        <f>tblSalaries[[#This Row],[clean Salary (in local currency)]]*VLOOKUP(tblSalaries[[#This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VLOOKUP(tblSalaries[[#This Row],[Where do you work]],tblCountries[[Actual]:[Mapping]],2,FALSE)</f>
        <v>South Africa</v>
      </c>
      <c r="L1431" t="s">
        <v>13</v>
      </c>
      <c r="M1431" s="32">
        <f>tblHours[[#This Row],[hrs per day, ave]]</f>
        <v>8</v>
      </c>
      <c r="N1431" s="32">
        <f>tblHours[[#This Row],[hrs per day, min]]</f>
        <v>8</v>
      </c>
      <c r="O1431" s="32">
        <f>tblHours[[#This Row],[hrs per day, max]]</f>
        <v>8</v>
      </c>
      <c r="P1431">
        <v>2</v>
      </c>
    </row>
    <row r="1432" spans="2:16" ht="15" hidden="1" customHeight="1">
      <c r="B1432" t="s">
        <v>3435</v>
      </c>
      <c r="C1432" s="1">
        <v>41059.580868055556</v>
      </c>
      <c r="D1432" s="4">
        <v>50000</v>
      </c>
      <c r="E1432">
        <v>50000</v>
      </c>
      <c r="F1432" t="s">
        <v>670</v>
      </c>
      <c r="G1432">
        <f>tblSalaries[[#This Row],[clean Salary (in local currency)]]*VLOOKUP(tblSalaries[[#This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VLOOKUP(tblSalaries[[#This Row],[Where do you work]],tblCountries[[Actual]:[Mapping]],2,FALSE)</f>
        <v>New Zealand</v>
      </c>
      <c r="L1432" t="s">
        <v>9</v>
      </c>
      <c r="M1432" s="32">
        <f>tblHours[[#This Row],[hrs per day, ave]]</f>
        <v>5</v>
      </c>
      <c r="N1432" s="32">
        <f>tblHours[[#This Row],[hrs per day, min]]</f>
        <v>4</v>
      </c>
      <c r="O1432" s="32">
        <f>tblHours[[#This Row],[hrs per day, max]]</f>
        <v>6</v>
      </c>
      <c r="P1432">
        <v>5</v>
      </c>
    </row>
    <row r="1433" spans="2:16" ht="15" hidden="1" customHeight="1">
      <c r="B1433" t="s">
        <v>3436</v>
      </c>
      <c r="C1433" s="1">
        <v>41059.581111111111</v>
      </c>
      <c r="D1433" s="4" t="s">
        <v>1610</v>
      </c>
      <c r="E1433">
        <v>320000</v>
      </c>
      <c r="F1433" t="s">
        <v>40</v>
      </c>
      <c r="G1433">
        <f>tblSalaries[[#This Row],[clean Salary (in local currency)]]*VLOOKUP(tblSalaries[[#This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VLOOKUP(tblSalaries[[#This Row],[Where do you work]],tblCountries[[Actual]:[Mapping]],2,FALSE)</f>
        <v>India</v>
      </c>
      <c r="L1433" t="s">
        <v>18</v>
      </c>
      <c r="M1433" s="32">
        <f>tblHours[[#This Row],[hrs per day, ave]]</f>
        <v>2.5</v>
      </c>
      <c r="N1433" s="32">
        <f>tblHours[[#This Row],[hrs per day, min]]</f>
        <v>2</v>
      </c>
      <c r="O1433" s="32">
        <f>tblHours[[#This Row],[hrs per day, max]]</f>
        <v>3</v>
      </c>
      <c r="P1433">
        <v>2</v>
      </c>
    </row>
    <row r="1434" spans="2:16" ht="15" hidden="1" customHeight="1">
      <c r="B1434" t="s">
        <v>3437</v>
      </c>
      <c r="C1434" s="1">
        <v>41059.589699074073</v>
      </c>
      <c r="D1434" s="4" t="s">
        <v>1611</v>
      </c>
      <c r="E1434">
        <v>400000</v>
      </c>
      <c r="F1434" t="s">
        <v>40</v>
      </c>
      <c r="G1434">
        <f>tblSalaries[[#This Row],[clean Salary (in local currency)]]*VLOOKUP(tblSalaries[[#This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VLOOKUP(tblSalaries[[#This Row],[Where do you work]],tblCountries[[Actual]:[Mapping]],2,FALSE)</f>
        <v>India</v>
      </c>
      <c r="L1434" t="s">
        <v>9</v>
      </c>
      <c r="M1434" s="32">
        <f>tblHours[[#This Row],[hrs per day, ave]]</f>
        <v>5</v>
      </c>
      <c r="N1434" s="32">
        <f>tblHours[[#This Row],[hrs per day, min]]</f>
        <v>4</v>
      </c>
      <c r="O1434" s="32">
        <f>tblHours[[#This Row],[hrs per day, max]]</f>
        <v>6</v>
      </c>
      <c r="P1434">
        <v>6</v>
      </c>
    </row>
    <row r="1435" spans="2:16" ht="15" hidden="1" customHeight="1">
      <c r="B1435" t="s">
        <v>3438</v>
      </c>
      <c r="C1435" s="1">
        <v>41059.596608796295</v>
      </c>
      <c r="D1435" s="4" t="s">
        <v>1612</v>
      </c>
      <c r="E1435">
        <v>250000</v>
      </c>
      <c r="F1435" t="s">
        <v>40</v>
      </c>
      <c r="G1435">
        <f>tblSalaries[[#This Row],[clean Salary (in local currency)]]*VLOOKUP(tblSalaries[[#This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 s="32">
        <f>tblHours[[#This Row],[hrs per day, ave]]</f>
        <v>2.5</v>
      </c>
      <c r="N1435" s="32">
        <f>tblHours[[#This Row],[hrs per day, min]]</f>
        <v>2</v>
      </c>
      <c r="O1435" s="32">
        <f>tblHours[[#This Row],[hrs per day, max]]</f>
        <v>3</v>
      </c>
      <c r="P1435">
        <v>15</v>
      </c>
    </row>
    <row r="1436" spans="2:16" ht="15" hidden="1" customHeight="1">
      <c r="B1436" t="s">
        <v>3439</v>
      </c>
      <c r="C1436" s="1">
        <v>41059.598576388889</v>
      </c>
      <c r="D1436" s="4">
        <v>360000</v>
      </c>
      <c r="E1436">
        <v>360000</v>
      </c>
      <c r="F1436" t="s">
        <v>40</v>
      </c>
      <c r="G1436">
        <f>tblSalaries[[#This Row],[clean Salary (in local currency)]]*VLOOKUP(tblSalaries[[#This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18</v>
      </c>
      <c r="M1436" s="32">
        <f>tblHours[[#This Row],[hrs per day, ave]]</f>
        <v>2.5</v>
      </c>
      <c r="N1436" s="32">
        <f>tblHours[[#This Row],[hrs per day, min]]</f>
        <v>2</v>
      </c>
      <c r="O1436" s="32">
        <f>tblHours[[#This Row],[hrs per day, max]]</f>
        <v>3</v>
      </c>
      <c r="P1436">
        <v>6</v>
      </c>
    </row>
    <row r="1437" spans="2:16" ht="15" hidden="1" customHeight="1">
      <c r="B1437" t="s">
        <v>3440</v>
      </c>
      <c r="C1437" s="1">
        <v>41059.603437500002</v>
      </c>
      <c r="D1437" s="4" t="s">
        <v>1614</v>
      </c>
      <c r="E1437">
        <v>1150000</v>
      </c>
      <c r="F1437" t="s">
        <v>40</v>
      </c>
      <c r="G1437">
        <f>tblSalaries[[#This Row],[clean Salary (in local currency)]]*VLOOKUP(tblSalaries[[#This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VLOOKUP(tblSalaries[[#This Row],[Where do you work]],tblCountries[[Actual]:[Mapping]],2,FALSE)</f>
        <v>India</v>
      </c>
      <c r="L1437" t="s">
        <v>13</v>
      </c>
      <c r="M1437" s="32">
        <f>tblHours[[#This Row],[hrs per day, ave]]</f>
        <v>8</v>
      </c>
      <c r="N1437" s="32">
        <f>tblHours[[#This Row],[hrs per day, min]]</f>
        <v>8</v>
      </c>
      <c r="O1437" s="32">
        <f>tblHours[[#This Row],[hrs per day, max]]</f>
        <v>8</v>
      </c>
      <c r="P1437">
        <v>12</v>
      </c>
    </row>
    <row r="1438" spans="2:16" ht="15" hidden="1" customHeight="1">
      <c r="B1438" t="s">
        <v>3441</v>
      </c>
      <c r="C1438" s="1">
        <v>41059.605243055557</v>
      </c>
      <c r="D1438" s="4">
        <v>620000</v>
      </c>
      <c r="E1438">
        <v>620000</v>
      </c>
      <c r="F1438" t="s">
        <v>40</v>
      </c>
      <c r="G1438">
        <f>tblSalaries[[#This Row],[clean Salary (in local currency)]]*VLOOKUP(tblSalaries[[#This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VLOOKUP(tblSalaries[[#This Row],[Where do you work]],tblCountries[[Actual]:[Mapping]],2,FALSE)</f>
        <v>India</v>
      </c>
      <c r="L1438" t="s">
        <v>25</v>
      </c>
      <c r="M1438" s="32">
        <f>tblHours[[#This Row],[hrs per day, ave]]</f>
        <v>1.5</v>
      </c>
      <c r="N1438" s="32">
        <f>tblHours[[#This Row],[hrs per day, min]]</f>
        <v>1</v>
      </c>
      <c r="O1438" s="32">
        <f>tblHours[[#This Row],[hrs per day, max]]</f>
        <v>2</v>
      </c>
      <c r="P1438">
        <v>5</v>
      </c>
    </row>
    <row r="1439" spans="2:16" ht="15" hidden="1" customHeight="1">
      <c r="B1439" t="s">
        <v>3442</v>
      </c>
      <c r="C1439" s="1">
        <v>41059.665983796294</v>
      </c>
      <c r="D1439" s="4" t="s">
        <v>1616</v>
      </c>
      <c r="E1439">
        <v>1000000</v>
      </c>
      <c r="F1439" t="s">
        <v>40</v>
      </c>
      <c r="G1439">
        <f>tblSalaries[[#This Row],[clean Salary (in local currency)]]*VLOOKUP(tblSalaries[[#This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VLOOKUP(tblSalaries[[#This Row],[Where do you work]],tblCountries[[Actual]:[Mapping]],2,FALSE)</f>
        <v>India</v>
      </c>
      <c r="L1439" t="s">
        <v>18</v>
      </c>
      <c r="M1439" s="32">
        <f>tblHours[[#This Row],[hrs per day, ave]]</f>
        <v>2.5</v>
      </c>
      <c r="N1439" s="32">
        <f>tblHours[[#This Row],[hrs per day, min]]</f>
        <v>2</v>
      </c>
      <c r="O1439" s="32">
        <f>tblHours[[#This Row],[hrs per day, max]]</f>
        <v>3</v>
      </c>
      <c r="P1439">
        <v>7</v>
      </c>
    </row>
    <row r="1440" spans="2:16" ht="15" hidden="1" customHeight="1">
      <c r="B1440" t="s">
        <v>3443</v>
      </c>
      <c r="C1440" s="1">
        <v>41059.675393518519</v>
      </c>
      <c r="D1440" s="4" t="s">
        <v>733</v>
      </c>
      <c r="E1440">
        <v>200000</v>
      </c>
      <c r="F1440" t="s">
        <v>40</v>
      </c>
      <c r="G1440">
        <f>tblSalaries[[#This Row],[clean Salary (in local currency)]]*VLOOKUP(tblSalaries[[#This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VLOOKUP(tblSalaries[[#This Row],[Where do you work]],tblCountries[[Actual]:[Mapping]],2,FALSE)</f>
        <v>India</v>
      </c>
      <c r="L1440" t="s">
        <v>9</v>
      </c>
      <c r="M1440" s="32">
        <f>tblHours[[#This Row],[hrs per day, ave]]</f>
        <v>5</v>
      </c>
      <c r="N1440" s="32">
        <f>tblHours[[#This Row],[hrs per day, min]]</f>
        <v>4</v>
      </c>
      <c r="O1440" s="32">
        <f>tblHours[[#This Row],[hrs per day, max]]</f>
        <v>6</v>
      </c>
      <c r="P1440">
        <v>11</v>
      </c>
    </row>
    <row r="1441" spans="2:16" ht="15" hidden="1" customHeight="1">
      <c r="B1441" t="s">
        <v>3444</v>
      </c>
      <c r="C1441" s="1">
        <v>41059.682164351849</v>
      </c>
      <c r="D1441" s="4" t="s">
        <v>1617</v>
      </c>
      <c r="E1441">
        <v>17000</v>
      </c>
      <c r="F1441" t="s">
        <v>69</v>
      </c>
      <c r="G1441">
        <f>tblSalaries[[#This Row],[clean Salary (in local currency)]]*VLOOKUP(tblSalaries[[#This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VLOOKUP(tblSalaries[[#This Row],[Where do you work]],tblCountries[[Actual]:[Mapping]],2,FALSE)</f>
        <v>UK</v>
      </c>
      <c r="L1441" t="s">
        <v>18</v>
      </c>
      <c r="M1441" s="32">
        <f>tblHours[[#This Row],[hrs per day, ave]]</f>
        <v>2.5</v>
      </c>
      <c r="N1441" s="32">
        <f>tblHours[[#This Row],[hrs per day, min]]</f>
        <v>2</v>
      </c>
      <c r="O1441" s="32">
        <f>tblHours[[#This Row],[hrs per day, max]]</f>
        <v>3</v>
      </c>
      <c r="P1441">
        <v>5</v>
      </c>
    </row>
    <row r="1442" spans="2:16" ht="15" hidden="1" customHeight="1">
      <c r="B1442" t="s">
        <v>3445</v>
      </c>
      <c r="C1442" s="1">
        <v>41059.700370370374</v>
      </c>
      <c r="D1442" s="4">
        <v>1700</v>
      </c>
      <c r="E1442">
        <v>20400</v>
      </c>
      <c r="F1442" t="s">
        <v>6</v>
      </c>
      <c r="G1442">
        <f>tblSalaries[[#This Row],[clean Salary (in local currency)]]*VLOOKUP(tblSalaries[[#This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VLOOKUP(tblSalaries[[#This Row],[Where do you work]],tblCountries[[Actual]:[Mapping]],2,FALSE)</f>
        <v>Myanmar</v>
      </c>
      <c r="L1442" t="s">
        <v>25</v>
      </c>
      <c r="M1442" s="32">
        <f>tblHours[[#This Row],[hrs per day, ave]]</f>
        <v>1.5</v>
      </c>
      <c r="N1442" s="32">
        <f>tblHours[[#This Row],[hrs per day, min]]</f>
        <v>1</v>
      </c>
      <c r="O1442" s="32">
        <f>tblHours[[#This Row],[hrs per day, max]]</f>
        <v>2</v>
      </c>
      <c r="P1442">
        <v>10</v>
      </c>
    </row>
    <row r="1443" spans="2:16" ht="15" hidden="1" customHeight="1">
      <c r="B1443" t="s">
        <v>3446</v>
      </c>
      <c r="C1443" s="1">
        <v>41059.700868055559</v>
      </c>
      <c r="D1443" s="4" t="s">
        <v>1251</v>
      </c>
      <c r="E1443">
        <v>25000</v>
      </c>
      <c r="F1443" t="s">
        <v>69</v>
      </c>
      <c r="G1443">
        <f>tblSalaries[[#This Row],[clean Salary (in local currency)]]*VLOOKUP(tblSalaries[[#This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VLOOKUP(tblSalaries[[#This Row],[Where do you work]],tblCountries[[Actual]:[Mapping]],2,FALSE)</f>
        <v>UK</v>
      </c>
      <c r="L1443" t="s">
        <v>9</v>
      </c>
      <c r="M1443" s="32">
        <f>tblHours[[#This Row],[hrs per day, ave]]</f>
        <v>5</v>
      </c>
      <c r="N1443" s="32">
        <f>tblHours[[#This Row],[hrs per day, min]]</f>
        <v>4</v>
      </c>
      <c r="O1443" s="32">
        <f>tblHours[[#This Row],[hrs per day, max]]</f>
        <v>6</v>
      </c>
      <c r="P1443">
        <v>35</v>
      </c>
    </row>
    <row r="1444" spans="2:16" ht="15" hidden="1" customHeight="1">
      <c r="B1444" t="s">
        <v>3447</v>
      </c>
      <c r="C1444" s="1">
        <v>41059.705451388887</v>
      </c>
      <c r="D1444" s="4">
        <v>118000</v>
      </c>
      <c r="E1444">
        <v>118000</v>
      </c>
      <c r="F1444" t="s">
        <v>22</v>
      </c>
      <c r="G1444">
        <f>tblSalaries[[#This Row],[clean Salary (in local currency)]]*VLOOKUP(tblSalaries[[#This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VLOOKUP(tblSalaries[[#This Row],[Where do you work]],tblCountries[[Actual]:[Mapping]],2,FALSE)</f>
        <v>Europe</v>
      </c>
      <c r="L1444" t="s">
        <v>9</v>
      </c>
      <c r="M1444" s="32">
        <f>tblHours[[#This Row],[hrs per day, ave]]</f>
        <v>5</v>
      </c>
      <c r="N1444" s="32">
        <f>tblHours[[#This Row],[hrs per day, min]]</f>
        <v>4</v>
      </c>
      <c r="O1444" s="32">
        <f>tblHours[[#This Row],[hrs per day, max]]</f>
        <v>6</v>
      </c>
      <c r="P1444">
        <v>7</v>
      </c>
    </row>
    <row r="1445" spans="2:16" ht="15" hidden="1" customHeight="1">
      <c r="B1445" t="s">
        <v>3448</v>
      </c>
      <c r="C1445" s="1">
        <v>41059.709143518521</v>
      </c>
      <c r="D1445" s="4">
        <v>230000</v>
      </c>
      <c r="E1445">
        <v>230000</v>
      </c>
      <c r="F1445" t="s">
        <v>40</v>
      </c>
      <c r="G1445">
        <f>tblSalaries[[#This Row],[clean Salary (in local currency)]]*VLOOKUP(tblSalaries[[#This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 s="32">
        <f>tblHours[[#This Row],[hrs per day, ave]]</f>
        <v>5</v>
      </c>
      <c r="N1445" s="32">
        <f>tblHours[[#This Row],[hrs per day, min]]</f>
        <v>4</v>
      </c>
      <c r="O1445" s="32">
        <f>tblHours[[#This Row],[hrs per day, max]]</f>
        <v>6</v>
      </c>
      <c r="P1445">
        <v>1.6</v>
      </c>
    </row>
    <row r="1446" spans="2:16" ht="15" hidden="1" customHeight="1">
      <c r="B1446" t="s">
        <v>3449</v>
      </c>
      <c r="C1446" s="1">
        <v>41059.711724537039</v>
      </c>
      <c r="D1446" s="4" t="s">
        <v>1625</v>
      </c>
      <c r="E1446">
        <v>125000</v>
      </c>
      <c r="F1446" t="s">
        <v>82</v>
      </c>
      <c r="G1446">
        <f>tblSalaries[[#This Row],[clean Salary (in local currency)]]*VLOOKUP(tblSalaries[[#This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VLOOKUP(tblSalaries[[#This Row],[Where do you work]],tblCountries[[Actual]:[Mapping]],2,FALSE)</f>
        <v>Australia</v>
      </c>
      <c r="L1446" t="s">
        <v>9</v>
      </c>
      <c r="M1446" s="32">
        <f>tblHours[[#This Row],[hrs per day, ave]]</f>
        <v>5</v>
      </c>
      <c r="N1446" s="32">
        <f>tblHours[[#This Row],[hrs per day, min]]</f>
        <v>4</v>
      </c>
      <c r="O1446" s="32">
        <f>tblHours[[#This Row],[hrs per day, max]]</f>
        <v>6</v>
      </c>
      <c r="P1446">
        <v>7</v>
      </c>
    </row>
    <row r="1447" spans="2:16" ht="15" hidden="1" customHeight="1">
      <c r="B1447" t="s">
        <v>3450</v>
      </c>
      <c r="C1447" s="1">
        <v>41059.713738425926</v>
      </c>
      <c r="D1447" s="4" t="s">
        <v>1627</v>
      </c>
      <c r="E1447">
        <v>37000</v>
      </c>
      <c r="F1447" t="s">
        <v>69</v>
      </c>
      <c r="G1447">
        <f>tblSalaries[[#This Row],[clean Salary (in local currency)]]*VLOOKUP(tblSalaries[[#This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VLOOKUP(tblSalaries[[#This Row],[Where do you work]],tblCountries[[Actual]:[Mapping]],2,FALSE)</f>
        <v>UK</v>
      </c>
      <c r="L1447" t="s">
        <v>13</v>
      </c>
      <c r="M1447" s="32">
        <f>tblHours[[#This Row],[hrs per day, ave]]</f>
        <v>8</v>
      </c>
      <c r="N1447" s="32">
        <f>tblHours[[#This Row],[hrs per day, min]]</f>
        <v>8</v>
      </c>
      <c r="O1447" s="32">
        <f>tblHours[[#This Row],[hrs per day, max]]</f>
        <v>8</v>
      </c>
      <c r="P1447">
        <v>20</v>
      </c>
    </row>
    <row r="1448" spans="2:16" ht="15" hidden="1" customHeight="1">
      <c r="B1448" t="s">
        <v>3451</v>
      </c>
      <c r="C1448" s="1">
        <v>41059.718368055554</v>
      </c>
      <c r="D1448" s="4" t="s">
        <v>1629</v>
      </c>
      <c r="E1448">
        <v>78000</v>
      </c>
      <c r="F1448" t="s">
        <v>585</v>
      </c>
      <c r="G1448">
        <f>tblSalaries[[#This Row],[clean Salary (in local currency)]]*VLOOKUP(tblSalaries[[#This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VLOOKUP(tblSalaries[[#This Row],[Where do you work]],tblCountries[[Actual]:[Mapping]],2,FALSE)</f>
        <v>South Africa</v>
      </c>
      <c r="L1448" t="s">
        <v>9</v>
      </c>
      <c r="M1448" s="32">
        <f>tblHours[[#This Row],[hrs per day, ave]]</f>
        <v>5</v>
      </c>
      <c r="N1448" s="32">
        <f>tblHours[[#This Row],[hrs per day, min]]</f>
        <v>4</v>
      </c>
      <c r="O1448" s="32">
        <f>tblHours[[#This Row],[hrs per day, max]]</f>
        <v>6</v>
      </c>
      <c r="P1448">
        <v>2</v>
      </c>
    </row>
    <row r="1449" spans="2:16" ht="15" hidden="1" customHeight="1">
      <c r="B1449" t="s">
        <v>3452</v>
      </c>
      <c r="C1449" s="1">
        <v>41059.721273148149</v>
      </c>
      <c r="D1449" s="4" t="s">
        <v>1631</v>
      </c>
      <c r="E1449">
        <v>720000</v>
      </c>
      <c r="F1449" t="s">
        <v>40</v>
      </c>
      <c r="G1449">
        <f>tblSalaries[[#This Row],[clean Salary (in local currency)]]*VLOOKUP(tblSalaries[[#This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VLOOKUP(tblSalaries[[#This Row],[Where do you work]],tblCountries[[Actual]:[Mapping]],2,FALSE)</f>
        <v>India</v>
      </c>
      <c r="L1449" t="s">
        <v>9</v>
      </c>
      <c r="M1449" s="32">
        <f>tblHours[[#This Row],[hrs per day, ave]]</f>
        <v>5</v>
      </c>
      <c r="N1449" s="32">
        <f>tblHours[[#This Row],[hrs per day, min]]</f>
        <v>4</v>
      </c>
      <c r="O1449" s="32">
        <f>tblHours[[#This Row],[hrs per day, max]]</f>
        <v>6</v>
      </c>
      <c r="P1449">
        <v>3</v>
      </c>
    </row>
    <row r="1450" spans="2:16" ht="15" hidden="1" customHeight="1">
      <c r="B1450" t="s">
        <v>3453</v>
      </c>
      <c r="C1450" s="1">
        <v>41059.760740740741</v>
      </c>
      <c r="D1450" s="4">
        <v>4000</v>
      </c>
      <c r="E1450">
        <v>4000</v>
      </c>
      <c r="F1450" t="s">
        <v>6</v>
      </c>
      <c r="G1450">
        <f>tblSalaries[[#This Row],[clean Salary (in local currency)]]*VLOOKUP(tblSalaries[[#This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VLOOKUP(tblSalaries[[#This Row],[Where do you work]],tblCountries[[Actual]:[Mapping]],2,FALSE)</f>
        <v>India</v>
      </c>
      <c r="L1450" t="s">
        <v>13</v>
      </c>
      <c r="M1450" s="32">
        <f>tblHours[[#This Row],[hrs per day, ave]]</f>
        <v>8</v>
      </c>
      <c r="N1450" s="32">
        <f>tblHours[[#This Row],[hrs per day, min]]</f>
        <v>8</v>
      </c>
      <c r="O1450" s="32">
        <f>tblHours[[#This Row],[hrs per day, max]]</f>
        <v>8</v>
      </c>
      <c r="P1450">
        <v>6</v>
      </c>
    </row>
    <row r="1451" spans="2:16" ht="15" hidden="1" customHeight="1">
      <c r="B1451" t="s">
        <v>3454</v>
      </c>
      <c r="C1451" s="1">
        <v>41059.76116898148</v>
      </c>
      <c r="D1451" s="4">
        <v>42000</v>
      </c>
      <c r="E1451">
        <v>42000</v>
      </c>
      <c r="F1451" t="s">
        <v>6</v>
      </c>
      <c r="G1451">
        <f>tblSalaries[[#This Row],[clean Salary (in local currency)]]*VLOOKUP(tblSalaries[[#This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VLOOKUP(tblSalaries[[#This Row],[Where do you work]],tblCountries[[Actual]:[Mapping]],2,FALSE)</f>
        <v>USA</v>
      </c>
      <c r="L1451" t="s">
        <v>13</v>
      </c>
      <c r="M1451" s="32">
        <f>tblHours[[#This Row],[hrs per day, ave]]</f>
        <v>8</v>
      </c>
      <c r="N1451" s="32">
        <f>tblHours[[#This Row],[hrs per day, min]]</f>
        <v>8</v>
      </c>
      <c r="O1451" s="32">
        <f>tblHours[[#This Row],[hrs per day, max]]</f>
        <v>8</v>
      </c>
      <c r="P1451">
        <v>2</v>
      </c>
    </row>
    <row r="1452" spans="2:16" ht="15" hidden="1" customHeight="1">
      <c r="B1452" t="s">
        <v>3455</v>
      </c>
      <c r="C1452" s="1">
        <v>41059.782835648148</v>
      </c>
      <c r="D1452" s="4" t="s">
        <v>1635</v>
      </c>
      <c r="E1452">
        <v>3200</v>
      </c>
      <c r="F1452" t="s">
        <v>6</v>
      </c>
      <c r="G1452">
        <f>tblSalaries[[#This Row],[clean Salary (in local currency)]]*VLOOKUP(tblSalaries[[#This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VLOOKUP(tblSalaries[[#This Row],[Where do you work]],tblCountries[[Actual]:[Mapping]],2,FALSE)</f>
        <v>India</v>
      </c>
      <c r="L1452" t="s">
        <v>13</v>
      </c>
      <c r="M1452" s="32">
        <f>tblHours[[#This Row],[hrs per day, ave]]</f>
        <v>8</v>
      </c>
      <c r="N1452" s="32">
        <f>tblHours[[#This Row],[hrs per day, min]]</f>
        <v>8</v>
      </c>
      <c r="O1452" s="32">
        <f>tblHours[[#This Row],[hrs per day, max]]</f>
        <v>8</v>
      </c>
      <c r="P1452">
        <v>19</v>
      </c>
    </row>
    <row r="1453" spans="2:16" ht="15" hidden="1" customHeight="1">
      <c r="B1453" t="s">
        <v>3456</v>
      </c>
      <c r="C1453" s="1">
        <v>41059.786076388889</v>
      </c>
      <c r="D1453" s="4">
        <v>60000</v>
      </c>
      <c r="E1453">
        <v>60000</v>
      </c>
      <c r="F1453" t="s">
        <v>6</v>
      </c>
      <c r="G1453">
        <f>tblSalaries[[#This Row],[clean Salary (in local currency)]]*VLOOKUP(tblSalaries[[#This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VLOOKUP(tblSalaries[[#This Row],[Where do you work]],tblCountries[[Actual]:[Mapping]],2,FALSE)</f>
        <v>Turkey</v>
      </c>
      <c r="L1453" t="s">
        <v>18</v>
      </c>
      <c r="M1453" s="32">
        <f>tblHours[[#This Row],[hrs per day, ave]]</f>
        <v>2.5</v>
      </c>
      <c r="N1453" s="32">
        <f>tblHours[[#This Row],[hrs per day, min]]</f>
        <v>2</v>
      </c>
      <c r="O1453" s="32">
        <f>tblHours[[#This Row],[hrs per day, max]]</f>
        <v>3</v>
      </c>
      <c r="P1453">
        <v>10</v>
      </c>
    </row>
    <row r="1454" spans="2:16" ht="15" hidden="1" customHeight="1">
      <c r="B1454" t="s">
        <v>3457</v>
      </c>
      <c r="C1454" s="1">
        <v>41059.792592592596</v>
      </c>
      <c r="D1454" s="4">
        <v>85000</v>
      </c>
      <c r="E1454">
        <v>85000</v>
      </c>
      <c r="F1454" t="s">
        <v>6</v>
      </c>
      <c r="G1454">
        <f>tblSalaries[[#This Row],[clean Salary (in local currency)]]*VLOOKUP(tblSalaries[[#This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VLOOKUP(tblSalaries[[#This Row],[Where do you work]],tblCountries[[Actual]:[Mapping]],2,FALSE)</f>
        <v>USA</v>
      </c>
      <c r="L1454" t="s">
        <v>9</v>
      </c>
      <c r="M1454" s="32">
        <f>tblHours[[#This Row],[hrs per day, ave]]</f>
        <v>5</v>
      </c>
      <c r="N1454" s="32">
        <f>tblHours[[#This Row],[hrs per day, min]]</f>
        <v>4</v>
      </c>
      <c r="O1454" s="32">
        <f>tblHours[[#This Row],[hrs per day, max]]</f>
        <v>6</v>
      </c>
      <c r="P1454">
        <v>9</v>
      </c>
    </row>
    <row r="1455" spans="2:16" ht="15" hidden="1" customHeight="1">
      <c r="B1455" t="s">
        <v>3458</v>
      </c>
      <c r="C1455" s="1">
        <v>41059.794953703706</v>
      </c>
      <c r="D1455" s="4">
        <v>109000</v>
      </c>
      <c r="E1455">
        <v>109000</v>
      </c>
      <c r="F1455" t="s">
        <v>6</v>
      </c>
      <c r="G1455">
        <f>tblSalaries[[#This Row],[clean Salary (in local currency)]]*VLOOKUP(tblSalaries[[#This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9</v>
      </c>
      <c r="M1455" s="32">
        <f>tblHours[[#This Row],[hrs per day, ave]]</f>
        <v>5</v>
      </c>
      <c r="N1455" s="32">
        <f>tblHours[[#This Row],[hrs per day, min]]</f>
        <v>4</v>
      </c>
      <c r="O1455" s="32">
        <f>tblHours[[#This Row],[hrs per day, max]]</f>
        <v>6</v>
      </c>
      <c r="P1455">
        <v>15</v>
      </c>
    </row>
    <row r="1456" spans="2:16" ht="15" hidden="1" customHeight="1">
      <c r="B1456" t="s">
        <v>3459</v>
      </c>
      <c r="C1456" s="1">
        <v>41059.81082175926</v>
      </c>
      <c r="D1456" s="4" t="s">
        <v>1641</v>
      </c>
      <c r="E1456">
        <v>60000</v>
      </c>
      <c r="F1456" t="s">
        <v>22</v>
      </c>
      <c r="G1456">
        <f>tblSalaries[[#This Row],[clean Salary (in local currency)]]*VLOOKUP(tblSalaries[[#This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VLOOKUP(tblSalaries[[#This Row],[Where do you work]],tblCountries[[Actual]:[Mapping]],2,FALSE)</f>
        <v>Italy</v>
      </c>
      <c r="L1456" t="s">
        <v>13</v>
      </c>
      <c r="M1456" s="32">
        <f>tblHours[[#This Row],[hrs per day, ave]]</f>
        <v>8</v>
      </c>
      <c r="N1456" s="32">
        <f>tblHours[[#This Row],[hrs per day, min]]</f>
        <v>8</v>
      </c>
      <c r="O1456" s="32">
        <f>tblHours[[#This Row],[hrs per day, max]]</f>
        <v>8</v>
      </c>
      <c r="P1456">
        <v>14</v>
      </c>
    </row>
    <row r="1457" spans="2:16" ht="15" hidden="1" customHeight="1">
      <c r="B1457" t="s">
        <v>3460</v>
      </c>
      <c r="C1457" s="1">
        <v>41059.821412037039</v>
      </c>
      <c r="D1457" s="4">
        <v>77000</v>
      </c>
      <c r="E1457">
        <v>77000</v>
      </c>
      <c r="F1457" t="s">
        <v>6</v>
      </c>
      <c r="G1457">
        <f>tblSalaries[[#This Row],[clean Salary (in local currency)]]*VLOOKUP(tblSalaries[[#This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VLOOKUP(tblSalaries[[#This Row],[Where do you work]],tblCountries[[Actual]:[Mapping]],2,FALSE)</f>
        <v>USA</v>
      </c>
      <c r="L1457" t="s">
        <v>18</v>
      </c>
      <c r="M1457" s="32">
        <f>tblHours[[#This Row],[hrs per day, ave]]</f>
        <v>2.5</v>
      </c>
      <c r="N1457" s="32">
        <f>tblHours[[#This Row],[hrs per day, min]]</f>
        <v>2</v>
      </c>
      <c r="O1457" s="32">
        <f>tblHours[[#This Row],[hrs per day, max]]</f>
        <v>3</v>
      </c>
      <c r="P1457">
        <v>13</v>
      </c>
    </row>
    <row r="1458" spans="2:16" ht="15" hidden="1" customHeight="1">
      <c r="B1458" t="s">
        <v>3461</v>
      </c>
      <c r="C1458" s="1">
        <v>41059.822025462963</v>
      </c>
      <c r="D1458" s="4">
        <v>25000</v>
      </c>
      <c r="E1458">
        <v>25000</v>
      </c>
      <c r="F1458" t="s">
        <v>6</v>
      </c>
      <c r="G1458">
        <f>tblSalaries[[#This Row],[clean Salary (in local currency)]]*VLOOKUP(tblSalaries[[#This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VLOOKUP(tblSalaries[[#This Row],[Where do you work]],tblCountries[[Actual]:[Mapping]],2,FALSE)</f>
        <v>India</v>
      </c>
      <c r="L1458" t="s">
        <v>13</v>
      </c>
      <c r="M1458" s="32">
        <f>tblHours[[#This Row],[hrs per day, ave]]</f>
        <v>8</v>
      </c>
      <c r="N1458" s="32">
        <f>tblHours[[#This Row],[hrs per day, min]]</f>
        <v>8</v>
      </c>
      <c r="O1458" s="32">
        <f>tblHours[[#This Row],[hrs per day, max]]</f>
        <v>8</v>
      </c>
      <c r="P1458">
        <v>4</v>
      </c>
    </row>
    <row r="1459" spans="2:16" ht="15" hidden="1" customHeight="1">
      <c r="B1459" t="s">
        <v>3462</v>
      </c>
      <c r="C1459" s="1">
        <v>41059.847118055557</v>
      </c>
      <c r="D1459" s="4">
        <v>64000</v>
      </c>
      <c r="E1459">
        <v>64000</v>
      </c>
      <c r="F1459" t="s">
        <v>6</v>
      </c>
      <c r="G1459">
        <f>tblSalaries[[#This Row],[clean Salary (in local currency)]]*VLOOKUP(tblSalaries[[#This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VLOOKUP(tblSalaries[[#This Row],[Where do you work]],tblCountries[[Actual]:[Mapping]],2,FALSE)</f>
        <v>USA</v>
      </c>
      <c r="L1459" t="s">
        <v>18</v>
      </c>
      <c r="M1459" s="32">
        <f>tblHours[[#This Row],[hrs per day, ave]]</f>
        <v>2.5</v>
      </c>
      <c r="N1459" s="32">
        <f>tblHours[[#This Row],[hrs per day, min]]</f>
        <v>2</v>
      </c>
      <c r="O1459" s="32">
        <f>tblHours[[#This Row],[hrs per day, max]]</f>
        <v>3</v>
      </c>
      <c r="P1459">
        <v>12</v>
      </c>
    </row>
    <row r="1460" spans="2:16" ht="15" hidden="1" customHeight="1">
      <c r="B1460" t="s">
        <v>3463</v>
      </c>
      <c r="C1460" s="1">
        <v>41059.851504629631</v>
      </c>
      <c r="D1460" s="4">
        <v>146633</v>
      </c>
      <c r="E1460">
        <v>146633</v>
      </c>
      <c r="F1460" t="s">
        <v>69</v>
      </c>
      <c r="G1460">
        <f>tblSalaries[[#This Row],[clean Salary (in local currency)]]*VLOOKUP(tblSalaries[[#This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VLOOKUP(tblSalaries[[#This Row],[Where do you work]],tblCountries[[Actual]:[Mapping]],2,FALSE)</f>
        <v>UK</v>
      </c>
      <c r="L1460" t="s">
        <v>18</v>
      </c>
      <c r="M1460" s="32">
        <f>tblHours[[#This Row],[hrs per day, ave]]</f>
        <v>2.5</v>
      </c>
      <c r="N1460" s="32">
        <f>tblHours[[#This Row],[hrs per day, min]]</f>
        <v>2</v>
      </c>
      <c r="O1460" s="32">
        <f>tblHours[[#This Row],[hrs per day, max]]</f>
        <v>3</v>
      </c>
      <c r="P1460">
        <v>10</v>
      </c>
    </row>
    <row r="1461" spans="2:16" ht="15" hidden="1" customHeight="1">
      <c r="B1461" t="s">
        <v>3464</v>
      </c>
      <c r="C1461" s="1">
        <v>41059.861631944441</v>
      </c>
      <c r="D1461" s="4">
        <v>76000</v>
      </c>
      <c r="E1461">
        <v>76000</v>
      </c>
      <c r="F1461" t="s">
        <v>6</v>
      </c>
      <c r="G1461">
        <f>tblSalaries[[#This Row],[clean Salary (in local currency)]]*VLOOKUP(tblSalaries[[#This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VLOOKUP(tblSalaries[[#This Row],[Where do you work]],tblCountries[[Actual]:[Mapping]],2,FALSE)</f>
        <v>USA</v>
      </c>
      <c r="L1461" t="s">
        <v>13</v>
      </c>
      <c r="M1461" s="32">
        <f>tblHours[[#This Row],[hrs per day, ave]]</f>
        <v>8</v>
      </c>
      <c r="N1461" s="32">
        <f>tblHours[[#This Row],[hrs per day, min]]</f>
        <v>8</v>
      </c>
      <c r="O1461" s="32">
        <f>tblHours[[#This Row],[hrs per day, max]]</f>
        <v>8</v>
      </c>
      <c r="P1461">
        <v>10</v>
      </c>
    </row>
    <row r="1462" spans="2:16" ht="15" hidden="1" customHeight="1">
      <c r="B1462" t="s">
        <v>3465</v>
      </c>
      <c r="C1462" s="1">
        <v>41059.862812500003</v>
      </c>
      <c r="D1462" s="4">
        <v>10000</v>
      </c>
      <c r="E1462">
        <v>10000</v>
      </c>
      <c r="F1462" t="s">
        <v>69</v>
      </c>
      <c r="G1462">
        <f>tblSalaries[[#This Row],[clean Salary (in local currency)]]*VLOOKUP(tblSalaries[[#This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VLOOKUP(tblSalaries[[#This Row],[Where do you work]],tblCountries[[Actual]:[Mapping]],2,FALSE)</f>
        <v>UK</v>
      </c>
      <c r="L1462" t="s">
        <v>18</v>
      </c>
      <c r="M1462" s="32">
        <f>tblHours[[#This Row],[hrs per day, ave]]</f>
        <v>2.5</v>
      </c>
      <c r="N1462" s="32">
        <f>tblHours[[#This Row],[hrs per day, min]]</f>
        <v>2</v>
      </c>
      <c r="O1462" s="32">
        <f>tblHours[[#This Row],[hrs per day, max]]</f>
        <v>3</v>
      </c>
      <c r="P1462">
        <v>8</v>
      </c>
    </row>
    <row r="1463" spans="2:16" ht="15" hidden="1" customHeight="1">
      <c r="B1463" t="s">
        <v>3466</v>
      </c>
      <c r="C1463" s="1">
        <v>41059.863043981481</v>
      </c>
      <c r="D1463" s="4" t="s">
        <v>1644</v>
      </c>
      <c r="E1463">
        <v>165000</v>
      </c>
      <c r="F1463" t="s">
        <v>82</v>
      </c>
      <c r="G1463">
        <f>tblSalaries[[#This Row],[clean Salary (in local currency)]]*VLOOKUP(tblSalaries[[#This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VLOOKUP(tblSalaries[[#This Row],[Where do you work]],tblCountries[[Actual]:[Mapping]],2,FALSE)</f>
        <v>Australia</v>
      </c>
      <c r="L1463" t="s">
        <v>18</v>
      </c>
      <c r="M1463" s="32">
        <f>tblHours[[#This Row],[hrs per day, ave]]</f>
        <v>2.5</v>
      </c>
      <c r="N1463" s="32">
        <f>tblHours[[#This Row],[hrs per day, min]]</f>
        <v>2</v>
      </c>
      <c r="O1463" s="32">
        <f>tblHours[[#This Row],[hrs per day, max]]</f>
        <v>3</v>
      </c>
      <c r="P1463">
        <v>17</v>
      </c>
    </row>
    <row r="1464" spans="2:16" ht="15" hidden="1" customHeight="1">
      <c r="B1464" t="s">
        <v>3467</v>
      </c>
      <c r="C1464" s="1">
        <v>41059.866608796299</v>
      </c>
      <c r="D1464" s="4" t="s">
        <v>1645</v>
      </c>
      <c r="E1464">
        <v>50000</v>
      </c>
      <c r="F1464" t="s">
        <v>6</v>
      </c>
      <c r="G1464">
        <f>tblSalaries[[#This Row],[clean Salary (in local currency)]]*VLOOKUP(tblSalaries[[#This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VLOOKUP(tblSalaries[[#This Row],[Where do you work]],tblCountries[[Actual]:[Mapping]],2,FALSE)</f>
        <v>Kuwait</v>
      </c>
      <c r="L1464" t="s">
        <v>9</v>
      </c>
      <c r="M1464" s="32">
        <f>tblHours[[#This Row],[hrs per day, ave]]</f>
        <v>5</v>
      </c>
      <c r="N1464" s="32">
        <f>tblHours[[#This Row],[hrs per day, min]]</f>
        <v>4</v>
      </c>
      <c r="O1464" s="32">
        <f>tblHours[[#This Row],[hrs per day, max]]</f>
        <v>6</v>
      </c>
      <c r="P1464">
        <v>13</v>
      </c>
    </row>
    <row r="1465" spans="2:16" ht="15" hidden="1" customHeight="1">
      <c r="B1465" t="s">
        <v>3468</v>
      </c>
      <c r="C1465" s="1">
        <v>41059.87027777778</v>
      </c>
      <c r="D1465" s="4" t="s">
        <v>1646</v>
      </c>
      <c r="E1465">
        <v>7200</v>
      </c>
      <c r="F1465" t="s">
        <v>6</v>
      </c>
      <c r="G1465">
        <f>tblSalaries[[#This Row],[clean Salary (in local currency)]]*VLOOKUP(tblSalaries[[#This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VLOOKUP(tblSalaries[[#This Row],[Where do you work]],tblCountries[[Actual]:[Mapping]],2,FALSE)</f>
        <v>Colombia</v>
      </c>
      <c r="L1465" t="s">
        <v>9</v>
      </c>
      <c r="M1465" s="32">
        <f>tblHours[[#This Row],[hrs per day, ave]]</f>
        <v>5</v>
      </c>
      <c r="N1465" s="32">
        <f>tblHours[[#This Row],[hrs per day, min]]</f>
        <v>4</v>
      </c>
      <c r="O1465" s="32">
        <f>tblHours[[#This Row],[hrs per day, max]]</f>
        <v>6</v>
      </c>
      <c r="P1465">
        <v>8</v>
      </c>
    </row>
    <row r="1466" spans="2:16" ht="15" hidden="1" customHeight="1">
      <c r="B1466" t="s">
        <v>3469</v>
      </c>
      <c r="C1466" s="1">
        <v>41059.880486111113</v>
      </c>
      <c r="D1466" s="4">
        <v>42000</v>
      </c>
      <c r="E1466">
        <v>42000</v>
      </c>
      <c r="F1466" t="s">
        <v>22</v>
      </c>
      <c r="G1466">
        <f>tblSalaries[[#This Row],[clean Salary (in local currency)]]*VLOOKUP(tblSalaries[[#This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VLOOKUP(tblSalaries[[#This Row],[Where do you work]],tblCountries[[Actual]:[Mapping]],2,FALSE)</f>
        <v>Germany</v>
      </c>
      <c r="L1466" t="s">
        <v>13</v>
      </c>
      <c r="M1466" s="32">
        <f>tblHours[[#This Row],[hrs per day, ave]]</f>
        <v>8</v>
      </c>
      <c r="N1466" s="32">
        <f>tblHours[[#This Row],[hrs per day, min]]</f>
        <v>8</v>
      </c>
      <c r="O1466" s="32">
        <f>tblHours[[#This Row],[hrs per day, max]]</f>
        <v>8</v>
      </c>
      <c r="P1466">
        <v>7</v>
      </c>
    </row>
    <row r="1467" spans="2:16" ht="15" hidden="1" customHeight="1">
      <c r="B1467" t="s">
        <v>3470</v>
      </c>
      <c r="C1467" s="1">
        <v>41059.888553240744</v>
      </c>
      <c r="D1467" s="4">
        <v>45000</v>
      </c>
      <c r="E1467">
        <v>45000</v>
      </c>
      <c r="F1467" t="s">
        <v>6</v>
      </c>
      <c r="G1467">
        <f>tblSalaries[[#This Row],[clean Salary (in local currency)]]*VLOOKUP(tblSalaries[[#This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VLOOKUP(tblSalaries[[#This Row],[Where do you work]],tblCountries[[Actual]:[Mapping]],2,FALSE)</f>
        <v>USA</v>
      </c>
      <c r="L1467" t="s">
        <v>18</v>
      </c>
      <c r="M1467" s="32">
        <f>tblHours[[#This Row],[hrs per day, ave]]</f>
        <v>2.5</v>
      </c>
      <c r="N1467" s="32">
        <f>tblHours[[#This Row],[hrs per day, min]]</f>
        <v>2</v>
      </c>
      <c r="O1467" s="32">
        <f>tblHours[[#This Row],[hrs per day, max]]</f>
        <v>3</v>
      </c>
      <c r="P1467">
        <v>10</v>
      </c>
    </row>
    <row r="1468" spans="2:16" ht="15" hidden="1" customHeight="1">
      <c r="B1468" t="s">
        <v>3471</v>
      </c>
      <c r="C1468" s="1">
        <v>41059.893101851849</v>
      </c>
      <c r="D1468" s="4">
        <v>5000</v>
      </c>
      <c r="E1468">
        <v>5000</v>
      </c>
      <c r="F1468" t="s">
        <v>6</v>
      </c>
      <c r="G1468">
        <f>tblSalaries[[#This Row],[clean Salary (in local currency)]]*VLOOKUP(tblSalaries[[#This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VLOOKUP(tblSalaries[[#This Row],[Where do you work]],tblCountries[[Actual]:[Mapping]],2,FALSE)</f>
        <v>India</v>
      </c>
      <c r="L1468" t="s">
        <v>13</v>
      </c>
      <c r="M1468" s="32">
        <f>tblHours[[#This Row],[hrs per day, ave]]</f>
        <v>8</v>
      </c>
      <c r="N1468" s="32">
        <f>tblHours[[#This Row],[hrs per day, min]]</f>
        <v>8</v>
      </c>
      <c r="O1468" s="32">
        <f>tblHours[[#This Row],[hrs per day, max]]</f>
        <v>8</v>
      </c>
      <c r="P1468">
        <v>4</v>
      </c>
    </row>
    <row r="1469" spans="2:16" ht="15" hidden="1" customHeight="1">
      <c r="B1469" t="s">
        <v>3472</v>
      </c>
      <c r="C1469" s="1">
        <v>41059.906319444446</v>
      </c>
      <c r="D1469" s="4">
        <v>74000</v>
      </c>
      <c r="E1469">
        <v>74000</v>
      </c>
      <c r="F1469" t="s">
        <v>82</v>
      </c>
      <c r="G1469">
        <f>tblSalaries[[#This Row],[clean Salary (in local currency)]]*VLOOKUP(tblSalaries[[#This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VLOOKUP(tblSalaries[[#This Row],[Where do you work]],tblCountries[[Actual]:[Mapping]],2,FALSE)</f>
        <v>Australia</v>
      </c>
      <c r="L1469" t="s">
        <v>13</v>
      </c>
      <c r="M1469" s="32">
        <f>tblHours[[#This Row],[hrs per day, ave]]</f>
        <v>8</v>
      </c>
      <c r="N1469" s="32">
        <f>tblHours[[#This Row],[hrs per day, min]]</f>
        <v>8</v>
      </c>
      <c r="O1469" s="32">
        <f>tblHours[[#This Row],[hrs per day, max]]</f>
        <v>8</v>
      </c>
      <c r="P1469">
        <v>20</v>
      </c>
    </row>
    <row r="1470" spans="2:16" ht="15" hidden="1" customHeight="1">
      <c r="B1470" t="s">
        <v>3473</v>
      </c>
      <c r="C1470" s="1">
        <v>41059.92454861111</v>
      </c>
      <c r="D1470" s="4" t="s">
        <v>816</v>
      </c>
      <c r="E1470">
        <v>15000</v>
      </c>
      <c r="F1470" t="s">
        <v>6</v>
      </c>
      <c r="G1470">
        <f>tblSalaries[[#This Row],[clean Salary (in local currency)]]*VLOOKUP(tblSalaries[[#This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VLOOKUP(tblSalaries[[#This Row],[Where do you work]],tblCountries[[Actual]:[Mapping]],2,FALSE)</f>
        <v>Romania</v>
      </c>
      <c r="L1470" t="s">
        <v>18</v>
      </c>
      <c r="M1470" s="32">
        <f>tblHours[[#This Row],[hrs per day, ave]]</f>
        <v>2.5</v>
      </c>
      <c r="N1470" s="32">
        <f>tblHours[[#This Row],[hrs per day, min]]</f>
        <v>2</v>
      </c>
      <c r="O1470" s="32">
        <f>tblHours[[#This Row],[hrs per day, max]]</f>
        <v>3</v>
      </c>
      <c r="P1470">
        <v>5</v>
      </c>
    </row>
    <row r="1471" spans="2:16" ht="15" hidden="1" customHeight="1">
      <c r="B1471" t="s">
        <v>3474</v>
      </c>
      <c r="C1471" s="1">
        <v>41059.938576388886</v>
      </c>
      <c r="D1471" s="4" t="s">
        <v>1651</v>
      </c>
      <c r="E1471">
        <v>33500</v>
      </c>
      <c r="F1471" t="s">
        <v>22</v>
      </c>
      <c r="G1471">
        <f>tblSalaries[[#This Row],[clean Salary (in local currency)]]*VLOOKUP(tblSalaries[[#This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VLOOKUP(tblSalaries[[#This Row],[Where do you work]],tblCountries[[Actual]:[Mapping]],2,FALSE)</f>
        <v>Germany</v>
      </c>
      <c r="L1471" t="s">
        <v>13</v>
      </c>
      <c r="M1471" s="32">
        <f>tblHours[[#This Row],[hrs per day, ave]]</f>
        <v>8</v>
      </c>
      <c r="N1471" s="32">
        <f>tblHours[[#This Row],[hrs per day, min]]</f>
        <v>8</v>
      </c>
      <c r="O1471" s="32">
        <f>tblHours[[#This Row],[hrs per day, max]]</f>
        <v>8</v>
      </c>
      <c r="P1471">
        <v>8</v>
      </c>
    </row>
    <row r="1472" spans="2:16" ht="15" hidden="1" customHeight="1">
      <c r="B1472" t="s">
        <v>3475</v>
      </c>
      <c r="C1472" s="1">
        <v>41059.938599537039</v>
      </c>
      <c r="D1472" s="4" t="s">
        <v>1653</v>
      </c>
      <c r="E1472">
        <v>61000</v>
      </c>
      <c r="F1472" t="s">
        <v>6</v>
      </c>
      <c r="G1472">
        <f>tblSalaries[[#This Row],[clean Salary (in local currency)]]*VLOOKUP(tblSalaries[[#This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 s="32">
        <f>tblHours[[#This Row],[hrs per day, ave]]</f>
        <v>5</v>
      </c>
      <c r="N1472" s="32">
        <f>tblHours[[#This Row],[hrs per day, min]]</f>
        <v>4</v>
      </c>
      <c r="O1472" s="32">
        <f>tblHours[[#This Row],[hrs per day, max]]</f>
        <v>6</v>
      </c>
      <c r="P1472">
        <v>5</v>
      </c>
    </row>
    <row r="1473" spans="2:16" ht="15" hidden="1" customHeight="1">
      <c r="B1473" t="s">
        <v>3476</v>
      </c>
      <c r="C1473" s="1">
        <v>41059.939131944448</v>
      </c>
      <c r="D1473" s="4">
        <v>66000</v>
      </c>
      <c r="E1473">
        <v>66000</v>
      </c>
      <c r="F1473" t="s">
        <v>6</v>
      </c>
      <c r="G1473">
        <f>tblSalaries[[#This Row],[clean Salary (in local currency)]]*VLOOKUP(tblSalaries[[#This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VLOOKUP(tblSalaries[[#This Row],[Where do you work]],tblCountries[[Actual]:[Mapping]],2,FALSE)</f>
        <v>USA</v>
      </c>
      <c r="L1473" t="s">
        <v>9</v>
      </c>
      <c r="M1473" s="32">
        <f>tblHours[[#This Row],[hrs per day, ave]]</f>
        <v>5</v>
      </c>
      <c r="N1473" s="32">
        <f>tblHours[[#This Row],[hrs per day, min]]</f>
        <v>4</v>
      </c>
      <c r="O1473" s="32">
        <f>tblHours[[#This Row],[hrs per day, max]]</f>
        <v>6</v>
      </c>
      <c r="P1473">
        <v>2</v>
      </c>
    </row>
    <row r="1474" spans="2:16" ht="15" hidden="1" customHeight="1">
      <c r="B1474" t="s">
        <v>3477</v>
      </c>
      <c r="C1474" s="1">
        <v>41059.958148148151</v>
      </c>
      <c r="D1474" s="4" t="s">
        <v>1655</v>
      </c>
      <c r="E1474">
        <v>278000</v>
      </c>
      <c r="F1474" t="s">
        <v>40</v>
      </c>
      <c r="G1474">
        <f>tblSalaries[[#This Row],[clean Salary (in local currency)]]*VLOOKUP(tblSalaries[[#This Row],[Currency]],tblXrate[],2,FALSE)</f>
        <v>4950.6008391090336</v>
      </c>
      <c r="H1474" t="s">
        <v>721</v>
      </c>
      <c r="I1474" t="s">
        <v>3999</v>
      </c>
      <c r="J1474" t="s">
        <v>8</v>
      </c>
      <c r="K1474" t="str">
        <f>VLOOKUP(tblSalaries[[#This Row],[Where do you work]],tblCountries[[Actual]:[Mapping]],2,FALSE)</f>
        <v>India</v>
      </c>
      <c r="L1474" t="s">
        <v>13</v>
      </c>
      <c r="M1474" s="32">
        <f>tblHours[[#This Row],[hrs per day, ave]]</f>
        <v>8</v>
      </c>
      <c r="N1474" s="32">
        <f>tblHours[[#This Row],[hrs per day, min]]</f>
        <v>8</v>
      </c>
      <c r="O1474" s="32">
        <f>tblHours[[#This Row],[hrs per day, max]]</f>
        <v>8</v>
      </c>
      <c r="P1474">
        <v>8</v>
      </c>
    </row>
    <row r="1475" spans="2:16" ht="15" hidden="1" customHeight="1">
      <c r="B1475" t="s">
        <v>3478</v>
      </c>
      <c r="C1475" s="1">
        <v>41059.959583333337</v>
      </c>
      <c r="D1475" s="4">
        <v>55000</v>
      </c>
      <c r="E1475">
        <v>55000</v>
      </c>
      <c r="F1475" t="s">
        <v>6</v>
      </c>
      <c r="G1475">
        <f>tblSalaries[[#This Row],[clean Salary (in local currency)]]*VLOOKUP(tblSalaries[[#This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VLOOKUP(tblSalaries[[#This Row],[Where do you work]],tblCountries[[Actual]:[Mapping]],2,FALSE)</f>
        <v>USA</v>
      </c>
      <c r="L1475" t="s">
        <v>18</v>
      </c>
      <c r="M1475" s="32">
        <f>tblHours[[#This Row],[hrs per day, ave]]</f>
        <v>2.5</v>
      </c>
      <c r="N1475" s="32">
        <f>tblHours[[#This Row],[hrs per day, min]]</f>
        <v>2</v>
      </c>
      <c r="O1475" s="32">
        <f>tblHours[[#This Row],[hrs per day, max]]</f>
        <v>3</v>
      </c>
      <c r="P1475">
        <v>14</v>
      </c>
    </row>
    <row r="1476" spans="2:16" ht="15" hidden="1" customHeight="1">
      <c r="B1476" t="s">
        <v>3479</v>
      </c>
      <c r="C1476" s="1">
        <v>41059.976388888892</v>
      </c>
      <c r="D1476" s="4">
        <v>32000</v>
      </c>
      <c r="E1476">
        <v>32000</v>
      </c>
      <c r="F1476" t="s">
        <v>6</v>
      </c>
      <c r="G1476">
        <f>tblSalaries[[#This Row],[clean Salary (in local currency)]]*VLOOKUP(tblSalaries[[#This Row],[Currency]],tblXrate[],2,FALSE)</f>
        <v>32000</v>
      </c>
      <c r="H1476" t="s">
        <v>1657</v>
      </c>
      <c r="I1476" t="s">
        <v>3999</v>
      </c>
      <c r="J1476" t="s">
        <v>15</v>
      </c>
      <c r="K1476" t="str">
        <f>VLOOKUP(tblSalaries[[#This Row],[Where do you work]],tblCountries[[Actual]:[Mapping]],2,FALSE)</f>
        <v>USA</v>
      </c>
      <c r="L1476" t="s">
        <v>9</v>
      </c>
      <c r="M1476" s="32">
        <f>tblHours[[#This Row],[hrs per day, ave]]</f>
        <v>5</v>
      </c>
      <c r="N1476" s="32">
        <f>tblHours[[#This Row],[hrs per day, min]]</f>
        <v>4</v>
      </c>
      <c r="O1476" s="32">
        <f>tblHours[[#This Row],[hrs per day, max]]</f>
        <v>6</v>
      </c>
      <c r="P1476">
        <v>10</v>
      </c>
    </row>
    <row r="1477" spans="2:16" ht="15" hidden="1" customHeight="1">
      <c r="B1477" t="s">
        <v>3480</v>
      </c>
      <c r="C1477" s="1">
        <v>41059.979143518518</v>
      </c>
      <c r="D1477" s="4">
        <v>18000</v>
      </c>
      <c r="E1477">
        <v>18000</v>
      </c>
      <c r="F1477" t="s">
        <v>6</v>
      </c>
      <c r="G1477">
        <f>tblSalaries[[#This Row],[clean Salary (in local currency)]]*VLOOKUP(tblSalaries[[#This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VLOOKUP(tblSalaries[[#This Row],[Where do you work]],tblCountries[[Actual]:[Mapping]],2,FALSE)</f>
        <v>India</v>
      </c>
      <c r="L1477" t="s">
        <v>13</v>
      </c>
      <c r="M1477" s="32">
        <f>tblHours[[#This Row],[hrs per day, ave]]</f>
        <v>8</v>
      </c>
      <c r="N1477" s="32">
        <f>tblHours[[#This Row],[hrs per day, min]]</f>
        <v>8</v>
      </c>
      <c r="O1477" s="32">
        <f>tblHours[[#This Row],[hrs per day, max]]</f>
        <v>8</v>
      </c>
      <c r="P1477">
        <v>6</v>
      </c>
    </row>
    <row r="1478" spans="2:16" ht="15" hidden="1" customHeight="1">
      <c r="B1478" t="s">
        <v>3481</v>
      </c>
      <c r="C1478" s="1">
        <v>41059.999560185184</v>
      </c>
      <c r="D1478" s="4" t="s">
        <v>1659</v>
      </c>
      <c r="E1478">
        <v>650000</v>
      </c>
      <c r="F1478" t="s">
        <v>40</v>
      </c>
      <c r="G1478">
        <f>tblSalaries[[#This Row],[clean Salary (in local currency)]]*VLOOKUP(tblSalaries[[#This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VLOOKUP(tblSalaries[[#This Row],[Where do you work]],tblCountries[[Actual]:[Mapping]],2,FALSE)</f>
        <v>India</v>
      </c>
      <c r="L1478" t="s">
        <v>9</v>
      </c>
      <c r="M1478" s="32">
        <f>tblHours[[#This Row],[hrs per day, ave]]</f>
        <v>5</v>
      </c>
      <c r="N1478" s="32">
        <f>tblHours[[#This Row],[hrs per day, min]]</f>
        <v>4</v>
      </c>
      <c r="O1478" s="32">
        <f>tblHours[[#This Row],[hrs per day, max]]</f>
        <v>6</v>
      </c>
      <c r="P1478">
        <v>21</v>
      </c>
    </row>
    <row r="1479" spans="2:16" ht="15" hidden="1" customHeight="1">
      <c r="B1479" t="s">
        <v>3482</v>
      </c>
      <c r="C1479" s="1">
        <v>41060.025347222225</v>
      </c>
      <c r="D1479" s="4">
        <v>50000</v>
      </c>
      <c r="E1479">
        <v>50000</v>
      </c>
      <c r="F1479" t="s">
        <v>22</v>
      </c>
      <c r="G1479">
        <f>tblSalaries[[#This Row],[clean Salary (in local currency)]]*VLOOKUP(tblSalaries[[#This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VLOOKUP(tblSalaries[[#This Row],[Where do you work]],tblCountries[[Actual]:[Mapping]],2,FALSE)</f>
        <v>Italy</v>
      </c>
      <c r="L1479" t="s">
        <v>13</v>
      </c>
      <c r="M1479" s="32">
        <f>tblHours[[#This Row],[hrs per day, ave]]</f>
        <v>8</v>
      </c>
      <c r="N1479" s="32">
        <f>tblHours[[#This Row],[hrs per day, min]]</f>
        <v>8</v>
      </c>
      <c r="O1479" s="32">
        <f>tblHours[[#This Row],[hrs per day, max]]</f>
        <v>8</v>
      </c>
      <c r="P1479">
        <v>15</v>
      </c>
    </row>
    <row r="1480" spans="2:16" ht="15" hidden="1" customHeight="1">
      <c r="B1480" t="s">
        <v>3483</v>
      </c>
      <c r="C1480" s="1">
        <v>41060.032581018517</v>
      </c>
      <c r="D1480" s="4" t="s">
        <v>1661</v>
      </c>
      <c r="E1480">
        <v>4000000</v>
      </c>
      <c r="F1480" t="s">
        <v>40</v>
      </c>
      <c r="G1480">
        <f>tblSalaries[[#This Row],[clean Salary (in local currency)]]*VLOOKUP(tblSalaries[[#This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VLOOKUP(tblSalaries[[#This Row],[Where do you work]],tblCountries[[Actual]:[Mapping]],2,FALSE)</f>
        <v>India</v>
      </c>
      <c r="L1480" t="s">
        <v>13</v>
      </c>
      <c r="M1480" s="32">
        <f>tblHours[[#This Row],[hrs per day, ave]]</f>
        <v>8</v>
      </c>
      <c r="N1480" s="32">
        <f>tblHours[[#This Row],[hrs per day, min]]</f>
        <v>8</v>
      </c>
      <c r="O1480" s="32">
        <f>tblHours[[#This Row],[hrs per day, max]]</f>
        <v>8</v>
      </c>
      <c r="P1480">
        <v>5</v>
      </c>
    </row>
    <row r="1481" spans="2:16" ht="15" hidden="1" customHeight="1">
      <c r="B1481" t="s">
        <v>3484</v>
      </c>
      <c r="C1481" s="1">
        <v>41060.047986111109</v>
      </c>
      <c r="D1481" s="4" t="s">
        <v>1663</v>
      </c>
      <c r="E1481">
        <v>10000</v>
      </c>
      <c r="F1481" t="s">
        <v>6</v>
      </c>
      <c r="G1481">
        <f>tblSalaries[[#This Row],[clean Salary (in local currency)]]*VLOOKUP(tblSalaries[[#This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VLOOKUP(tblSalaries[[#This Row],[Where do you work]],tblCountries[[Actual]:[Mapping]],2,FALSE)</f>
        <v>Brazil</v>
      </c>
      <c r="L1481" t="s">
        <v>9</v>
      </c>
      <c r="M1481" s="32">
        <f>tblHours[[#This Row],[hrs per day, ave]]</f>
        <v>5</v>
      </c>
      <c r="N1481" s="32">
        <f>tblHours[[#This Row],[hrs per day, min]]</f>
        <v>4</v>
      </c>
      <c r="O1481" s="32">
        <f>tblHours[[#This Row],[hrs per day, max]]</f>
        <v>6</v>
      </c>
      <c r="P1481">
        <v>1</v>
      </c>
    </row>
    <row r="1482" spans="2:16" ht="15" hidden="1" customHeight="1">
      <c r="B1482" t="s">
        <v>3485</v>
      </c>
      <c r="C1482" s="1">
        <v>41060.053657407407</v>
      </c>
      <c r="D1482" s="4">
        <v>74300</v>
      </c>
      <c r="E1482">
        <v>74300</v>
      </c>
      <c r="F1482" t="s">
        <v>6</v>
      </c>
      <c r="G1482">
        <f>tblSalaries[[#This Row],[clean Salary (in local currency)]]*VLOOKUP(tblSalaries[[#This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 s="32">
        <f>tblHours[[#This Row],[hrs per day, ave]]</f>
        <v>5</v>
      </c>
      <c r="N1482" s="32">
        <f>tblHours[[#This Row],[hrs per day, min]]</f>
        <v>4</v>
      </c>
      <c r="O1482" s="32">
        <f>tblHours[[#This Row],[hrs per day, max]]</f>
        <v>6</v>
      </c>
      <c r="P1482">
        <v>3</v>
      </c>
    </row>
    <row r="1483" spans="2:16" ht="15" hidden="1" customHeight="1">
      <c r="B1483" t="s">
        <v>3486</v>
      </c>
      <c r="C1483" s="1">
        <v>41060.054027777776</v>
      </c>
      <c r="D1483" s="4">
        <v>1500000</v>
      </c>
      <c r="E1483">
        <v>1500000</v>
      </c>
      <c r="F1483" t="s">
        <v>40</v>
      </c>
      <c r="G1483">
        <f>tblSalaries[[#This Row],[clean Salary (in local currency)]]*VLOOKUP(tblSalaries[[#This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VLOOKUP(tblSalaries[[#This Row],[Where do you work]],tblCountries[[Actual]:[Mapping]],2,FALSE)</f>
        <v>India</v>
      </c>
      <c r="L1483" t="s">
        <v>9</v>
      </c>
      <c r="M1483" s="32">
        <f>tblHours[[#This Row],[hrs per day, ave]]</f>
        <v>5</v>
      </c>
      <c r="N1483" s="32">
        <f>tblHours[[#This Row],[hrs per day, min]]</f>
        <v>4</v>
      </c>
      <c r="O1483" s="32">
        <f>tblHours[[#This Row],[hrs per day, max]]</f>
        <v>6</v>
      </c>
      <c r="P1483">
        <v>10</v>
      </c>
    </row>
    <row r="1484" spans="2:16" ht="15" hidden="1" customHeight="1">
      <c r="B1484" t="s">
        <v>3487</v>
      </c>
      <c r="C1484" s="1">
        <v>41060.073472222219</v>
      </c>
      <c r="D1484" s="4" t="s">
        <v>1667</v>
      </c>
      <c r="E1484">
        <v>536000</v>
      </c>
      <c r="F1484" t="s">
        <v>40</v>
      </c>
      <c r="G1484">
        <f>tblSalaries[[#This Row],[clean Salary (in local currency)]]*VLOOKUP(tblSalaries[[#This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VLOOKUP(tblSalaries[[#This Row],[Where do you work]],tblCountries[[Actual]:[Mapping]],2,FALSE)</f>
        <v>India</v>
      </c>
      <c r="L1484" t="s">
        <v>9</v>
      </c>
      <c r="M1484" s="32">
        <f>tblHours[[#This Row],[hrs per day, ave]]</f>
        <v>5</v>
      </c>
      <c r="N1484" s="32">
        <f>tblHours[[#This Row],[hrs per day, min]]</f>
        <v>4</v>
      </c>
      <c r="O1484" s="32">
        <f>tblHours[[#This Row],[hrs per day, max]]</f>
        <v>6</v>
      </c>
      <c r="P1484">
        <v>4</v>
      </c>
    </row>
    <row r="1485" spans="2:16" ht="15" hidden="1" customHeight="1">
      <c r="B1485" t="s">
        <v>3488</v>
      </c>
      <c r="C1485" s="1">
        <v>41060.076689814814</v>
      </c>
      <c r="D1485" s="4">
        <v>95000</v>
      </c>
      <c r="E1485">
        <v>95000</v>
      </c>
      <c r="F1485" t="s">
        <v>6</v>
      </c>
      <c r="G1485">
        <f>tblSalaries[[#This Row],[clean Salary (in local currency)]]*VLOOKUP(tblSalaries[[#This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9</v>
      </c>
      <c r="M1485" s="32">
        <f>tblHours[[#This Row],[hrs per day, ave]]</f>
        <v>5</v>
      </c>
      <c r="N1485" s="32">
        <f>tblHours[[#This Row],[hrs per day, min]]</f>
        <v>4</v>
      </c>
      <c r="O1485" s="32">
        <f>tblHours[[#This Row],[hrs per day, max]]</f>
        <v>6</v>
      </c>
      <c r="P1485">
        <v>15</v>
      </c>
    </row>
    <row r="1486" spans="2:16" ht="15" hidden="1" customHeight="1">
      <c r="B1486" t="s">
        <v>3489</v>
      </c>
      <c r="C1486" s="1">
        <v>41060.100428240738</v>
      </c>
      <c r="D1486" s="4">
        <v>64300</v>
      </c>
      <c r="E1486">
        <v>64300</v>
      </c>
      <c r="F1486" t="s">
        <v>6</v>
      </c>
      <c r="G1486">
        <f>tblSalaries[[#This Row],[clean Salary (in local currency)]]*VLOOKUP(tblSalaries[[#This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VLOOKUP(tblSalaries[[#This Row],[Where do you work]],tblCountries[[Actual]:[Mapping]],2,FALSE)</f>
        <v>USA</v>
      </c>
      <c r="L1486" t="s">
        <v>9</v>
      </c>
      <c r="M1486" s="32">
        <f>tblHours[[#This Row],[hrs per day, ave]]</f>
        <v>5</v>
      </c>
      <c r="N1486" s="32">
        <f>tblHours[[#This Row],[hrs per day, min]]</f>
        <v>4</v>
      </c>
      <c r="O1486" s="32">
        <f>tblHours[[#This Row],[hrs per day, max]]</f>
        <v>6</v>
      </c>
      <c r="P1486">
        <v>15</v>
      </c>
    </row>
    <row r="1487" spans="2:16" ht="15" hidden="1" customHeight="1">
      <c r="B1487" t="s">
        <v>3490</v>
      </c>
      <c r="C1487" s="1">
        <v>41060.109131944446</v>
      </c>
      <c r="D1487" s="4">
        <v>250000</v>
      </c>
      <c r="E1487">
        <v>250000</v>
      </c>
      <c r="F1487" t="s">
        <v>6</v>
      </c>
      <c r="G1487">
        <f>tblSalaries[[#This Row],[clean Salary (in local currency)]]*VLOOKUP(tblSalaries[[#This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 s="32">
        <f>tblHours[[#This Row],[hrs per day, ave]]</f>
        <v>8</v>
      </c>
      <c r="N1487" s="32">
        <f>tblHours[[#This Row],[hrs per day, min]]</f>
        <v>8</v>
      </c>
      <c r="O1487" s="32">
        <f>tblHours[[#This Row],[hrs per day, max]]</f>
        <v>8</v>
      </c>
      <c r="P1487">
        <v>20</v>
      </c>
    </row>
    <row r="1488" spans="2:16" ht="15" hidden="1" customHeight="1">
      <c r="B1488" t="s">
        <v>3491</v>
      </c>
      <c r="C1488" s="1">
        <v>41060.129965277774</v>
      </c>
      <c r="D1488" s="4">
        <v>89000</v>
      </c>
      <c r="E1488">
        <v>89000</v>
      </c>
      <c r="F1488" t="s">
        <v>6</v>
      </c>
      <c r="G1488">
        <f>tblSalaries[[#This Row],[clean Salary (in local currency)]]*VLOOKUP(tblSalaries[[#This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 s="32">
        <f>tblHours[[#This Row],[hrs per day, ave]]</f>
        <v>2.5</v>
      </c>
      <c r="N1488" s="32">
        <f>tblHours[[#This Row],[hrs per day, min]]</f>
        <v>2</v>
      </c>
      <c r="O1488" s="32">
        <f>tblHours[[#This Row],[hrs per day, max]]</f>
        <v>3</v>
      </c>
      <c r="P1488">
        <v>10</v>
      </c>
    </row>
    <row r="1489" spans="2:16" ht="15" hidden="1" customHeight="1">
      <c r="B1489" t="s">
        <v>3492</v>
      </c>
      <c r="C1489" s="1">
        <v>41060.175219907411</v>
      </c>
      <c r="D1489" s="4">
        <v>75000</v>
      </c>
      <c r="E1489">
        <v>75000</v>
      </c>
      <c r="F1489" t="s">
        <v>6</v>
      </c>
      <c r="G1489">
        <f>tblSalaries[[#This Row],[clean Salary (in local currency)]]*VLOOKUP(tblSalaries[[#This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VLOOKUP(tblSalaries[[#This Row],[Where do you work]],tblCountries[[Actual]:[Mapping]],2,FALSE)</f>
        <v>USA</v>
      </c>
      <c r="L1489" t="s">
        <v>13</v>
      </c>
      <c r="M1489" s="32">
        <f>tblHours[[#This Row],[hrs per day, ave]]</f>
        <v>8</v>
      </c>
      <c r="N1489" s="32">
        <f>tblHours[[#This Row],[hrs per day, min]]</f>
        <v>8</v>
      </c>
      <c r="O1489" s="32">
        <f>tblHours[[#This Row],[hrs per day, max]]</f>
        <v>8</v>
      </c>
      <c r="P1489">
        <v>1.5</v>
      </c>
    </row>
    <row r="1490" spans="2:16" ht="15" hidden="1" customHeight="1">
      <c r="B1490" t="s">
        <v>3493</v>
      </c>
      <c r="C1490" s="1">
        <v>41060.210405092592</v>
      </c>
      <c r="D1490" s="4">
        <v>45000</v>
      </c>
      <c r="E1490">
        <v>45000</v>
      </c>
      <c r="F1490" t="s">
        <v>6</v>
      </c>
      <c r="G1490">
        <f>tblSalaries[[#This Row],[clean Salary (in local currency)]]*VLOOKUP(tblSalaries[[#This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 s="32">
        <f>tblHours[[#This Row],[hrs per day, ave]]</f>
        <v>8</v>
      </c>
      <c r="N1490" s="32">
        <f>tblHours[[#This Row],[hrs per day, min]]</f>
        <v>8</v>
      </c>
      <c r="O1490" s="32">
        <f>tblHours[[#This Row],[hrs per day, max]]</f>
        <v>8</v>
      </c>
      <c r="P1490">
        <v>5</v>
      </c>
    </row>
    <row r="1491" spans="2:16" ht="15" customHeight="1">
      <c r="B1491" t="s">
        <v>3494</v>
      </c>
      <c r="C1491" s="1">
        <v>41060.224976851852</v>
      </c>
      <c r="D1491" s="4">
        <v>127500</v>
      </c>
      <c r="E1491">
        <v>127500</v>
      </c>
      <c r="F1491" t="s">
        <v>6</v>
      </c>
      <c r="G1491">
        <f>tblSalaries[[#This Row],[clean Salary (in local currency)]]*VLOOKUP(tblSalaries[[#This Row],[Currency]],tblXrate[],2,FALSE)</f>
        <v>127500</v>
      </c>
      <c r="H1491" t="s">
        <v>1670</v>
      </c>
      <c r="I1491" t="s">
        <v>4001</v>
      </c>
      <c r="J1491" t="s">
        <v>15</v>
      </c>
      <c r="K1491" t="str">
        <f>VLOOKUP(tblSalaries[[#This Row],[Where do you work]],tblCountries[[Actual]:[Mapping]],2,FALSE)</f>
        <v>USA</v>
      </c>
      <c r="L1491" t="s">
        <v>13</v>
      </c>
      <c r="M1491" s="32">
        <f>tblHours[[#This Row],[hrs per day, ave]]</f>
        <v>8</v>
      </c>
      <c r="N1491" s="32">
        <f>tblHours[[#This Row],[hrs per day, min]]</f>
        <v>8</v>
      </c>
      <c r="O1491" s="32">
        <f>tblHours[[#This Row],[hrs per day, max]]</f>
        <v>8</v>
      </c>
      <c r="P1491">
        <v>22</v>
      </c>
    </row>
    <row r="1492" spans="2:16" ht="15" customHeight="1">
      <c r="B1492" t="s">
        <v>3495</v>
      </c>
      <c r="C1492" s="1">
        <v>41060.230486111112</v>
      </c>
      <c r="D1492" s="4">
        <v>170000</v>
      </c>
      <c r="E1492">
        <v>170000</v>
      </c>
      <c r="F1492" t="s">
        <v>6</v>
      </c>
      <c r="G1492">
        <f>tblSalaries[[#This Row],[clean Salary (in local currency)]]*VLOOKUP(tblSalaries[[#This Row],[Currency]],tblXrate[],2,FALSE)</f>
        <v>170000</v>
      </c>
      <c r="H1492" t="s">
        <v>29</v>
      </c>
      <c r="I1492" t="s">
        <v>4001</v>
      </c>
      <c r="J1492" t="s">
        <v>15</v>
      </c>
      <c r="K1492" t="str">
        <f>VLOOKUP(tblSalaries[[#This Row],[Where do you work]],tblCountries[[Actual]:[Mapping]],2,FALSE)</f>
        <v>USA</v>
      </c>
      <c r="L1492" t="s">
        <v>18</v>
      </c>
      <c r="M1492" s="32">
        <f>tblHours[[#This Row],[hrs per day, ave]]</f>
        <v>2.5</v>
      </c>
      <c r="N1492" s="32">
        <f>tblHours[[#This Row],[hrs per day, min]]</f>
        <v>2</v>
      </c>
      <c r="O1492" s="32">
        <f>tblHours[[#This Row],[hrs per day, max]]</f>
        <v>3</v>
      </c>
      <c r="P1492">
        <v>18</v>
      </c>
    </row>
    <row r="1493" spans="2:16" ht="15" hidden="1" customHeight="1">
      <c r="B1493" t="s">
        <v>3496</v>
      </c>
      <c r="C1493" s="1">
        <v>41060.234363425923</v>
      </c>
      <c r="D1493" s="4">
        <v>800</v>
      </c>
      <c r="E1493">
        <v>9600</v>
      </c>
      <c r="F1493" t="s">
        <v>6</v>
      </c>
      <c r="G1493">
        <f>tblSalaries[[#This Row],[clean Salary (in local currency)]]*VLOOKUP(tblSalaries[[#This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VLOOKUP(tblSalaries[[#This Row],[Where do you work]],tblCountries[[Actual]:[Mapping]],2,FALSE)</f>
        <v>Bolivia</v>
      </c>
      <c r="L1493" t="s">
        <v>13</v>
      </c>
      <c r="M1493" s="32">
        <f>tblHours[[#This Row],[hrs per day, ave]]</f>
        <v>8</v>
      </c>
      <c r="N1493" s="32">
        <f>tblHours[[#This Row],[hrs per day, min]]</f>
        <v>8</v>
      </c>
      <c r="O1493" s="32">
        <f>tblHours[[#This Row],[hrs per day, max]]</f>
        <v>8</v>
      </c>
      <c r="P1493">
        <v>2</v>
      </c>
    </row>
    <row r="1494" spans="2:16" ht="15" hidden="1" customHeight="1">
      <c r="B1494" t="s">
        <v>3497</v>
      </c>
      <c r="C1494" s="1">
        <v>41060.259513888886</v>
      </c>
      <c r="D1494" s="4">
        <v>62000</v>
      </c>
      <c r="E1494">
        <v>62000</v>
      </c>
      <c r="F1494" t="s">
        <v>6</v>
      </c>
      <c r="G1494">
        <f>tblSalaries[[#This Row],[clean Salary (in local currency)]]*VLOOKUP(tblSalaries[[#This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 s="32">
        <f>tblHours[[#This Row],[hrs per day, ave]]</f>
        <v>8</v>
      </c>
      <c r="N1494" s="32">
        <f>tblHours[[#This Row],[hrs per day, min]]</f>
        <v>8</v>
      </c>
      <c r="O1494" s="32">
        <f>tblHours[[#This Row],[hrs per day, max]]</f>
        <v>8</v>
      </c>
      <c r="P1494">
        <v>27</v>
      </c>
    </row>
    <row r="1495" spans="2:16" ht="15" hidden="1" customHeight="1">
      <c r="B1495" t="s">
        <v>3498</v>
      </c>
      <c r="C1495" s="1">
        <v>41060.266076388885</v>
      </c>
      <c r="D1495" s="4">
        <v>22000</v>
      </c>
      <c r="E1495">
        <v>22000</v>
      </c>
      <c r="F1495" t="s">
        <v>6</v>
      </c>
      <c r="G1495">
        <f>tblSalaries[[#This Row],[clean Salary (in local currency)]]*VLOOKUP(tblSalaries[[#This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 s="32">
        <f>tblHours[[#This Row],[hrs per day, ave]]</f>
        <v>5</v>
      </c>
      <c r="N1495" s="32">
        <f>tblHours[[#This Row],[hrs per day, min]]</f>
        <v>4</v>
      </c>
      <c r="O1495" s="32">
        <f>tblHours[[#This Row],[hrs per day, max]]</f>
        <v>6</v>
      </c>
      <c r="P1495">
        <v>3</v>
      </c>
    </row>
    <row r="1496" spans="2:16" ht="15" hidden="1" customHeight="1">
      <c r="B1496" t="s">
        <v>3499</v>
      </c>
      <c r="C1496" s="1">
        <v>41060.266608796293</v>
      </c>
      <c r="D1496" s="4">
        <v>45000</v>
      </c>
      <c r="E1496">
        <v>45000</v>
      </c>
      <c r="F1496" t="s">
        <v>6</v>
      </c>
      <c r="G1496">
        <f>tblSalaries[[#This Row],[clean Salary (in local currency)]]*VLOOKUP(tblSalaries[[#This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VLOOKUP(tblSalaries[[#This Row],[Where do you work]],tblCountries[[Actual]:[Mapping]],2,FALSE)</f>
        <v>USA</v>
      </c>
      <c r="L1496" t="s">
        <v>9</v>
      </c>
      <c r="M1496" s="32">
        <f>tblHours[[#This Row],[hrs per day, ave]]</f>
        <v>5</v>
      </c>
      <c r="N1496" s="32">
        <f>tblHours[[#This Row],[hrs per day, min]]</f>
        <v>4</v>
      </c>
      <c r="O1496" s="32">
        <f>tblHours[[#This Row],[hrs per day, max]]</f>
        <v>6</v>
      </c>
      <c r="P1496">
        <v>8</v>
      </c>
    </row>
    <row r="1497" spans="2:16" ht="15" hidden="1" customHeight="1">
      <c r="B1497" t="s">
        <v>3500</v>
      </c>
      <c r="C1497" s="1">
        <v>41060.303888888891</v>
      </c>
      <c r="D1497" s="4">
        <v>145000</v>
      </c>
      <c r="E1497">
        <v>145000</v>
      </c>
      <c r="F1497" t="s">
        <v>6</v>
      </c>
      <c r="G1497">
        <f>tblSalaries[[#This Row],[clean Salary (in local currency)]]*VLOOKUP(tblSalaries[[#This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VLOOKUP(tblSalaries[[#This Row],[Where do you work]],tblCountries[[Actual]:[Mapping]],2,FALSE)</f>
        <v>USA</v>
      </c>
      <c r="L1497" t="s">
        <v>9</v>
      </c>
      <c r="M1497" s="32">
        <f>tblHours[[#This Row],[hrs per day, ave]]</f>
        <v>5</v>
      </c>
      <c r="N1497" s="32">
        <f>tblHours[[#This Row],[hrs per day, min]]</f>
        <v>4</v>
      </c>
      <c r="O1497" s="32">
        <f>tblHours[[#This Row],[hrs per day, max]]</f>
        <v>6</v>
      </c>
      <c r="P1497">
        <v>6</v>
      </c>
    </row>
    <row r="1498" spans="2:16" ht="15" hidden="1" customHeight="1">
      <c r="B1498" t="s">
        <v>3501</v>
      </c>
      <c r="C1498" s="1">
        <v>41060.347256944442</v>
      </c>
      <c r="D1498" s="4">
        <v>89000</v>
      </c>
      <c r="E1498">
        <v>89000</v>
      </c>
      <c r="F1498" t="s">
        <v>6</v>
      </c>
      <c r="G1498">
        <f>tblSalaries[[#This Row],[clean Salary (in local currency)]]*VLOOKUP(tblSalaries[[#This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VLOOKUP(tblSalaries[[#This Row],[Where do you work]],tblCountries[[Actual]:[Mapping]],2,FALSE)</f>
        <v>USA</v>
      </c>
      <c r="L1498" t="s">
        <v>13</v>
      </c>
      <c r="M1498" s="32">
        <f>tblHours[[#This Row],[hrs per day, ave]]</f>
        <v>8</v>
      </c>
      <c r="N1498" s="32">
        <f>tblHours[[#This Row],[hrs per day, min]]</f>
        <v>8</v>
      </c>
      <c r="O1498" s="32">
        <f>tblHours[[#This Row],[hrs per day, max]]</f>
        <v>8</v>
      </c>
      <c r="P1498">
        <v>14</v>
      </c>
    </row>
    <row r="1499" spans="2:16" ht="15" hidden="1" customHeight="1">
      <c r="B1499" t="s">
        <v>3502</v>
      </c>
      <c r="C1499" s="1">
        <v>41060.394502314812</v>
      </c>
      <c r="D1499" s="4">
        <v>38000</v>
      </c>
      <c r="E1499">
        <v>38000</v>
      </c>
      <c r="F1499" t="s">
        <v>6</v>
      </c>
      <c r="G1499">
        <f>tblSalaries[[#This Row],[clean Salary (in local currency)]]*VLOOKUP(tblSalaries[[#This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VLOOKUP(tblSalaries[[#This Row],[Where do you work]],tblCountries[[Actual]:[Mapping]],2,FALSE)</f>
        <v>USA</v>
      </c>
      <c r="L1499" t="s">
        <v>9</v>
      </c>
      <c r="M1499" s="32">
        <f>tblHours[[#This Row],[hrs per day, ave]]</f>
        <v>5</v>
      </c>
      <c r="N1499" s="32">
        <f>tblHours[[#This Row],[hrs per day, min]]</f>
        <v>4</v>
      </c>
      <c r="O1499" s="32">
        <f>tblHours[[#This Row],[hrs per day, max]]</f>
        <v>6</v>
      </c>
      <c r="P1499">
        <v>11</v>
      </c>
    </row>
    <row r="1500" spans="2:16" ht="15" hidden="1" customHeight="1">
      <c r="B1500" t="s">
        <v>3503</v>
      </c>
      <c r="C1500" s="1">
        <v>41060.406354166669</v>
      </c>
      <c r="D1500" s="4">
        <v>50000</v>
      </c>
      <c r="E1500">
        <v>50000</v>
      </c>
      <c r="F1500" t="s">
        <v>86</v>
      </c>
      <c r="G1500">
        <f>tblSalaries[[#This Row],[clean Salary (in local currency)]]*VLOOKUP(tblSalaries[[#This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VLOOKUP(tblSalaries[[#This Row],[Where do you work]],tblCountries[[Actual]:[Mapping]],2,FALSE)</f>
        <v>Canada</v>
      </c>
      <c r="L1500" t="s">
        <v>9</v>
      </c>
      <c r="M1500" s="32">
        <f>tblHours[[#This Row],[hrs per day, ave]]</f>
        <v>5</v>
      </c>
      <c r="N1500" s="32">
        <f>tblHours[[#This Row],[hrs per day, min]]</f>
        <v>4</v>
      </c>
      <c r="O1500" s="32">
        <f>tblHours[[#This Row],[hrs per day, max]]</f>
        <v>6</v>
      </c>
      <c r="P1500">
        <v>3</v>
      </c>
    </row>
    <row r="1501" spans="2:16" ht="15" hidden="1" customHeight="1">
      <c r="B1501" t="s">
        <v>3504</v>
      </c>
      <c r="C1501" s="1">
        <v>41060.437291666669</v>
      </c>
      <c r="D1501" s="4">
        <v>500000</v>
      </c>
      <c r="E1501">
        <v>500000</v>
      </c>
      <c r="F1501" t="s">
        <v>40</v>
      </c>
      <c r="G1501">
        <f>tblSalaries[[#This Row],[clean Salary (in local currency)]]*VLOOKUP(tblSalaries[[#This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VLOOKUP(tblSalaries[[#This Row],[Where do you work]],tblCountries[[Actual]:[Mapping]],2,FALSE)</f>
        <v>India</v>
      </c>
      <c r="L1501" t="s">
        <v>9</v>
      </c>
      <c r="M1501" s="32">
        <f>tblHours[[#This Row],[hrs per day, ave]]</f>
        <v>5</v>
      </c>
      <c r="N1501" s="32">
        <f>tblHours[[#This Row],[hrs per day, min]]</f>
        <v>4</v>
      </c>
      <c r="O1501" s="32">
        <f>tblHours[[#This Row],[hrs per day, max]]</f>
        <v>6</v>
      </c>
      <c r="P1501">
        <v>8</v>
      </c>
    </row>
    <row r="1502" spans="2:16" ht="15" hidden="1" customHeight="1">
      <c r="B1502" t="s">
        <v>3505</v>
      </c>
      <c r="C1502" s="1">
        <v>41060.439664351848</v>
      </c>
      <c r="D1502" s="4" t="s">
        <v>1674</v>
      </c>
      <c r="E1502">
        <v>10000</v>
      </c>
      <c r="F1502" t="s">
        <v>6</v>
      </c>
      <c r="G1502">
        <f>tblSalaries[[#This Row],[clean Salary (in local currency)]]*VLOOKUP(tblSalaries[[#This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VLOOKUP(tblSalaries[[#This Row],[Where do you work]],tblCountries[[Actual]:[Mapping]],2,FALSE)</f>
        <v>Vietnam</v>
      </c>
      <c r="L1502" t="s">
        <v>18</v>
      </c>
      <c r="M1502" s="32">
        <f>tblHours[[#This Row],[hrs per day, ave]]</f>
        <v>2.5</v>
      </c>
      <c r="N1502" s="32">
        <f>tblHours[[#This Row],[hrs per day, min]]</f>
        <v>2</v>
      </c>
      <c r="O1502" s="32">
        <f>tblHours[[#This Row],[hrs per day, max]]</f>
        <v>3</v>
      </c>
      <c r="P1502">
        <v>8</v>
      </c>
    </row>
    <row r="1503" spans="2:16" ht="15" hidden="1" customHeight="1">
      <c r="B1503" t="s">
        <v>3506</v>
      </c>
      <c r="C1503" s="1">
        <v>41060.442800925928</v>
      </c>
      <c r="D1503" s="4">
        <v>105000</v>
      </c>
      <c r="E1503">
        <v>105000</v>
      </c>
      <c r="F1503" t="s">
        <v>6</v>
      </c>
      <c r="G1503">
        <f>tblSalaries[[#This Row],[clean Salary (in local currency)]]*VLOOKUP(tblSalaries[[#This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VLOOKUP(tblSalaries[[#This Row],[Where do you work]],tblCountries[[Actual]:[Mapping]],2,FALSE)</f>
        <v>USA</v>
      </c>
      <c r="L1503" t="s">
        <v>25</v>
      </c>
      <c r="M1503" s="32">
        <f>tblHours[[#This Row],[hrs per day, ave]]</f>
        <v>1.5</v>
      </c>
      <c r="N1503" s="32">
        <f>tblHours[[#This Row],[hrs per day, min]]</f>
        <v>1</v>
      </c>
      <c r="O1503" s="32">
        <f>tblHours[[#This Row],[hrs per day, max]]</f>
        <v>2</v>
      </c>
      <c r="P1503">
        <v>30</v>
      </c>
    </row>
    <row r="1504" spans="2:16" ht="15" hidden="1" customHeight="1">
      <c r="B1504" t="s">
        <v>3507</v>
      </c>
      <c r="C1504" s="1">
        <v>41060.454722222225</v>
      </c>
      <c r="D1504" s="4">
        <v>1000</v>
      </c>
      <c r="E1504">
        <v>12000</v>
      </c>
      <c r="F1504" t="s">
        <v>6</v>
      </c>
      <c r="G1504">
        <f>tblSalaries[[#This Row],[clean Salary (in local currency)]]*VLOOKUP(tblSalaries[[#This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VLOOKUP(tblSalaries[[#This Row],[Where do you work]],tblCountries[[Actual]:[Mapping]],2,FALSE)</f>
        <v>MYS</v>
      </c>
      <c r="L1504" t="s">
        <v>18</v>
      </c>
      <c r="M1504" s="32">
        <f>tblHours[[#This Row],[hrs per day, ave]]</f>
        <v>2.5</v>
      </c>
      <c r="N1504" s="32">
        <f>tblHours[[#This Row],[hrs per day, min]]</f>
        <v>2</v>
      </c>
      <c r="O1504" s="32">
        <f>tblHours[[#This Row],[hrs per day, max]]</f>
        <v>3</v>
      </c>
      <c r="P1504">
        <v>0</v>
      </c>
    </row>
    <row r="1505" spans="2:16" ht="15" hidden="1" customHeight="1">
      <c r="B1505" t="s">
        <v>3508</v>
      </c>
      <c r="C1505" s="1">
        <v>41060.464328703703</v>
      </c>
      <c r="D1505" s="4" t="s">
        <v>1680</v>
      </c>
      <c r="E1505">
        <v>200000</v>
      </c>
      <c r="F1505" t="s">
        <v>40</v>
      </c>
      <c r="G1505">
        <f>tblSalaries[[#This Row],[clean Salary (in local currency)]]*VLOOKUP(tblSalaries[[#This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VLOOKUP(tblSalaries[[#This Row],[Where do you work]],tblCountries[[Actual]:[Mapping]],2,FALSE)</f>
        <v>India</v>
      </c>
      <c r="L1505" t="s">
        <v>13</v>
      </c>
      <c r="M1505" s="32">
        <f>tblHours[[#This Row],[hrs per day, ave]]</f>
        <v>8</v>
      </c>
      <c r="N1505" s="32">
        <f>tblHours[[#This Row],[hrs per day, min]]</f>
        <v>8</v>
      </c>
      <c r="O1505" s="32">
        <f>tblHours[[#This Row],[hrs per day, max]]</f>
        <v>8</v>
      </c>
      <c r="P1505">
        <v>3</v>
      </c>
    </row>
    <row r="1506" spans="2:16" ht="15" hidden="1" customHeight="1">
      <c r="B1506" t="s">
        <v>3509</v>
      </c>
      <c r="C1506" s="1">
        <v>41060.559594907405</v>
      </c>
      <c r="D1506" s="4" t="s">
        <v>1682</v>
      </c>
      <c r="E1506">
        <v>85000</v>
      </c>
      <c r="F1506" t="s">
        <v>82</v>
      </c>
      <c r="G1506">
        <f>tblSalaries[[#This Row],[clean Salary (in local currency)]]*VLOOKUP(tblSalaries[[#This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VLOOKUP(tblSalaries[[#This Row],[Where do you work]],tblCountries[[Actual]:[Mapping]],2,FALSE)</f>
        <v>Australia</v>
      </c>
      <c r="L1506" t="s">
        <v>25</v>
      </c>
      <c r="M1506" s="32">
        <f>tblHours[[#This Row],[hrs per day, ave]]</f>
        <v>1.5</v>
      </c>
      <c r="N1506" s="32">
        <f>tblHours[[#This Row],[hrs per day, min]]</f>
        <v>1</v>
      </c>
      <c r="O1506" s="32">
        <f>tblHours[[#This Row],[hrs per day, max]]</f>
        <v>2</v>
      </c>
      <c r="P1506">
        <v>5</v>
      </c>
    </row>
    <row r="1507" spans="2:16" ht="15" hidden="1" customHeight="1">
      <c r="B1507" t="s">
        <v>3510</v>
      </c>
      <c r="C1507" s="1">
        <v>41060.666851851849</v>
      </c>
      <c r="D1507" s="4">
        <v>8000</v>
      </c>
      <c r="E1507">
        <v>8000</v>
      </c>
      <c r="F1507" t="s">
        <v>6</v>
      </c>
      <c r="G1507">
        <f>tblSalaries[[#This Row],[clean Salary (in local currency)]]*VLOOKUP(tblSalaries[[#This Row],[Currency]],tblXrate[],2,FALSE)</f>
        <v>8000</v>
      </c>
      <c r="H1507" t="s">
        <v>458</v>
      </c>
      <c r="I1507" t="s">
        <v>4001</v>
      </c>
      <c r="J1507" t="s">
        <v>8</v>
      </c>
      <c r="K1507" t="str">
        <f>VLOOKUP(tblSalaries[[#This Row],[Where do you work]],tblCountries[[Actual]:[Mapping]],2,FALSE)</f>
        <v>India</v>
      </c>
      <c r="L1507" t="s">
        <v>9</v>
      </c>
      <c r="M1507" s="32">
        <f>tblHours[[#This Row],[hrs per day, ave]]</f>
        <v>5</v>
      </c>
      <c r="N1507" s="32">
        <f>tblHours[[#This Row],[hrs per day, min]]</f>
        <v>4</v>
      </c>
      <c r="O1507" s="32">
        <f>tblHours[[#This Row],[hrs per day, max]]</f>
        <v>6</v>
      </c>
      <c r="P1507">
        <v>18</v>
      </c>
    </row>
    <row r="1508" spans="2:16" ht="15" hidden="1" customHeight="1">
      <c r="B1508" t="s">
        <v>3511</v>
      </c>
      <c r="C1508" s="1">
        <v>41060.673935185187</v>
      </c>
      <c r="D1508" s="4" t="s">
        <v>1684</v>
      </c>
      <c r="E1508">
        <v>380000</v>
      </c>
      <c r="F1508" t="s">
        <v>40</v>
      </c>
      <c r="G1508">
        <f>tblSalaries[[#This Row],[clean Salary (in local currency)]]*VLOOKUP(tblSalaries[[#This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VLOOKUP(tblSalaries[[#This Row],[Where do you work]],tblCountries[[Actual]:[Mapping]],2,FALSE)</f>
        <v>India</v>
      </c>
      <c r="L1508" t="s">
        <v>18</v>
      </c>
      <c r="M1508" s="32">
        <f>tblHours[[#This Row],[hrs per day, ave]]</f>
        <v>2.5</v>
      </c>
      <c r="N1508" s="32">
        <f>tblHours[[#This Row],[hrs per day, min]]</f>
        <v>2</v>
      </c>
      <c r="O1508" s="32">
        <f>tblHours[[#This Row],[hrs per day, max]]</f>
        <v>3</v>
      </c>
      <c r="P1508">
        <v>6</v>
      </c>
    </row>
    <row r="1509" spans="2:16" ht="15" hidden="1" customHeight="1">
      <c r="B1509" t="s">
        <v>3512</v>
      </c>
      <c r="C1509" s="1">
        <v>41060.677905092591</v>
      </c>
      <c r="D1509" s="4" t="s">
        <v>1686</v>
      </c>
      <c r="E1509">
        <v>30500</v>
      </c>
      <c r="F1509" t="s">
        <v>69</v>
      </c>
      <c r="G1509">
        <f>tblSalaries[[#This Row],[clean Salary (in local currency)]]*VLOOKUP(tblSalaries[[#This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VLOOKUP(tblSalaries[[#This Row],[Where do you work]],tblCountries[[Actual]:[Mapping]],2,FALSE)</f>
        <v>UK</v>
      </c>
      <c r="L1509" t="s">
        <v>9</v>
      </c>
      <c r="M1509" s="32">
        <f>tblHours[[#This Row],[hrs per day, ave]]</f>
        <v>5</v>
      </c>
      <c r="N1509" s="32">
        <f>tblHours[[#This Row],[hrs per day, min]]</f>
        <v>4</v>
      </c>
      <c r="O1509" s="32">
        <f>tblHours[[#This Row],[hrs per day, max]]</f>
        <v>6</v>
      </c>
      <c r="P1509">
        <v>14</v>
      </c>
    </row>
    <row r="1510" spans="2:16" ht="15" hidden="1" customHeight="1">
      <c r="B1510" t="s">
        <v>3513</v>
      </c>
      <c r="C1510" s="1">
        <v>41060.684293981481</v>
      </c>
      <c r="D1510" s="4" t="s">
        <v>1688</v>
      </c>
      <c r="E1510">
        <v>60000</v>
      </c>
      <c r="F1510" t="s">
        <v>22</v>
      </c>
      <c r="G1510">
        <f>tblSalaries[[#This Row],[clean Salary (in local currency)]]*VLOOKUP(tblSalaries[[#This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VLOOKUP(tblSalaries[[#This Row],[Where do you work]],tblCountries[[Actual]:[Mapping]],2,FALSE)</f>
        <v>Netherlands</v>
      </c>
      <c r="L1510" t="s">
        <v>18</v>
      </c>
      <c r="M1510" s="32">
        <f>tblHours[[#This Row],[hrs per day, ave]]</f>
        <v>2.5</v>
      </c>
      <c r="N1510" s="32">
        <f>tblHours[[#This Row],[hrs per day, min]]</f>
        <v>2</v>
      </c>
      <c r="O1510" s="32">
        <f>tblHours[[#This Row],[hrs per day, max]]</f>
        <v>3</v>
      </c>
      <c r="P1510">
        <v>15</v>
      </c>
    </row>
    <row r="1511" spans="2:16" ht="15" hidden="1" customHeight="1">
      <c r="B1511" t="s">
        <v>3514</v>
      </c>
      <c r="C1511" s="1">
        <v>41060.684305555558</v>
      </c>
      <c r="D1511" s="4">
        <v>320000</v>
      </c>
      <c r="E1511">
        <v>320000</v>
      </c>
      <c r="F1511" t="s">
        <v>3958</v>
      </c>
      <c r="G1511">
        <f>tblSalaries[[#This Row],[clean Salary (in local currency)]]*VLOOKUP(tblSalaries[[#This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VLOOKUP(tblSalaries[[#This Row],[Where do you work]],tblCountries[[Actual]:[Mapping]],2,FALSE)</f>
        <v>Saudi Arabia</v>
      </c>
      <c r="L1511" t="s">
        <v>18</v>
      </c>
      <c r="M1511" s="32">
        <f>tblHours[[#This Row],[hrs per day, ave]]</f>
        <v>2.5</v>
      </c>
      <c r="N1511" s="32">
        <f>tblHours[[#This Row],[hrs per day, min]]</f>
        <v>2</v>
      </c>
      <c r="O1511" s="32">
        <f>tblHours[[#This Row],[hrs per day, max]]</f>
        <v>3</v>
      </c>
      <c r="P1511">
        <v>15</v>
      </c>
    </row>
    <row r="1512" spans="2:16" ht="15" hidden="1" customHeight="1">
      <c r="B1512" t="s">
        <v>3515</v>
      </c>
      <c r="C1512" s="1">
        <v>41060.687604166669</v>
      </c>
      <c r="D1512" s="4">
        <v>48360</v>
      </c>
      <c r="E1512">
        <v>48360</v>
      </c>
      <c r="F1512" t="s">
        <v>69</v>
      </c>
      <c r="G1512">
        <f>tblSalaries[[#This Row],[clean Salary (in local currency)]]*VLOOKUP(tblSalaries[[#This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VLOOKUP(tblSalaries[[#This Row],[Where do you work]],tblCountries[[Actual]:[Mapping]],2,FALSE)</f>
        <v>UK</v>
      </c>
      <c r="L1512" t="s">
        <v>13</v>
      </c>
      <c r="M1512" s="32">
        <f>tblHours[[#This Row],[hrs per day, ave]]</f>
        <v>8</v>
      </c>
      <c r="N1512" s="32">
        <f>tblHours[[#This Row],[hrs per day, min]]</f>
        <v>8</v>
      </c>
      <c r="O1512" s="32">
        <f>tblHours[[#This Row],[hrs per day, max]]</f>
        <v>8</v>
      </c>
      <c r="P1512">
        <v>8</v>
      </c>
    </row>
    <row r="1513" spans="2:16" ht="15" hidden="1" customHeight="1">
      <c r="B1513" t="s">
        <v>3516</v>
      </c>
      <c r="C1513" s="1">
        <v>41060.714571759258</v>
      </c>
      <c r="D1513" s="4">
        <v>30000</v>
      </c>
      <c r="E1513">
        <v>30000</v>
      </c>
      <c r="F1513" t="s">
        <v>6</v>
      </c>
      <c r="G1513">
        <f>tblSalaries[[#This Row],[clean Salary (in local currency)]]*VLOOKUP(tblSalaries[[#This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VLOOKUP(tblSalaries[[#This Row],[Where do you work]],tblCountries[[Actual]:[Mapping]],2,FALSE)</f>
        <v>Pakistan</v>
      </c>
      <c r="L1513" t="s">
        <v>9</v>
      </c>
      <c r="M1513" s="32">
        <f>tblHours[[#This Row],[hrs per day, ave]]</f>
        <v>5</v>
      </c>
      <c r="N1513" s="32">
        <f>tblHours[[#This Row],[hrs per day, min]]</f>
        <v>4</v>
      </c>
      <c r="O1513" s="32">
        <f>tblHours[[#This Row],[hrs per day, max]]</f>
        <v>6</v>
      </c>
      <c r="P1513">
        <v>5</v>
      </c>
    </row>
    <row r="1514" spans="2:16" ht="15" hidden="1" customHeight="1">
      <c r="B1514" t="s">
        <v>3517</v>
      </c>
      <c r="C1514" s="1">
        <v>41060.723437499997</v>
      </c>
      <c r="D1514" s="4">
        <v>34000</v>
      </c>
      <c r="E1514">
        <v>34000</v>
      </c>
      <c r="F1514" t="s">
        <v>6</v>
      </c>
      <c r="G1514">
        <f>tblSalaries[[#This Row],[clean Salary (in local currency)]]*VLOOKUP(tblSalaries[[#This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VLOOKUP(tblSalaries[[#This Row],[Where do you work]],tblCountries[[Actual]:[Mapping]],2,FALSE)</f>
        <v>India</v>
      </c>
      <c r="L1514" t="s">
        <v>13</v>
      </c>
      <c r="M1514" s="32">
        <f>tblHours[[#This Row],[hrs per day, ave]]</f>
        <v>8</v>
      </c>
      <c r="N1514" s="32">
        <f>tblHours[[#This Row],[hrs per day, min]]</f>
        <v>8</v>
      </c>
      <c r="O1514" s="32">
        <f>tblHours[[#This Row],[hrs per day, max]]</f>
        <v>8</v>
      </c>
      <c r="P1514">
        <v>4</v>
      </c>
    </row>
    <row r="1515" spans="2:16" ht="15" hidden="1" customHeight="1">
      <c r="B1515" t="s">
        <v>3518</v>
      </c>
      <c r="C1515" s="1">
        <v>41060.73233796296</v>
      </c>
      <c r="D1515" s="4" t="s">
        <v>1695</v>
      </c>
      <c r="E1515">
        <v>180000</v>
      </c>
      <c r="F1515" t="s">
        <v>40</v>
      </c>
      <c r="G1515">
        <f>tblSalaries[[#This Row],[clean Salary (in local currency)]]*VLOOKUP(tblSalaries[[#This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VLOOKUP(tblSalaries[[#This Row],[Where do you work]],tblCountries[[Actual]:[Mapping]],2,FALSE)</f>
        <v>India</v>
      </c>
      <c r="L1515" t="s">
        <v>9</v>
      </c>
      <c r="M1515" s="32">
        <f>tblHours[[#This Row],[hrs per day, ave]]</f>
        <v>5</v>
      </c>
      <c r="N1515" s="32">
        <f>tblHours[[#This Row],[hrs per day, min]]</f>
        <v>4</v>
      </c>
      <c r="O1515" s="32">
        <f>tblHours[[#This Row],[hrs per day, max]]</f>
        <v>6</v>
      </c>
      <c r="P1515">
        <v>5</v>
      </c>
    </row>
    <row r="1516" spans="2:16" ht="15" hidden="1" customHeight="1">
      <c r="B1516" t="s">
        <v>3519</v>
      </c>
      <c r="C1516" s="1">
        <v>41060.733020833337</v>
      </c>
      <c r="D1516" s="4" t="s">
        <v>1697</v>
      </c>
      <c r="E1516">
        <v>45000</v>
      </c>
      <c r="F1516" t="s">
        <v>6</v>
      </c>
      <c r="G1516">
        <f>tblSalaries[[#This Row],[clean Salary (in local currency)]]*VLOOKUP(tblSalaries[[#This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VLOOKUP(tblSalaries[[#This Row],[Where do you work]],tblCountries[[Actual]:[Mapping]],2,FALSE)</f>
        <v>Germany</v>
      </c>
      <c r="L1516" t="s">
        <v>18</v>
      </c>
      <c r="M1516" s="32">
        <f>tblHours[[#This Row],[hrs per day, ave]]</f>
        <v>2.5</v>
      </c>
      <c r="N1516" s="32">
        <f>tblHours[[#This Row],[hrs per day, min]]</f>
        <v>2</v>
      </c>
      <c r="O1516" s="32">
        <f>tblHours[[#This Row],[hrs per day, max]]</f>
        <v>3</v>
      </c>
      <c r="P1516">
        <v>5</v>
      </c>
    </row>
    <row r="1517" spans="2:16" ht="15" hidden="1" customHeight="1">
      <c r="B1517" t="s">
        <v>3520</v>
      </c>
      <c r="C1517" s="1">
        <v>41060.774652777778</v>
      </c>
      <c r="D1517" s="4">
        <v>24864</v>
      </c>
      <c r="E1517">
        <v>24864</v>
      </c>
      <c r="F1517" t="s">
        <v>6</v>
      </c>
      <c r="G1517">
        <f>tblSalaries[[#This Row],[clean Salary (in local currency)]]*VLOOKUP(tblSalaries[[#This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VLOOKUP(tblSalaries[[#This Row],[Where do you work]],tblCountries[[Actual]:[Mapping]],2,FALSE)</f>
        <v>Libya</v>
      </c>
      <c r="L1517" t="s">
        <v>13</v>
      </c>
      <c r="M1517" s="32">
        <f>tblHours[[#This Row],[hrs per day, ave]]</f>
        <v>8</v>
      </c>
      <c r="N1517" s="32">
        <f>tblHours[[#This Row],[hrs per day, min]]</f>
        <v>8</v>
      </c>
      <c r="O1517" s="32">
        <f>tblHours[[#This Row],[hrs per day, max]]</f>
        <v>8</v>
      </c>
      <c r="P1517">
        <v>8</v>
      </c>
    </row>
    <row r="1518" spans="2:16" ht="15" hidden="1" customHeight="1">
      <c r="B1518" t="s">
        <v>3521</v>
      </c>
      <c r="C1518" s="1">
        <v>41060.827418981484</v>
      </c>
      <c r="D1518" s="4" t="s">
        <v>137</v>
      </c>
      <c r="E1518">
        <v>30000</v>
      </c>
      <c r="F1518" t="s">
        <v>69</v>
      </c>
      <c r="G1518">
        <f>tblSalaries[[#This Row],[clean Salary (in local currency)]]*VLOOKUP(tblSalaries[[#This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VLOOKUP(tblSalaries[[#This Row],[Where do you work]],tblCountries[[Actual]:[Mapping]],2,FALSE)</f>
        <v>UK</v>
      </c>
      <c r="L1518" t="s">
        <v>9</v>
      </c>
      <c r="M1518" s="32">
        <f>tblHours[[#This Row],[hrs per day, ave]]</f>
        <v>5</v>
      </c>
      <c r="N1518" s="32">
        <f>tblHours[[#This Row],[hrs per day, min]]</f>
        <v>4</v>
      </c>
      <c r="O1518" s="32">
        <f>tblHours[[#This Row],[hrs per day, max]]</f>
        <v>6</v>
      </c>
      <c r="P1518">
        <v>7</v>
      </c>
    </row>
    <row r="1519" spans="2:16" ht="15" hidden="1" customHeight="1">
      <c r="B1519" t="s">
        <v>3522</v>
      </c>
      <c r="C1519" s="1">
        <v>41060.842673611114</v>
      </c>
      <c r="D1519" s="4">
        <v>1000000</v>
      </c>
      <c r="E1519">
        <v>1000000</v>
      </c>
      <c r="F1519" t="s">
        <v>40</v>
      </c>
      <c r="G1519">
        <f>tblSalaries[[#This Row],[clean Salary (in local currency)]]*VLOOKUP(tblSalaries[[#This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VLOOKUP(tblSalaries[[#This Row],[Where do you work]],tblCountries[[Actual]:[Mapping]],2,FALSE)</f>
        <v>India</v>
      </c>
      <c r="L1519" t="s">
        <v>13</v>
      </c>
      <c r="M1519" s="32">
        <f>tblHours[[#This Row],[hrs per day, ave]]</f>
        <v>8</v>
      </c>
      <c r="N1519" s="32">
        <f>tblHours[[#This Row],[hrs per day, min]]</f>
        <v>8</v>
      </c>
      <c r="O1519" s="32">
        <f>tblHours[[#This Row],[hrs per day, max]]</f>
        <v>8</v>
      </c>
      <c r="P1519">
        <v>10</v>
      </c>
    </row>
    <row r="1520" spans="2:16" ht="15" hidden="1" customHeight="1">
      <c r="B1520" t="s">
        <v>3523</v>
      </c>
      <c r="C1520" s="1">
        <v>41060.843287037038</v>
      </c>
      <c r="D1520" s="4" t="s">
        <v>68</v>
      </c>
      <c r="E1520">
        <v>35000</v>
      </c>
      <c r="F1520" t="s">
        <v>69</v>
      </c>
      <c r="G1520">
        <f>tblSalaries[[#This Row],[clean Salary (in local currency)]]*VLOOKUP(tblSalaries[[#This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VLOOKUP(tblSalaries[[#This Row],[Where do you work]],tblCountries[[Actual]:[Mapping]],2,FALSE)</f>
        <v>UK</v>
      </c>
      <c r="L1520" t="s">
        <v>9</v>
      </c>
      <c r="M1520" s="32">
        <f>tblHours[[#This Row],[hrs per day, ave]]</f>
        <v>5</v>
      </c>
      <c r="N1520" s="32">
        <f>tblHours[[#This Row],[hrs per day, min]]</f>
        <v>4</v>
      </c>
      <c r="O1520" s="32">
        <f>tblHours[[#This Row],[hrs per day, max]]</f>
        <v>6</v>
      </c>
      <c r="P1520">
        <v>3</v>
      </c>
    </row>
    <row r="1521" spans="2:16" ht="15" hidden="1" customHeight="1">
      <c r="B1521" t="s">
        <v>3524</v>
      </c>
      <c r="C1521" s="1">
        <v>41060.878495370373</v>
      </c>
      <c r="D1521" s="4" t="s">
        <v>1701</v>
      </c>
      <c r="E1521">
        <v>55000</v>
      </c>
      <c r="F1521" t="s">
        <v>22</v>
      </c>
      <c r="G1521">
        <f>tblSalaries[[#This Row],[clean Salary (in local currency)]]*VLOOKUP(tblSalaries[[#This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VLOOKUP(tblSalaries[[#This Row],[Where do you work]],tblCountries[[Actual]:[Mapping]],2,FALSE)</f>
        <v>Netherlands</v>
      </c>
      <c r="L1521" t="s">
        <v>25</v>
      </c>
      <c r="M1521" s="32">
        <f>tblHours[[#This Row],[hrs per day, ave]]</f>
        <v>1.5</v>
      </c>
      <c r="N1521" s="32">
        <f>tblHours[[#This Row],[hrs per day, min]]</f>
        <v>1</v>
      </c>
      <c r="O1521" s="32">
        <f>tblHours[[#This Row],[hrs per day, max]]</f>
        <v>2</v>
      </c>
      <c r="P1521">
        <v>5</v>
      </c>
    </row>
    <row r="1522" spans="2:16" ht="15" hidden="1" customHeight="1">
      <c r="B1522" t="s">
        <v>3525</v>
      </c>
      <c r="C1522" s="1">
        <v>41060.879687499997</v>
      </c>
      <c r="D1522" s="4">
        <v>70970</v>
      </c>
      <c r="E1522">
        <v>70970</v>
      </c>
      <c r="F1522" t="s">
        <v>6</v>
      </c>
      <c r="G1522">
        <f>tblSalaries[[#This Row],[clean Salary (in local currency)]]*VLOOKUP(tblSalaries[[#This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VLOOKUP(tblSalaries[[#This Row],[Where do you work]],tblCountries[[Actual]:[Mapping]],2,FALSE)</f>
        <v>USA</v>
      </c>
      <c r="L1522" t="s">
        <v>9</v>
      </c>
      <c r="M1522" s="32">
        <f>tblHours[[#This Row],[hrs per day, ave]]</f>
        <v>5</v>
      </c>
      <c r="N1522" s="32">
        <f>tblHours[[#This Row],[hrs per day, min]]</f>
        <v>4</v>
      </c>
      <c r="O1522" s="32">
        <f>tblHours[[#This Row],[hrs per day, max]]</f>
        <v>6</v>
      </c>
      <c r="P1522">
        <v>17</v>
      </c>
    </row>
    <row r="1523" spans="2:16" ht="15" hidden="1" customHeight="1">
      <c r="B1523" t="s">
        <v>3526</v>
      </c>
      <c r="C1523" s="1">
        <v>41060.906284722223</v>
      </c>
      <c r="D1523" s="4" t="s">
        <v>1704</v>
      </c>
      <c r="E1523">
        <v>60000</v>
      </c>
      <c r="F1523" t="s">
        <v>22</v>
      </c>
      <c r="G1523">
        <f>tblSalaries[[#This Row],[clean Salary (in local currency)]]*VLOOKUP(tblSalaries[[#This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VLOOKUP(tblSalaries[[#This Row],[Where do you work]],tblCountries[[Actual]:[Mapping]],2,FALSE)</f>
        <v>Netherlands</v>
      </c>
      <c r="L1523" t="s">
        <v>9</v>
      </c>
      <c r="M1523" s="32">
        <f>tblHours[[#This Row],[hrs per day, ave]]</f>
        <v>5</v>
      </c>
      <c r="N1523" s="32">
        <f>tblHours[[#This Row],[hrs per day, min]]</f>
        <v>4</v>
      </c>
      <c r="O1523" s="32">
        <f>tblHours[[#This Row],[hrs per day, max]]</f>
        <v>6</v>
      </c>
      <c r="P1523">
        <v>7</v>
      </c>
    </row>
    <row r="1524" spans="2:16" ht="15" hidden="1" customHeight="1">
      <c r="B1524" t="s">
        <v>3527</v>
      </c>
      <c r="C1524" s="1">
        <v>41060.908067129632</v>
      </c>
      <c r="D1524" s="4">
        <v>110000</v>
      </c>
      <c r="E1524">
        <v>110000</v>
      </c>
      <c r="F1524" t="s">
        <v>6</v>
      </c>
      <c r="G1524">
        <f>tblSalaries[[#This Row],[clean Salary (in local currency)]]*VLOOKUP(tblSalaries[[#This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VLOOKUP(tblSalaries[[#This Row],[Where do you work]],tblCountries[[Actual]:[Mapping]],2,FALSE)</f>
        <v>Norway</v>
      </c>
      <c r="L1524" t="s">
        <v>13</v>
      </c>
      <c r="M1524" s="32">
        <f>tblHours[[#This Row],[hrs per day, ave]]</f>
        <v>8</v>
      </c>
      <c r="N1524" s="32">
        <f>tblHours[[#This Row],[hrs per day, min]]</f>
        <v>8</v>
      </c>
      <c r="O1524" s="32">
        <f>tblHours[[#This Row],[hrs per day, max]]</f>
        <v>8</v>
      </c>
      <c r="P1524">
        <v>5</v>
      </c>
    </row>
    <row r="1525" spans="2:16" ht="15" hidden="1" customHeight="1">
      <c r="B1525" t="s">
        <v>3528</v>
      </c>
      <c r="C1525" s="1">
        <v>41060.908738425926</v>
      </c>
      <c r="D1525" s="4">
        <v>1200</v>
      </c>
      <c r="E1525">
        <v>14400</v>
      </c>
      <c r="F1525" t="s">
        <v>6</v>
      </c>
      <c r="G1525">
        <f>tblSalaries[[#This Row],[clean Salary (in local currency)]]*VLOOKUP(tblSalaries[[#This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VLOOKUP(tblSalaries[[#This Row],[Where do you work]],tblCountries[[Actual]:[Mapping]],2,FALSE)</f>
        <v>Bulgaria</v>
      </c>
      <c r="L1525" t="s">
        <v>13</v>
      </c>
      <c r="M1525" s="32">
        <f>tblHours[[#This Row],[hrs per day, ave]]</f>
        <v>8</v>
      </c>
      <c r="N1525" s="32">
        <f>tblHours[[#This Row],[hrs per day, min]]</f>
        <v>8</v>
      </c>
      <c r="O1525" s="32">
        <f>tblHours[[#This Row],[hrs per day, max]]</f>
        <v>8</v>
      </c>
      <c r="P1525">
        <v>15</v>
      </c>
    </row>
    <row r="1526" spans="2:16" ht="15" hidden="1" customHeight="1">
      <c r="B1526" t="s">
        <v>3529</v>
      </c>
      <c r="C1526" s="1">
        <v>41060.920173611114</v>
      </c>
      <c r="D1526" s="4">
        <v>125000</v>
      </c>
      <c r="E1526">
        <v>125000</v>
      </c>
      <c r="F1526" t="s">
        <v>6</v>
      </c>
      <c r="G1526">
        <f>tblSalaries[[#This Row],[clean Salary (in local currency)]]*VLOOKUP(tblSalaries[[#This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VLOOKUP(tblSalaries[[#This Row],[Where do you work]],tblCountries[[Actual]:[Mapping]],2,FALSE)</f>
        <v>USA</v>
      </c>
      <c r="L1526" t="s">
        <v>13</v>
      </c>
      <c r="M1526" s="32">
        <f>tblHours[[#This Row],[hrs per day, ave]]</f>
        <v>8</v>
      </c>
      <c r="N1526" s="32">
        <f>tblHours[[#This Row],[hrs per day, min]]</f>
        <v>8</v>
      </c>
      <c r="O1526" s="32">
        <f>tblHours[[#This Row],[hrs per day, max]]</f>
        <v>8</v>
      </c>
      <c r="P1526">
        <v>8</v>
      </c>
    </row>
    <row r="1527" spans="2:16" ht="15" hidden="1" customHeight="1">
      <c r="B1527" t="s">
        <v>3530</v>
      </c>
      <c r="C1527" s="1">
        <v>41060.921516203707</v>
      </c>
      <c r="D1527" s="4">
        <v>74000</v>
      </c>
      <c r="E1527">
        <v>74000</v>
      </c>
      <c r="F1527" t="s">
        <v>86</v>
      </c>
      <c r="G1527">
        <f>tblSalaries[[#This Row],[clean Salary (in local currency)]]*VLOOKUP(tblSalaries[[#This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VLOOKUP(tblSalaries[[#This Row],[Where do you work]],tblCountries[[Actual]:[Mapping]],2,FALSE)</f>
        <v>Canada</v>
      </c>
      <c r="L1527" t="s">
        <v>9</v>
      </c>
      <c r="M1527" s="32">
        <f>tblHours[[#This Row],[hrs per day, ave]]</f>
        <v>5</v>
      </c>
      <c r="N1527" s="32">
        <f>tblHours[[#This Row],[hrs per day, min]]</f>
        <v>4</v>
      </c>
      <c r="O1527" s="32">
        <f>tblHours[[#This Row],[hrs per day, max]]</f>
        <v>6</v>
      </c>
      <c r="P1527">
        <v>10</v>
      </c>
    </row>
    <row r="1528" spans="2:16" ht="15" hidden="1" customHeight="1">
      <c r="B1528" t="s">
        <v>3531</v>
      </c>
      <c r="C1528" s="1">
        <v>41060.95579861111</v>
      </c>
      <c r="D1528" s="4" t="s">
        <v>1708</v>
      </c>
      <c r="E1528">
        <v>59000</v>
      </c>
      <c r="F1528" t="s">
        <v>6</v>
      </c>
      <c r="G1528">
        <f>tblSalaries[[#This Row],[clean Salary (in local currency)]]*VLOOKUP(tblSalaries[[#This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 s="32">
        <f>tblHours[[#This Row],[hrs per day, ave]]</f>
        <v>5</v>
      </c>
      <c r="N1528" s="32">
        <f>tblHours[[#This Row],[hrs per day, min]]</f>
        <v>4</v>
      </c>
      <c r="O1528" s="32">
        <f>tblHours[[#This Row],[hrs per day, max]]</f>
        <v>6</v>
      </c>
      <c r="P1528">
        <v>15</v>
      </c>
    </row>
    <row r="1529" spans="2:16" ht="15" hidden="1" customHeight="1">
      <c r="B1529" t="s">
        <v>3532</v>
      </c>
      <c r="C1529" s="1">
        <v>41060.96402777778</v>
      </c>
      <c r="D1529" s="4">
        <v>71500</v>
      </c>
      <c r="E1529">
        <v>71500</v>
      </c>
      <c r="F1529" t="s">
        <v>6</v>
      </c>
      <c r="G1529">
        <f>tblSalaries[[#This Row],[clean Salary (in local currency)]]*VLOOKUP(tblSalaries[[#This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VLOOKUP(tblSalaries[[#This Row],[Where do you work]],tblCountries[[Actual]:[Mapping]],2,FALSE)</f>
        <v>USA</v>
      </c>
      <c r="L1529" t="s">
        <v>9</v>
      </c>
      <c r="M1529" s="32">
        <f>tblHours[[#This Row],[hrs per day, ave]]</f>
        <v>5</v>
      </c>
      <c r="N1529" s="32">
        <f>tblHours[[#This Row],[hrs per day, min]]</f>
        <v>4</v>
      </c>
      <c r="O1529" s="32">
        <f>tblHours[[#This Row],[hrs per day, max]]</f>
        <v>6</v>
      </c>
      <c r="P1529">
        <v>5</v>
      </c>
    </row>
    <row r="1530" spans="2:16" ht="15" hidden="1" customHeight="1">
      <c r="B1530" t="s">
        <v>3533</v>
      </c>
      <c r="C1530" s="1">
        <v>41060.964675925927</v>
      </c>
      <c r="D1530" s="4" t="s">
        <v>1251</v>
      </c>
      <c r="E1530">
        <v>25000</v>
      </c>
      <c r="F1530" t="s">
        <v>69</v>
      </c>
      <c r="G1530">
        <f>tblSalaries[[#This Row],[clean Salary (in local currency)]]*VLOOKUP(tblSalaries[[#This Row],[Currency]],tblXrate[],2,FALSE)</f>
        <v>39404.456801682099</v>
      </c>
      <c r="H1530" t="s">
        <v>1711</v>
      </c>
      <c r="I1530" t="s">
        <v>3999</v>
      </c>
      <c r="J1530" t="s">
        <v>71</v>
      </c>
      <c r="K1530" t="str">
        <f>VLOOKUP(tblSalaries[[#This Row],[Where do you work]],tblCountries[[Actual]:[Mapping]],2,FALSE)</f>
        <v>UK</v>
      </c>
      <c r="L1530" t="s">
        <v>9</v>
      </c>
      <c r="M1530" s="32">
        <f>tblHours[[#This Row],[hrs per day, ave]]</f>
        <v>5</v>
      </c>
      <c r="N1530" s="32">
        <f>tblHours[[#This Row],[hrs per day, min]]</f>
        <v>4</v>
      </c>
      <c r="O1530" s="32">
        <f>tblHours[[#This Row],[hrs per day, max]]</f>
        <v>6</v>
      </c>
      <c r="P1530">
        <v>2</v>
      </c>
    </row>
    <row r="1531" spans="2:16" ht="15" hidden="1" customHeight="1">
      <c r="B1531" t="s">
        <v>3534</v>
      </c>
      <c r="C1531" s="1">
        <v>41060.965787037036</v>
      </c>
      <c r="D1531" s="4" t="s">
        <v>1712</v>
      </c>
      <c r="E1531">
        <v>70000</v>
      </c>
      <c r="F1531" t="s">
        <v>22</v>
      </c>
      <c r="G1531">
        <f>tblSalaries[[#This Row],[clean Salary (in local currency)]]*VLOOKUP(tblSalaries[[#This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VLOOKUP(tblSalaries[[#This Row],[Where do you work]],tblCountries[[Actual]:[Mapping]],2,FALSE)</f>
        <v>Germany</v>
      </c>
      <c r="L1531" t="s">
        <v>25</v>
      </c>
      <c r="M1531" s="32">
        <f>tblHours[[#This Row],[hrs per day, ave]]</f>
        <v>1.5</v>
      </c>
      <c r="N1531" s="32">
        <f>tblHours[[#This Row],[hrs per day, min]]</f>
        <v>1</v>
      </c>
      <c r="O1531" s="32">
        <f>tblHours[[#This Row],[hrs per day, max]]</f>
        <v>2</v>
      </c>
      <c r="P1531">
        <v>5</v>
      </c>
    </row>
    <row r="1532" spans="2:16" ht="15" hidden="1" customHeight="1">
      <c r="B1532" t="s">
        <v>3535</v>
      </c>
      <c r="C1532" s="1">
        <v>41060.992083333331</v>
      </c>
      <c r="D1532" s="4" t="s">
        <v>1714</v>
      </c>
      <c r="E1532">
        <v>90000</v>
      </c>
      <c r="F1532" t="s">
        <v>6</v>
      </c>
      <c r="G1532">
        <f>tblSalaries[[#This Row],[clean Salary (in local currency)]]*VLOOKUP(tblSalaries[[#This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 s="32">
        <f>tblHours[[#This Row],[hrs per day, ave]]</f>
        <v>5</v>
      </c>
      <c r="N1532" s="32">
        <f>tblHours[[#This Row],[hrs per day, min]]</f>
        <v>4</v>
      </c>
      <c r="O1532" s="32">
        <f>tblHours[[#This Row],[hrs per day, max]]</f>
        <v>6</v>
      </c>
      <c r="P1532">
        <v>25</v>
      </c>
    </row>
    <row r="1533" spans="2:16" ht="15" hidden="1" customHeight="1">
      <c r="B1533" t="s">
        <v>3536</v>
      </c>
      <c r="C1533" s="1">
        <v>41061.001782407409</v>
      </c>
      <c r="D1533" s="4" t="s">
        <v>1186</v>
      </c>
      <c r="E1533">
        <v>700000</v>
      </c>
      <c r="F1533" t="s">
        <v>40</v>
      </c>
      <c r="G1533">
        <f>tblSalaries[[#This Row],[clean Salary (in local currency)]]*VLOOKUP(tblSalaries[[#This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VLOOKUP(tblSalaries[[#This Row],[Where do you work]],tblCountries[[Actual]:[Mapping]],2,FALSE)</f>
        <v>India</v>
      </c>
      <c r="L1533" t="s">
        <v>13</v>
      </c>
      <c r="M1533" s="32">
        <f>tblHours[[#This Row],[hrs per day, ave]]</f>
        <v>8</v>
      </c>
      <c r="N1533" s="32">
        <f>tblHours[[#This Row],[hrs per day, min]]</f>
        <v>8</v>
      </c>
      <c r="O1533" s="32">
        <f>tblHours[[#This Row],[hrs per day, max]]</f>
        <v>8</v>
      </c>
      <c r="P1533">
        <v>30</v>
      </c>
    </row>
    <row r="1534" spans="2:16" ht="15" hidden="1" customHeight="1">
      <c r="B1534" t="s">
        <v>3537</v>
      </c>
      <c r="C1534" s="1">
        <v>41061.01290509259</v>
      </c>
      <c r="D1534" s="4" t="s">
        <v>1717</v>
      </c>
      <c r="E1534">
        <v>40000</v>
      </c>
      <c r="F1534" t="s">
        <v>6</v>
      </c>
      <c r="G1534">
        <f>tblSalaries[[#This Row],[clean Salary (in local currency)]]*VLOOKUP(tblSalaries[[#This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 s="32">
        <f>tblHours[[#This Row],[hrs per day, ave]]</f>
        <v>5</v>
      </c>
      <c r="N1534" s="32">
        <f>tblHours[[#This Row],[hrs per day, min]]</f>
        <v>4</v>
      </c>
      <c r="O1534" s="32">
        <f>tblHours[[#This Row],[hrs per day, max]]</f>
        <v>6</v>
      </c>
      <c r="P1534">
        <v>8</v>
      </c>
    </row>
    <row r="1535" spans="2:16" ht="15" hidden="1" customHeight="1">
      <c r="B1535" t="s">
        <v>3538</v>
      </c>
      <c r="C1535" s="1">
        <v>41061.016597222224</v>
      </c>
      <c r="D1535" s="4">
        <v>30000</v>
      </c>
      <c r="E1535">
        <v>30000</v>
      </c>
      <c r="F1535" t="s">
        <v>6</v>
      </c>
      <c r="G1535">
        <f>tblSalaries[[#This Row],[clean Salary (in local currency)]]*VLOOKUP(tblSalaries[[#This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13</v>
      </c>
      <c r="M1535" s="32">
        <f>tblHours[[#This Row],[hrs per day, ave]]</f>
        <v>8</v>
      </c>
      <c r="N1535" s="32">
        <f>tblHours[[#This Row],[hrs per day, min]]</f>
        <v>8</v>
      </c>
      <c r="O1535" s="32">
        <f>tblHours[[#This Row],[hrs per day, max]]</f>
        <v>8</v>
      </c>
      <c r="P1535">
        <v>4</v>
      </c>
    </row>
    <row r="1536" spans="2:16" ht="15" hidden="1" customHeight="1">
      <c r="B1536" t="s">
        <v>3539</v>
      </c>
      <c r="C1536" s="1">
        <v>41061.061828703707</v>
      </c>
      <c r="D1536" s="4">
        <v>46325</v>
      </c>
      <c r="E1536">
        <v>46325</v>
      </c>
      <c r="F1536" t="s">
        <v>6</v>
      </c>
      <c r="G1536">
        <f>tblSalaries[[#This Row],[clean Salary (in local currency)]]*VLOOKUP(tblSalaries[[#This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VLOOKUP(tblSalaries[[#This Row],[Where do you work]],tblCountries[[Actual]:[Mapping]],2,FALSE)</f>
        <v>USA</v>
      </c>
      <c r="L1536" t="s">
        <v>9</v>
      </c>
      <c r="M1536" s="32">
        <f>tblHours[[#This Row],[hrs per day, ave]]</f>
        <v>5</v>
      </c>
      <c r="N1536" s="32">
        <f>tblHours[[#This Row],[hrs per day, min]]</f>
        <v>4</v>
      </c>
      <c r="O1536" s="32">
        <f>tblHours[[#This Row],[hrs per day, max]]</f>
        <v>6</v>
      </c>
      <c r="P1536">
        <v>1</v>
      </c>
    </row>
    <row r="1537" spans="2:16" ht="15" hidden="1" customHeight="1">
      <c r="B1537" t="s">
        <v>3540</v>
      </c>
      <c r="C1537" s="1">
        <v>41061.074803240743</v>
      </c>
      <c r="D1537" s="4">
        <v>15000</v>
      </c>
      <c r="E1537">
        <v>15000</v>
      </c>
      <c r="F1537" t="s">
        <v>6</v>
      </c>
      <c r="G1537">
        <f>tblSalaries[[#This Row],[clean Salary (in local currency)]]*VLOOKUP(tblSalaries[[#This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VLOOKUP(tblSalaries[[#This Row],[Where do you work]],tblCountries[[Actual]:[Mapping]],2,FALSE)</f>
        <v>USA</v>
      </c>
      <c r="L1537" t="s">
        <v>13</v>
      </c>
      <c r="M1537" s="32">
        <f>tblHours[[#This Row],[hrs per day, ave]]</f>
        <v>8</v>
      </c>
      <c r="N1537" s="32">
        <f>tblHours[[#This Row],[hrs per day, min]]</f>
        <v>8</v>
      </c>
      <c r="O1537" s="32">
        <f>tblHours[[#This Row],[hrs per day, max]]</f>
        <v>8</v>
      </c>
      <c r="P1537">
        <v>8</v>
      </c>
    </row>
    <row r="1538" spans="2:16" ht="15" hidden="1" customHeight="1">
      <c r="B1538" t="s">
        <v>3541</v>
      </c>
      <c r="C1538" s="1">
        <v>41061.106273148151</v>
      </c>
      <c r="D1538" s="4">
        <v>31200</v>
      </c>
      <c r="E1538">
        <v>31200</v>
      </c>
      <c r="F1538" t="s">
        <v>6</v>
      </c>
      <c r="G1538">
        <f>tblSalaries[[#This Row],[clean Salary (in local currency)]]*VLOOKUP(tblSalaries[[#This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 s="32">
        <f>tblHours[[#This Row],[hrs per day, ave]]</f>
        <v>5</v>
      </c>
      <c r="N1538" s="32">
        <f>tblHours[[#This Row],[hrs per day, min]]</f>
        <v>4</v>
      </c>
      <c r="O1538" s="32">
        <f>tblHours[[#This Row],[hrs per day, max]]</f>
        <v>6</v>
      </c>
      <c r="P1538">
        <v>15</v>
      </c>
    </row>
    <row r="1539" spans="2:16" ht="15" hidden="1" customHeight="1">
      <c r="B1539" t="s">
        <v>3542</v>
      </c>
      <c r="C1539" s="1">
        <v>41061.115520833337</v>
      </c>
      <c r="D1539" s="4" t="s">
        <v>457</v>
      </c>
      <c r="E1539">
        <v>500000</v>
      </c>
      <c r="F1539" t="s">
        <v>40</v>
      </c>
      <c r="G1539">
        <f>tblSalaries[[#This Row],[clean Salary (in local currency)]]*VLOOKUP(tblSalaries[[#This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VLOOKUP(tblSalaries[[#This Row],[Where do you work]],tblCountries[[Actual]:[Mapping]],2,FALSE)</f>
        <v>India</v>
      </c>
      <c r="L1539" t="s">
        <v>9</v>
      </c>
      <c r="M1539" s="32">
        <f>tblHours[[#This Row],[hrs per day, ave]]</f>
        <v>5</v>
      </c>
      <c r="N1539" s="32">
        <f>tblHours[[#This Row],[hrs per day, min]]</f>
        <v>4</v>
      </c>
      <c r="O1539" s="32">
        <f>tblHours[[#This Row],[hrs per day, max]]</f>
        <v>6</v>
      </c>
      <c r="P1539">
        <v>9</v>
      </c>
    </row>
    <row r="1540" spans="2:16" ht="15" hidden="1" customHeight="1">
      <c r="B1540" t="s">
        <v>3543</v>
      </c>
      <c r="C1540" s="1">
        <v>41061.125740740739</v>
      </c>
      <c r="D1540" s="4">
        <v>1320</v>
      </c>
      <c r="E1540">
        <v>15840</v>
      </c>
      <c r="F1540" t="s">
        <v>6</v>
      </c>
      <c r="G1540">
        <f>tblSalaries[[#This Row],[clean Salary (in local currency)]]*VLOOKUP(tblSalaries[[#This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VLOOKUP(tblSalaries[[#This Row],[Where do you work]],tblCountries[[Actual]:[Mapping]],2,FALSE)</f>
        <v>Peru</v>
      </c>
      <c r="L1540" t="s">
        <v>13</v>
      </c>
      <c r="M1540" s="32">
        <f>tblHours[[#This Row],[hrs per day, ave]]</f>
        <v>8</v>
      </c>
      <c r="N1540" s="32">
        <f>tblHours[[#This Row],[hrs per day, min]]</f>
        <v>8</v>
      </c>
      <c r="O1540" s="32">
        <f>tblHours[[#This Row],[hrs per day, max]]</f>
        <v>8</v>
      </c>
      <c r="P1540">
        <v>8</v>
      </c>
    </row>
    <row r="1541" spans="2:16" ht="15" hidden="1" customHeight="1">
      <c r="B1541" t="s">
        <v>3544</v>
      </c>
      <c r="C1541" s="1">
        <v>41061.130219907405</v>
      </c>
      <c r="D1541" s="4" t="s">
        <v>1723</v>
      </c>
      <c r="E1541">
        <v>850000</v>
      </c>
      <c r="F1541" t="s">
        <v>40</v>
      </c>
      <c r="G1541">
        <f>tblSalaries[[#This Row],[clean Salary (in local currency)]]*VLOOKUP(tblSalaries[[#This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VLOOKUP(tblSalaries[[#This Row],[Where do you work]],tblCountries[[Actual]:[Mapping]],2,FALSE)</f>
        <v>India</v>
      </c>
      <c r="L1541" t="s">
        <v>9</v>
      </c>
      <c r="M1541" s="32">
        <f>tblHours[[#This Row],[hrs per day, ave]]</f>
        <v>5</v>
      </c>
      <c r="N1541" s="32">
        <f>tblHours[[#This Row],[hrs per day, min]]</f>
        <v>4</v>
      </c>
      <c r="O1541" s="32">
        <f>tblHours[[#This Row],[hrs per day, max]]</f>
        <v>6</v>
      </c>
      <c r="P1541">
        <v>5</v>
      </c>
    </row>
    <row r="1542" spans="2:16" ht="15" hidden="1" customHeight="1">
      <c r="B1542" t="s">
        <v>3545</v>
      </c>
      <c r="C1542" s="1">
        <v>41061.174212962964</v>
      </c>
      <c r="D1542" s="4">
        <v>41000</v>
      </c>
      <c r="E1542">
        <v>41000</v>
      </c>
      <c r="F1542" t="s">
        <v>6</v>
      </c>
      <c r="G1542">
        <f>tblSalaries[[#This Row],[clean Salary (in local currency)]]*VLOOKUP(tblSalaries[[#This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VLOOKUP(tblSalaries[[#This Row],[Where do you work]],tblCountries[[Actual]:[Mapping]],2,FALSE)</f>
        <v>USA</v>
      </c>
      <c r="L1542" t="s">
        <v>9</v>
      </c>
      <c r="M1542" s="32">
        <f>tblHours[[#This Row],[hrs per day, ave]]</f>
        <v>5</v>
      </c>
      <c r="N1542" s="32">
        <f>tblHours[[#This Row],[hrs per day, min]]</f>
        <v>4</v>
      </c>
      <c r="O1542" s="32">
        <f>tblHours[[#This Row],[hrs per day, max]]</f>
        <v>6</v>
      </c>
      <c r="P1542">
        <v>10</v>
      </c>
    </row>
    <row r="1543" spans="2:16" ht="15" hidden="1" customHeight="1">
      <c r="B1543" t="s">
        <v>3546</v>
      </c>
      <c r="C1543" s="1">
        <v>41061.197557870371</v>
      </c>
      <c r="D1543" s="4">
        <v>11000</v>
      </c>
      <c r="E1543">
        <v>11000</v>
      </c>
      <c r="F1543" t="s">
        <v>6</v>
      </c>
      <c r="G1543">
        <f>tblSalaries[[#This Row],[clean Salary (in local currency)]]*VLOOKUP(tblSalaries[[#This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VLOOKUP(tblSalaries[[#This Row],[Where do you work]],tblCountries[[Actual]:[Mapping]],2,FALSE)</f>
        <v>Mexico</v>
      </c>
      <c r="L1543" t="s">
        <v>9</v>
      </c>
      <c r="M1543" s="32">
        <f>tblHours[[#This Row],[hrs per day, ave]]</f>
        <v>5</v>
      </c>
      <c r="N1543" s="32">
        <f>tblHours[[#This Row],[hrs per day, min]]</f>
        <v>4</v>
      </c>
      <c r="O1543" s="32">
        <f>tblHours[[#This Row],[hrs per day, max]]</f>
        <v>6</v>
      </c>
      <c r="P1543">
        <v>2</v>
      </c>
    </row>
    <row r="1544" spans="2:16" ht="15" hidden="1" customHeight="1">
      <c r="B1544" t="s">
        <v>3547</v>
      </c>
      <c r="C1544" s="1">
        <v>41061.230914351851</v>
      </c>
      <c r="D1544" s="4" t="s">
        <v>1725</v>
      </c>
      <c r="E1544">
        <v>35000</v>
      </c>
      <c r="F1544" t="s">
        <v>69</v>
      </c>
      <c r="G1544">
        <f>tblSalaries[[#This Row],[clean Salary (in local currency)]]*VLOOKUP(tblSalaries[[#This Row],[Currency]],tblXrate[],2,FALSE)</f>
        <v>55166.239522354947</v>
      </c>
      <c r="H1544" t="s">
        <v>1726</v>
      </c>
      <c r="I1544" t="s">
        <v>4001</v>
      </c>
      <c r="J1544" t="s">
        <v>71</v>
      </c>
      <c r="K1544" t="str">
        <f>VLOOKUP(tblSalaries[[#This Row],[Where do you work]],tblCountries[[Actual]:[Mapping]],2,FALSE)</f>
        <v>UK</v>
      </c>
      <c r="L1544" t="s">
        <v>18</v>
      </c>
      <c r="M1544" s="32">
        <f>tblHours[[#This Row],[hrs per day, ave]]</f>
        <v>2.5</v>
      </c>
      <c r="N1544" s="32">
        <f>tblHours[[#This Row],[hrs per day, min]]</f>
        <v>2</v>
      </c>
      <c r="O1544" s="32">
        <f>tblHours[[#This Row],[hrs per day, max]]</f>
        <v>3</v>
      </c>
      <c r="P1544">
        <v>30</v>
      </c>
    </row>
    <row r="1545" spans="2:16" ht="15" hidden="1" customHeight="1">
      <c r="B1545" t="s">
        <v>3548</v>
      </c>
      <c r="C1545" s="1">
        <v>41061.234398148146</v>
      </c>
      <c r="D1545" s="4">
        <v>240000</v>
      </c>
      <c r="E1545">
        <v>240000</v>
      </c>
      <c r="F1545" t="s">
        <v>3951</v>
      </c>
      <c r="G1545">
        <f>tblSalaries[[#This Row],[clean Salary (in local currency)]]*VLOOKUP(tblSalaries[[#This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VLOOKUP(tblSalaries[[#This Row],[Where do you work]],tblCountries[[Actual]:[Mapping]],2,FALSE)</f>
        <v>Philippines</v>
      </c>
      <c r="L1545" t="s">
        <v>9</v>
      </c>
      <c r="M1545" s="32">
        <f>tblHours[[#This Row],[hrs per day, ave]]</f>
        <v>5</v>
      </c>
      <c r="N1545" s="32">
        <f>tblHours[[#This Row],[hrs per day, min]]</f>
        <v>4</v>
      </c>
      <c r="O1545" s="32">
        <f>tblHours[[#This Row],[hrs per day, max]]</f>
        <v>6</v>
      </c>
      <c r="P1545">
        <v>15</v>
      </c>
    </row>
    <row r="1546" spans="2:16" ht="15" hidden="1" customHeight="1">
      <c r="B1546" t="s">
        <v>3549</v>
      </c>
      <c r="C1546" s="1">
        <v>41061.244571759256</v>
      </c>
      <c r="D1546" s="4">
        <v>17728.57</v>
      </c>
      <c r="E1546">
        <v>17728</v>
      </c>
      <c r="F1546" t="s">
        <v>6</v>
      </c>
      <c r="G1546">
        <f>tblSalaries[[#This Row],[clean Salary (in local currency)]]*VLOOKUP(tblSalaries[[#This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VLOOKUP(tblSalaries[[#This Row],[Where do you work]],tblCountries[[Actual]:[Mapping]],2,FALSE)</f>
        <v>Mexico</v>
      </c>
      <c r="L1546" t="s">
        <v>9</v>
      </c>
      <c r="M1546" s="32">
        <f>tblHours[[#This Row],[hrs per day, ave]]</f>
        <v>5</v>
      </c>
      <c r="N1546" s="32">
        <f>tblHours[[#This Row],[hrs per day, min]]</f>
        <v>4</v>
      </c>
      <c r="O1546" s="32">
        <f>tblHours[[#This Row],[hrs per day, max]]</f>
        <v>6</v>
      </c>
      <c r="P1546">
        <v>3</v>
      </c>
    </row>
    <row r="1547" spans="2:16" ht="15" hidden="1" customHeight="1">
      <c r="B1547" t="s">
        <v>3550</v>
      </c>
      <c r="C1547" s="1">
        <v>41061.247453703705</v>
      </c>
      <c r="D1547" s="4" t="s">
        <v>1728</v>
      </c>
      <c r="E1547">
        <v>120000</v>
      </c>
      <c r="F1547" t="s">
        <v>1729</v>
      </c>
      <c r="G1547">
        <f>tblSalaries[[#This Row],[clean Salary (in local currency)]]*VLOOKUP(tblSalaries[[#This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VLOOKUP(tblSalaries[[#This Row],[Where do you work]],tblCountries[[Actual]:[Mapping]],2,FALSE)</f>
        <v>Morocco</v>
      </c>
      <c r="L1547" t="s">
        <v>13</v>
      </c>
      <c r="M1547" s="32">
        <f>tblHours[[#This Row],[hrs per day, ave]]</f>
        <v>8</v>
      </c>
      <c r="N1547" s="32">
        <f>tblHours[[#This Row],[hrs per day, min]]</f>
        <v>8</v>
      </c>
      <c r="O1547" s="32">
        <f>tblHours[[#This Row],[hrs per day, max]]</f>
        <v>8</v>
      </c>
      <c r="P1547">
        <v>8</v>
      </c>
    </row>
    <row r="1548" spans="2:16" ht="15" hidden="1" customHeight="1">
      <c r="B1548" t="s">
        <v>3551</v>
      </c>
      <c r="C1548" s="1">
        <v>41061.262025462966</v>
      </c>
      <c r="D1548" s="4">
        <v>50000</v>
      </c>
      <c r="E1548">
        <v>50000</v>
      </c>
      <c r="F1548" t="s">
        <v>6</v>
      </c>
      <c r="G1548">
        <f>tblSalaries[[#This Row],[clean Salary (in local currency)]]*VLOOKUP(tblSalaries[[#This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VLOOKUP(tblSalaries[[#This Row],[Where do you work]],tblCountries[[Actual]:[Mapping]],2,FALSE)</f>
        <v>USA</v>
      </c>
      <c r="L1548" t="s">
        <v>9</v>
      </c>
      <c r="M1548" s="32">
        <f>tblHours[[#This Row],[hrs per day, ave]]</f>
        <v>5</v>
      </c>
      <c r="N1548" s="32">
        <f>tblHours[[#This Row],[hrs per day, min]]</f>
        <v>4</v>
      </c>
      <c r="O1548" s="32">
        <f>tblHours[[#This Row],[hrs per day, max]]</f>
        <v>6</v>
      </c>
      <c r="P1548">
        <v>15</v>
      </c>
    </row>
    <row r="1549" spans="2:16" ht="15" hidden="1" customHeight="1">
      <c r="B1549" t="s">
        <v>3552</v>
      </c>
      <c r="C1549" s="1">
        <v>41061.272094907406</v>
      </c>
      <c r="D1549" s="4">
        <v>80000</v>
      </c>
      <c r="E1549">
        <v>80000</v>
      </c>
      <c r="F1549" t="s">
        <v>86</v>
      </c>
      <c r="G1549">
        <f>tblSalaries[[#This Row],[clean Salary (in local currency)]]*VLOOKUP(tblSalaries[[#This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VLOOKUP(tblSalaries[[#This Row],[Where do you work]],tblCountries[[Actual]:[Mapping]],2,FALSE)</f>
        <v>Canada</v>
      </c>
      <c r="L1549" t="s">
        <v>9</v>
      </c>
      <c r="M1549" s="32">
        <f>tblHours[[#This Row],[hrs per day, ave]]</f>
        <v>5</v>
      </c>
      <c r="N1549" s="32">
        <f>tblHours[[#This Row],[hrs per day, min]]</f>
        <v>4</v>
      </c>
      <c r="O1549" s="32">
        <f>tblHours[[#This Row],[hrs per day, max]]</f>
        <v>6</v>
      </c>
      <c r="P1549">
        <v>7</v>
      </c>
    </row>
    <row r="1550" spans="2:16" ht="15" hidden="1" customHeight="1">
      <c r="B1550" t="s">
        <v>3553</v>
      </c>
      <c r="C1550" s="1">
        <v>41061.287407407406</v>
      </c>
      <c r="D1550" s="4">
        <v>85000</v>
      </c>
      <c r="E1550">
        <v>85000</v>
      </c>
      <c r="F1550" t="s">
        <v>6</v>
      </c>
      <c r="G1550">
        <f>tblSalaries[[#This Row],[clean Salary (in local currency)]]*VLOOKUP(tblSalaries[[#This Row],[Currency]],tblXrate[],2,FALSE)</f>
        <v>85000</v>
      </c>
      <c r="H1550" t="s">
        <v>1733</v>
      </c>
      <c r="I1550" t="s">
        <v>3999</v>
      </c>
      <c r="J1550" t="s">
        <v>15</v>
      </c>
      <c r="K1550" t="str">
        <f>VLOOKUP(tblSalaries[[#This Row],[Where do you work]],tblCountries[[Actual]:[Mapping]],2,FALSE)</f>
        <v>USA</v>
      </c>
      <c r="L1550" t="s">
        <v>9</v>
      </c>
      <c r="M1550" s="32">
        <f>tblHours[[#This Row],[hrs per day, ave]]</f>
        <v>5</v>
      </c>
      <c r="N1550" s="32">
        <f>tblHours[[#This Row],[hrs per day, min]]</f>
        <v>4</v>
      </c>
      <c r="O1550" s="32">
        <f>tblHours[[#This Row],[hrs per day, max]]</f>
        <v>6</v>
      </c>
      <c r="P1550">
        <v>10</v>
      </c>
    </row>
    <row r="1551" spans="2:16" ht="15" hidden="1" customHeight="1">
      <c r="B1551" t="s">
        <v>3554</v>
      </c>
      <c r="C1551" s="1">
        <v>41061.30736111111</v>
      </c>
      <c r="D1551" s="4">
        <v>100000</v>
      </c>
      <c r="E1551">
        <v>100000</v>
      </c>
      <c r="F1551" t="s">
        <v>82</v>
      </c>
      <c r="G1551">
        <f>tblSalaries[[#This Row],[clean Salary (in local currency)]]*VLOOKUP(tblSalaries[[#This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VLOOKUP(tblSalaries[[#This Row],[Where do you work]],tblCountries[[Actual]:[Mapping]],2,FALSE)</f>
        <v>Australia</v>
      </c>
      <c r="L1551" t="s">
        <v>9</v>
      </c>
      <c r="M1551" s="32">
        <f>tblHours[[#This Row],[hrs per day, ave]]</f>
        <v>5</v>
      </c>
      <c r="N1551" s="32">
        <f>tblHours[[#This Row],[hrs per day, min]]</f>
        <v>4</v>
      </c>
      <c r="O1551" s="32">
        <f>tblHours[[#This Row],[hrs per day, max]]</f>
        <v>6</v>
      </c>
      <c r="P1551">
        <v>20</v>
      </c>
    </row>
    <row r="1552" spans="2:16" ht="15" hidden="1" customHeight="1">
      <c r="B1552" t="s">
        <v>3555</v>
      </c>
      <c r="C1552" s="1">
        <v>41061.337893518517</v>
      </c>
      <c r="D1552" s="4" t="s">
        <v>1734</v>
      </c>
      <c r="E1552">
        <v>5650000</v>
      </c>
      <c r="F1552" t="s">
        <v>40</v>
      </c>
      <c r="G1552">
        <f>tblSalaries[[#This Row],[clean Salary (in local currency)]]*VLOOKUP(tblSalaries[[#This Row],[Currency]],tblXrate[],2,FALSE)</f>
        <v>100614.72928405051</v>
      </c>
      <c r="H1552" t="s">
        <v>360</v>
      </c>
      <c r="I1552" t="s">
        <v>3999</v>
      </c>
      <c r="J1552" t="s">
        <v>8</v>
      </c>
      <c r="K1552" t="str">
        <f>VLOOKUP(tblSalaries[[#This Row],[Where do you work]],tblCountries[[Actual]:[Mapping]],2,FALSE)</f>
        <v>India</v>
      </c>
      <c r="L1552" t="s">
        <v>18</v>
      </c>
      <c r="M1552" s="32">
        <f>tblHours[[#This Row],[hrs per day, ave]]</f>
        <v>2.5</v>
      </c>
      <c r="N1552" s="32">
        <f>tblHours[[#This Row],[hrs per day, min]]</f>
        <v>2</v>
      </c>
      <c r="O1552" s="32">
        <f>tblHours[[#This Row],[hrs per day, max]]</f>
        <v>3</v>
      </c>
      <c r="P1552">
        <v>6</v>
      </c>
    </row>
    <row r="1553" spans="2:16" ht="15" hidden="1" customHeight="1">
      <c r="B1553" t="s">
        <v>3556</v>
      </c>
      <c r="C1553" s="1">
        <v>41061.369803240741</v>
      </c>
      <c r="D1553" s="4">
        <v>85000</v>
      </c>
      <c r="E1553">
        <v>85000</v>
      </c>
      <c r="F1553" t="s">
        <v>82</v>
      </c>
      <c r="G1553">
        <f>tblSalaries[[#This Row],[clean Salary (in local currency)]]*VLOOKUP(tblSalaries[[#This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VLOOKUP(tblSalaries[[#This Row],[Where do you work]],tblCountries[[Actual]:[Mapping]],2,FALSE)</f>
        <v>Australia</v>
      </c>
      <c r="L1553" t="s">
        <v>9</v>
      </c>
      <c r="M1553" s="32">
        <f>tblHours[[#This Row],[hrs per day, ave]]</f>
        <v>5</v>
      </c>
      <c r="N1553" s="32">
        <f>tblHours[[#This Row],[hrs per day, min]]</f>
        <v>4</v>
      </c>
      <c r="O1553" s="32">
        <f>tblHours[[#This Row],[hrs per day, max]]</f>
        <v>6</v>
      </c>
      <c r="P1553">
        <v>30</v>
      </c>
    </row>
    <row r="1554" spans="2:16" ht="15" hidden="1" customHeight="1">
      <c r="B1554" t="s">
        <v>3557</v>
      </c>
      <c r="C1554" s="1">
        <v>41061.45517361111</v>
      </c>
      <c r="D1554" s="4" t="s">
        <v>1736</v>
      </c>
      <c r="E1554">
        <v>120000</v>
      </c>
      <c r="F1554" t="s">
        <v>82</v>
      </c>
      <c r="G1554">
        <f>tblSalaries[[#This Row],[clean Salary (in local currency)]]*VLOOKUP(tblSalaries[[#This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VLOOKUP(tblSalaries[[#This Row],[Where do you work]],tblCountries[[Actual]:[Mapping]],2,FALSE)</f>
        <v>Australia</v>
      </c>
      <c r="L1554" t="s">
        <v>18</v>
      </c>
      <c r="M1554" s="32">
        <f>tblHours[[#This Row],[hrs per day, ave]]</f>
        <v>2.5</v>
      </c>
      <c r="N1554" s="32">
        <f>tblHours[[#This Row],[hrs per day, min]]</f>
        <v>2</v>
      </c>
      <c r="O1554" s="32">
        <f>tblHours[[#This Row],[hrs per day, max]]</f>
        <v>3</v>
      </c>
      <c r="P1554">
        <v>5</v>
      </c>
    </row>
    <row r="1555" spans="2:16" ht="15" hidden="1" customHeight="1">
      <c r="B1555" t="s">
        <v>3558</v>
      </c>
      <c r="C1555" s="1">
        <v>41061.456932870373</v>
      </c>
      <c r="D1555" s="4" t="s">
        <v>419</v>
      </c>
      <c r="E1555">
        <v>360000</v>
      </c>
      <c r="F1555" t="s">
        <v>40</v>
      </c>
      <c r="G1555">
        <f>tblSalaries[[#This Row],[clean Salary (in local currency)]]*VLOOKUP(tblSalaries[[#This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VLOOKUP(tblSalaries[[#This Row],[Where do you work]],tblCountries[[Actual]:[Mapping]],2,FALSE)</f>
        <v>India</v>
      </c>
      <c r="L1555" t="s">
        <v>18</v>
      </c>
      <c r="M1555" s="32">
        <f>tblHours[[#This Row],[hrs per day, ave]]</f>
        <v>2.5</v>
      </c>
      <c r="N1555" s="32">
        <f>tblHours[[#This Row],[hrs per day, min]]</f>
        <v>2</v>
      </c>
      <c r="O1555" s="32">
        <f>tblHours[[#This Row],[hrs per day, max]]</f>
        <v>3</v>
      </c>
      <c r="P1555">
        <v>8</v>
      </c>
    </row>
    <row r="1556" spans="2:16" ht="15" hidden="1" customHeight="1">
      <c r="B1556" t="s">
        <v>3559</v>
      </c>
      <c r="C1556" s="1">
        <v>41061.543958333335</v>
      </c>
      <c r="D1556" s="4">
        <v>44000</v>
      </c>
      <c r="E1556">
        <v>44000</v>
      </c>
      <c r="F1556" t="s">
        <v>6</v>
      </c>
      <c r="G1556">
        <f>tblSalaries[[#This Row],[clean Salary (in local currency)]]*VLOOKUP(tblSalaries[[#This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9</v>
      </c>
      <c r="M1556" s="32">
        <f>tblHours[[#This Row],[hrs per day, ave]]</f>
        <v>5</v>
      </c>
      <c r="N1556" s="32">
        <f>tblHours[[#This Row],[hrs per day, min]]</f>
        <v>4</v>
      </c>
      <c r="O1556" s="32">
        <f>tblHours[[#This Row],[hrs per day, max]]</f>
        <v>6</v>
      </c>
      <c r="P1556">
        <v>3.5</v>
      </c>
    </row>
    <row r="1557" spans="2:16" ht="15" hidden="1" customHeight="1">
      <c r="B1557" t="s">
        <v>3560</v>
      </c>
      <c r="C1557" s="1">
        <v>41061.606030092589</v>
      </c>
      <c r="D1557" s="4">
        <v>250000</v>
      </c>
      <c r="E1557">
        <v>250000</v>
      </c>
      <c r="F1557" t="s">
        <v>40</v>
      </c>
      <c r="G1557">
        <f>tblSalaries[[#This Row],[clean Salary (in local currency)]]*VLOOKUP(tblSalaries[[#This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VLOOKUP(tblSalaries[[#This Row],[Where do you work]],tblCountries[[Actual]:[Mapping]],2,FALSE)</f>
        <v>India</v>
      </c>
      <c r="L1557" t="s">
        <v>9</v>
      </c>
      <c r="M1557" s="32">
        <f>tblHours[[#This Row],[hrs per day, ave]]</f>
        <v>5</v>
      </c>
      <c r="N1557" s="32">
        <f>tblHours[[#This Row],[hrs per day, min]]</f>
        <v>4</v>
      </c>
      <c r="O1557" s="32">
        <f>tblHours[[#This Row],[hrs per day, max]]</f>
        <v>6</v>
      </c>
      <c r="P1557">
        <v>2.5</v>
      </c>
    </row>
    <row r="1558" spans="2:16" ht="15" hidden="1" customHeight="1">
      <c r="B1558" t="s">
        <v>3561</v>
      </c>
      <c r="C1558" s="1">
        <v>41061.618530092594</v>
      </c>
      <c r="D1558" s="4">
        <v>4500</v>
      </c>
      <c r="E1558">
        <v>4500</v>
      </c>
      <c r="F1558" t="s">
        <v>6</v>
      </c>
      <c r="G1558">
        <f>tblSalaries[[#This Row],[clean Salary (in local currency)]]*VLOOKUP(tblSalaries[[#This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VLOOKUP(tblSalaries[[#This Row],[Where do you work]],tblCountries[[Actual]:[Mapping]],2,FALSE)</f>
        <v>Pakistan</v>
      </c>
      <c r="L1558" t="s">
        <v>9</v>
      </c>
      <c r="M1558" s="32">
        <f>tblHours[[#This Row],[hrs per day, ave]]</f>
        <v>5</v>
      </c>
      <c r="N1558" s="32">
        <f>tblHours[[#This Row],[hrs per day, min]]</f>
        <v>4</v>
      </c>
      <c r="O1558" s="32">
        <f>tblHours[[#This Row],[hrs per day, max]]</f>
        <v>6</v>
      </c>
      <c r="P1558">
        <v>6</v>
      </c>
    </row>
    <row r="1559" spans="2:16" ht="15" hidden="1" customHeight="1">
      <c r="B1559" t="s">
        <v>3562</v>
      </c>
      <c r="C1559" s="1">
        <v>41061.631562499999</v>
      </c>
      <c r="D1559" s="4">
        <v>1700000</v>
      </c>
      <c r="E1559">
        <v>1700000</v>
      </c>
      <c r="F1559" t="s">
        <v>40</v>
      </c>
      <c r="G1559">
        <f>tblSalaries[[#This Row],[clean Salary (in local currency)]]*VLOOKUP(tblSalaries[[#This Row],[Currency]],tblXrate[],2,FALSE)</f>
        <v>30273.458368652366</v>
      </c>
      <c r="H1559" t="s">
        <v>1741</v>
      </c>
      <c r="I1559" t="s">
        <v>4001</v>
      </c>
      <c r="J1559" t="s">
        <v>8</v>
      </c>
      <c r="K1559" t="str">
        <f>VLOOKUP(tblSalaries[[#This Row],[Where do you work]],tblCountries[[Actual]:[Mapping]],2,FALSE)</f>
        <v>India</v>
      </c>
      <c r="L1559" t="s">
        <v>9</v>
      </c>
      <c r="M1559" s="32">
        <f>tblHours[[#This Row],[hrs per day, ave]]</f>
        <v>5</v>
      </c>
      <c r="N1559" s="32">
        <f>tblHours[[#This Row],[hrs per day, min]]</f>
        <v>4</v>
      </c>
      <c r="O1559" s="32">
        <f>tblHours[[#This Row],[hrs per day, max]]</f>
        <v>6</v>
      </c>
      <c r="P1559">
        <v>6</v>
      </c>
    </row>
    <row r="1560" spans="2:16" ht="15" hidden="1" customHeight="1">
      <c r="B1560" t="s">
        <v>3563</v>
      </c>
      <c r="C1560" s="1">
        <v>41061.652314814812</v>
      </c>
      <c r="D1560" s="4" t="s">
        <v>1742</v>
      </c>
      <c r="E1560">
        <v>52000</v>
      </c>
      <c r="F1560" t="s">
        <v>6</v>
      </c>
      <c r="G1560">
        <f>tblSalaries[[#This Row],[clean Salary (in local currency)]]*VLOOKUP(tblSalaries[[#This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VLOOKUP(tblSalaries[[#This Row],[Where do you work]],tblCountries[[Actual]:[Mapping]],2,FALSE)</f>
        <v>USA</v>
      </c>
      <c r="L1560" t="s">
        <v>13</v>
      </c>
      <c r="M1560" s="32">
        <f>tblHours[[#This Row],[hrs per day, ave]]</f>
        <v>8</v>
      </c>
      <c r="N1560" s="32">
        <f>tblHours[[#This Row],[hrs per day, min]]</f>
        <v>8</v>
      </c>
      <c r="O1560" s="32">
        <f>tblHours[[#This Row],[hrs per day, max]]</f>
        <v>8</v>
      </c>
      <c r="P1560">
        <v>5</v>
      </c>
    </row>
    <row r="1561" spans="2:16" ht="15" hidden="1" customHeight="1">
      <c r="B1561" t="s">
        <v>3564</v>
      </c>
      <c r="C1561" s="1">
        <v>41061.755636574075</v>
      </c>
      <c r="D1561" s="4" t="s">
        <v>1743</v>
      </c>
      <c r="E1561">
        <v>75000</v>
      </c>
      <c r="F1561" t="s">
        <v>6</v>
      </c>
      <c r="G1561">
        <f>tblSalaries[[#This Row],[clean Salary (in local currency)]]*VLOOKUP(tblSalaries[[#This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VLOOKUP(tblSalaries[[#This Row],[Where do you work]],tblCountries[[Actual]:[Mapping]],2,FALSE)</f>
        <v>Germany</v>
      </c>
      <c r="L1561" t="s">
        <v>18</v>
      </c>
      <c r="M1561" s="32">
        <f>tblHours[[#This Row],[hrs per day, ave]]</f>
        <v>2.5</v>
      </c>
      <c r="N1561" s="32">
        <f>tblHours[[#This Row],[hrs per day, min]]</f>
        <v>2</v>
      </c>
      <c r="O1561" s="32">
        <f>tblHours[[#This Row],[hrs per day, max]]</f>
        <v>3</v>
      </c>
      <c r="P1561">
        <v>9</v>
      </c>
    </row>
    <row r="1562" spans="2:16" ht="15" hidden="1" customHeight="1">
      <c r="B1562" t="s">
        <v>3565</v>
      </c>
      <c r="C1562" s="1">
        <v>41061.762858796297</v>
      </c>
      <c r="D1562" s="4" t="s">
        <v>1744</v>
      </c>
      <c r="E1562">
        <v>1000000</v>
      </c>
      <c r="F1562" t="s">
        <v>40</v>
      </c>
      <c r="G1562">
        <f>tblSalaries[[#This Row],[clean Salary (in local currency)]]*VLOOKUP(tblSalaries[[#This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VLOOKUP(tblSalaries[[#This Row],[Where do you work]],tblCountries[[Actual]:[Mapping]],2,FALSE)</f>
        <v>India</v>
      </c>
      <c r="L1562" t="s">
        <v>13</v>
      </c>
      <c r="M1562" s="32">
        <f>tblHours[[#This Row],[hrs per day, ave]]</f>
        <v>8</v>
      </c>
      <c r="N1562" s="32">
        <f>tblHours[[#This Row],[hrs per day, min]]</f>
        <v>8</v>
      </c>
      <c r="O1562" s="32">
        <f>tblHours[[#This Row],[hrs per day, max]]</f>
        <v>8</v>
      </c>
      <c r="P1562">
        <v>4</v>
      </c>
    </row>
    <row r="1563" spans="2:16" ht="15" hidden="1" customHeight="1">
      <c r="B1563" t="s">
        <v>3566</v>
      </c>
      <c r="C1563" s="1">
        <v>41061.790763888886</v>
      </c>
      <c r="D1563" s="4">
        <v>177600</v>
      </c>
      <c r="E1563">
        <v>177600</v>
      </c>
      <c r="F1563" t="s">
        <v>6</v>
      </c>
      <c r="G1563">
        <f>tblSalaries[[#This Row],[clean Salary (in local currency)]]*VLOOKUP(tblSalaries[[#This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VLOOKUP(tblSalaries[[#This Row],[Where do you work]],tblCountries[[Actual]:[Mapping]],2,FALSE)</f>
        <v>Lesotho</v>
      </c>
      <c r="L1563" t="s">
        <v>9</v>
      </c>
      <c r="M1563" s="32">
        <f>tblHours[[#This Row],[hrs per day, ave]]</f>
        <v>5</v>
      </c>
      <c r="N1563" s="32">
        <f>tblHours[[#This Row],[hrs per day, min]]</f>
        <v>4</v>
      </c>
      <c r="O1563" s="32">
        <f>tblHours[[#This Row],[hrs per day, max]]</f>
        <v>6</v>
      </c>
      <c r="P1563">
        <v>6</v>
      </c>
    </row>
    <row r="1564" spans="2:16" ht="15" hidden="1" customHeight="1">
      <c r="B1564" t="s">
        <v>3567</v>
      </c>
      <c r="C1564" s="1">
        <v>41061.82136574074</v>
      </c>
      <c r="D1564" s="4">
        <v>650000</v>
      </c>
      <c r="E1564">
        <v>650000</v>
      </c>
      <c r="F1564" t="s">
        <v>40</v>
      </c>
      <c r="G1564">
        <f>tblSalaries[[#This Row],[clean Salary (in local currency)]]*VLOOKUP(tblSalaries[[#This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VLOOKUP(tblSalaries[[#This Row],[Where do you work]],tblCountries[[Actual]:[Mapping]],2,FALSE)</f>
        <v>India</v>
      </c>
      <c r="L1564" t="s">
        <v>9</v>
      </c>
      <c r="M1564" s="32">
        <f>tblHours[[#This Row],[hrs per day, ave]]</f>
        <v>5</v>
      </c>
      <c r="N1564" s="32">
        <f>tblHours[[#This Row],[hrs per day, min]]</f>
        <v>4</v>
      </c>
      <c r="O1564" s="32">
        <f>tblHours[[#This Row],[hrs per day, max]]</f>
        <v>6</v>
      </c>
      <c r="P1564">
        <v>5</v>
      </c>
    </row>
    <row r="1565" spans="2:16" ht="15" hidden="1" customHeight="1">
      <c r="B1565" t="s">
        <v>3568</v>
      </c>
      <c r="C1565" s="1">
        <v>41061.823993055557</v>
      </c>
      <c r="D1565" s="4" t="s">
        <v>1746</v>
      </c>
      <c r="E1565">
        <v>21000</v>
      </c>
      <c r="F1565" t="s">
        <v>22</v>
      </c>
      <c r="G1565">
        <f>tblSalaries[[#This Row],[clean Salary (in local currency)]]*VLOOKUP(tblSalaries[[#This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VLOOKUP(tblSalaries[[#This Row],[Where do you work]],tblCountries[[Actual]:[Mapping]],2,FALSE)</f>
        <v>Portugal</v>
      </c>
      <c r="L1565" t="s">
        <v>9</v>
      </c>
      <c r="M1565" s="32">
        <f>tblHours[[#This Row],[hrs per day, ave]]</f>
        <v>5</v>
      </c>
      <c r="N1565" s="32">
        <f>tblHours[[#This Row],[hrs per day, min]]</f>
        <v>4</v>
      </c>
      <c r="O1565" s="32">
        <f>tblHours[[#This Row],[hrs per day, max]]</f>
        <v>6</v>
      </c>
      <c r="P1565">
        <v>10</v>
      </c>
    </row>
    <row r="1566" spans="2:16" ht="15" hidden="1" customHeight="1">
      <c r="B1566" t="s">
        <v>3569</v>
      </c>
      <c r="C1566" s="1">
        <v>41061.831770833334</v>
      </c>
      <c r="D1566" s="4" t="s">
        <v>1310</v>
      </c>
      <c r="E1566">
        <v>80000</v>
      </c>
      <c r="F1566" t="s">
        <v>69</v>
      </c>
      <c r="G1566">
        <f>tblSalaries[[#This Row],[clean Salary (in local currency)]]*VLOOKUP(tblSalaries[[#This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VLOOKUP(tblSalaries[[#This Row],[Where do you work]],tblCountries[[Actual]:[Mapping]],2,FALSE)</f>
        <v>UK</v>
      </c>
      <c r="L1566" t="s">
        <v>9</v>
      </c>
      <c r="M1566" s="32">
        <f>tblHours[[#This Row],[hrs per day, ave]]</f>
        <v>5</v>
      </c>
      <c r="N1566" s="32">
        <f>tblHours[[#This Row],[hrs per day, min]]</f>
        <v>4</v>
      </c>
      <c r="O1566" s="32">
        <f>tblHours[[#This Row],[hrs per day, max]]</f>
        <v>6</v>
      </c>
      <c r="P1566">
        <v>12</v>
      </c>
    </row>
    <row r="1567" spans="2:16" ht="15" hidden="1" customHeight="1">
      <c r="B1567" t="s">
        <v>3570</v>
      </c>
      <c r="C1567" s="1">
        <v>41061.841921296298</v>
      </c>
      <c r="D1567" s="4" t="s">
        <v>1749</v>
      </c>
      <c r="E1567">
        <v>6000</v>
      </c>
      <c r="F1567" t="s">
        <v>6</v>
      </c>
      <c r="G1567">
        <f>tblSalaries[[#This Row],[clean Salary (in local currency)]]*VLOOKUP(tblSalaries[[#This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VLOOKUP(tblSalaries[[#This Row],[Where do you work]],tblCountries[[Actual]:[Mapping]],2,FALSE)</f>
        <v>India</v>
      </c>
      <c r="L1567" t="s">
        <v>9</v>
      </c>
      <c r="M1567" s="32">
        <f>tblHours[[#This Row],[hrs per day, ave]]</f>
        <v>5</v>
      </c>
      <c r="N1567" s="32">
        <f>tblHours[[#This Row],[hrs per day, min]]</f>
        <v>4</v>
      </c>
      <c r="O1567" s="32">
        <f>tblHours[[#This Row],[hrs per day, max]]</f>
        <v>6</v>
      </c>
      <c r="P1567">
        <v>2</v>
      </c>
    </row>
    <row r="1568" spans="2:16" ht="15" hidden="1" customHeight="1">
      <c r="B1568" t="s">
        <v>3571</v>
      </c>
      <c r="C1568" s="1">
        <v>41061.852349537039</v>
      </c>
      <c r="D1568" s="4">
        <v>10000</v>
      </c>
      <c r="E1568">
        <v>10000</v>
      </c>
      <c r="F1568" t="s">
        <v>6</v>
      </c>
      <c r="G1568">
        <f>tblSalaries[[#This Row],[clean Salary (in local currency)]]*VLOOKUP(tblSalaries[[#This Row],[Currency]],tblXrate[],2,FALSE)</f>
        <v>10000</v>
      </c>
      <c r="H1568" t="s">
        <v>360</v>
      </c>
      <c r="I1568" t="s">
        <v>3999</v>
      </c>
      <c r="J1568" t="s">
        <v>8</v>
      </c>
      <c r="K1568" t="str">
        <f>VLOOKUP(tblSalaries[[#This Row],[Where do you work]],tblCountries[[Actual]:[Mapping]],2,FALSE)</f>
        <v>India</v>
      </c>
      <c r="L1568" t="s">
        <v>13</v>
      </c>
      <c r="M1568" s="32">
        <f>tblHours[[#This Row],[hrs per day, ave]]</f>
        <v>8</v>
      </c>
      <c r="N1568" s="32">
        <f>tblHours[[#This Row],[hrs per day, min]]</f>
        <v>8</v>
      </c>
      <c r="O1568" s="32">
        <f>tblHours[[#This Row],[hrs per day, max]]</f>
        <v>8</v>
      </c>
      <c r="P1568">
        <v>6</v>
      </c>
    </row>
    <row r="1569" spans="2:16" ht="15" hidden="1" customHeight="1">
      <c r="B1569" t="s">
        <v>3572</v>
      </c>
      <c r="C1569" s="1">
        <v>41061.8596412037</v>
      </c>
      <c r="D1569" s="4">
        <v>50000</v>
      </c>
      <c r="E1569">
        <v>50000</v>
      </c>
      <c r="F1569" t="s">
        <v>6</v>
      </c>
      <c r="G1569">
        <f>tblSalaries[[#This Row],[clean Salary (in local currency)]]*VLOOKUP(tblSalaries[[#This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VLOOKUP(tblSalaries[[#This Row],[Where do you work]],tblCountries[[Actual]:[Mapping]],2,FALSE)</f>
        <v>USA</v>
      </c>
      <c r="L1569" t="s">
        <v>13</v>
      </c>
      <c r="M1569" s="32">
        <f>tblHours[[#This Row],[hrs per day, ave]]</f>
        <v>8</v>
      </c>
      <c r="N1569" s="32">
        <f>tblHours[[#This Row],[hrs per day, min]]</f>
        <v>8</v>
      </c>
      <c r="O1569" s="32">
        <f>tblHours[[#This Row],[hrs per day, max]]</f>
        <v>8</v>
      </c>
      <c r="P1569">
        <v>2</v>
      </c>
    </row>
    <row r="1570" spans="2:16" ht="15" hidden="1" customHeight="1">
      <c r="B1570" t="s">
        <v>3573</v>
      </c>
      <c r="C1570" s="1">
        <v>41061.860381944447</v>
      </c>
      <c r="D1570" s="4">
        <v>10000</v>
      </c>
      <c r="E1570">
        <v>10000</v>
      </c>
      <c r="F1570" t="s">
        <v>6</v>
      </c>
      <c r="G1570">
        <f>tblSalaries[[#This Row],[clean Salary (in local currency)]]*VLOOKUP(tblSalaries[[#This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VLOOKUP(tblSalaries[[#This Row],[Where do you work]],tblCountries[[Actual]:[Mapping]],2,FALSE)</f>
        <v>India</v>
      </c>
      <c r="L1570" t="s">
        <v>13</v>
      </c>
      <c r="M1570" s="32">
        <f>tblHours[[#This Row],[hrs per day, ave]]</f>
        <v>8</v>
      </c>
      <c r="N1570" s="32">
        <f>tblHours[[#This Row],[hrs per day, min]]</f>
        <v>8</v>
      </c>
      <c r="O1570" s="32">
        <f>tblHours[[#This Row],[hrs per day, max]]</f>
        <v>8</v>
      </c>
      <c r="P1570">
        <v>12</v>
      </c>
    </row>
    <row r="1571" spans="2:16" ht="15" hidden="1" customHeight="1">
      <c r="B1571" t="s">
        <v>3574</v>
      </c>
      <c r="C1571" s="1">
        <v>41061.87023148148</v>
      </c>
      <c r="D1571" s="4">
        <v>50000</v>
      </c>
      <c r="E1571">
        <v>50000</v>
      </c>
      <c r="F1571" t="s">
        <v>6</v>
      </c>
      <c r="G1571">
        <f>tblSalaries[[#This Row],[clean Salary (in local currency)]]*VLOOKUP(tblSalaries[[#This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VLOOKUP(tblSalaries[[#This Row],[Where do you work]],tblCountries[[Actual]:[Mapping]],2,FALSE)</f>
        <v>USA</v>
      </c>
      <c r="L1571" t="s">
        <v>13</v>
      </c>
      <c r="M1571" s="32">
        <f>tblHours[[#This Row],[hrs per day, ave]]</f>
        <v>8</v>
      </c>
      <c r="N1571" s="32">
        <f>tblHours[[#This Row],[hrs per day, min]]</f>
        <v>8</v>
      </c>
      <c r="O1571" s="32">
        <f>tblHours[[#This Row],[hrs per day, max]]</f>
        <v>8</v>
      </c>
      <c r="P1571">
        <v>12</v>
      </c>
    </row>
    <row r="1572" spans="2:16" ht="15" hidden="1" customHeight="1">
      <c r="B1572" t="s">
        <v>3575</v>
      </c>
      <c r="C1572" s="1">
        <v>41061.930856481478</v>
      </c>
      <c r="D1572" s="4" t="s">
        <v>1752</v>
      </c>
      <c r="E1572">
        <v>20000</v>
      </c>
      <c r="F1572" t="s">
        <v>6</v>
      </c>
      <c r="G1572">
        <f>tblSalaries[[#This Row],[clean Salary (in local currency)]]*VLOOKUP(tblSalaries[[#This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VLOOKUP(tblSalaries[[#This Row],[Where do you work]],tblCountries[[Actual]:[Mapping]],2,FALSE)</f>
        <v>India</v>
      </c>
      <c r="L1572" t="s">
        <v>9</v>
      </c>
      <c r="M1572" s="32">
        <f>tblHours[[#This Row],[hrs per day, ave]]</f>
        <v>5</v>
      </c>
      <c r="N1572" s="32">
        <f>tblHours[[#This Row],[hrs per day, min]]</f>
        <v>4</v>
      </c>
      <c r="O1572" s="32">
        <f>tblHours[[#This Row],[hrs per day, max]]</f>
        <v>6</v>
      </c>
      <c r="P1572">
        <v>1</v>
      </c>
    </row>
    <row r="1573" spans="2:16" ht="15" hidden="1" customHeight="1">
      <c r="B1573" t="s">
        <v>3576</v>
      </c>
      <c r="C1573" s="1">
        <v>41061.97896990741</v>
      </c>
      <c r="D1573" s="4" t="s">
        <v>655</v>
      </c>
      <c r="E1573">
        <v>20000</v>
      </c>
      <c r="F1573" t="s">
        <v>69</v>
      </c>
      <c r="G1573">
        <f>tblSalaries[[#This Row],[clean Salary (in local currency)]]*VLOOKUP(tblSalaries[[#This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VLOOKUP(tblSalaries[[#This Row],[Where do you work]],tblCountries[[Actual]:[Mapping]],2,FALSE)</f>
        <v>UK</v>
      </c>
      <c r="L1573" t="s">
        <v>13</v>
      </c>
      <c r="M1573" s="32">
        <f>tblHours[[#This Row],[hrs per day, ave]]</f>
        <v>8</v>
      </c>
      <c r="N1573" s="32">
        <f>tblHours[[#This Row],[hrs per day, min]]</f>
        <v>8</v>
      </c>
      <c r="O1573" s="32">
        <f>tblHours[[#This Row],[hrs per day, max]]</f>
        <v>8</v>
      </c>
      <c r="P1573">
        <v>3</v>
      </c>
    </row>
    <row r="1574" spans="2:16" ht="15" hidden="1" customHeight="1">
      <c r="B1574" t="s">
        <v>3577</v>
      </c>
      <c r="C1574" s="1">
        <v>41062.061851851853</v>
      </c>
      <c r="D1574" s="4" t="s">
        <v>1753</v>
      </c>
      <c r="E1574">
        <v>50000</v>
      </c>
      <c r="F1574" t="s">
        <v>22</v>
      </c>
      <c r="G1574">
        <f>tblSalaries[[#This Row],[clean Salary (in local currency)]]*VLOOKUP(tblSalaries[[#This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VLOOKUP(tblSalaries[[#This Row],[Where do you work]],tblCountries[[Actual]:[Mapping]],2,FALSE)</f>
        <v>Netherlands</v>
      </c>
      <c r="L1574" t="s">
        <v>9</v>
      </c>
      <c r="M1574" s="32">
        <f>tblHours[[#This Row],[hrs per day, ave]]</f>
        <v>5</v>
      </c>
      <c r="N1574" s="32">
        <f>tblHours[[#This Row],[hrs per day, min]]</f>
        <v>4</v>
      </c>
      <c r="O1574" s="32">
        <f>tblHours[[#This Row],[hrs per day, max]]</f>
        <v>6</v>
      </c>
      <c r="P1574">
        <v>10</v>
      </c>
    </row>
    <row r="1575" spans="2:16" ht="15" hidden="1" customHeight="1">
      <c r="B1575" t="s">
        <v>3578</v>
      </c>
      <c r="C1575" s="1">
        <v>41062.071805555555</v>
      </c>
      <c r="D1575" s="4">
        <v>2300</v>
      </c>
      <c r="E1575">
        <v>27600</v>
      </c>
      <c r="F1575" t="s">
        <v>22</v>
      </c>
      <c r="G1575">
        <f>tblSalaries[[#This Row],[clean Salary (in local currency)]]*VLOOKUP(tblSalaries[[#This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VLOOKUP(tblSalaries[[#This Row],[Where do you work]],tblCountries[[Actual]:[Mapping]],2,FALSE)</f>
        <v>Hungary</v>
      </c>
      <c r="L1575" t="s">
        <v>13</v>
      </c>
      <c r="M1575" s="32">
        <f>tblHours[[#This Row],[hrs per day, ave]]</f>
        <v>8</v>
      </c>
      <c r="N1575" s="32">
        <f>tblHours[[#This Row],[hrs per day, min]]</f>
        <v>8</v>
      </c>
      <c r="O1575" s="32">
        <f>tblHours[[#This Row],[hrs per day, max]]</f>
        <v>8</v>
      </c>
      <c r="P1575">
        <v>15</v>
      </c>
    </row>
    <row r="1576" spans="2:16" ht="15" hidden="1" customHeight="1">
      <c r="B1576" t="s">
        <v>3579</v>
      </c>
      <c r="C1576" s="1">
        <v>41062.100451388891</v>
      </c>
      <c r="D1576" s="4">
        <v>55000</v>
      </c>
      <c r="E1576">
        <v>55000</v>
      </c>
      <c r="F1576" t="s">
        <v>6</v>
      </c>
      <c r="G1576">
        <f>tblSalaries[[#This Row],[clean Salary (in local currency)]]*VLOOKUP(tblSalaries[[#This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9</v>
      </c>
      <c r="M1576" s="32">
        <f>tblHours[[#This Row],[hrs per day, ave]]</f>
        <v>5</v>
      </c>
      <c r="N1576" s="32">
        <f>tblHours[[#This Row],[hrs per day, min]]</f>
        <v>4</v>
      </c>
      <c r="O1576" s="32">
        <f>tblHours[[#This Row],[hrs per day, max]]</f>
        <v>6</v>
      </c>
      <c r="P1576">
        <v>2</v>
      </c>
    </row>
    <row r="1577" spans="2:16" ht="15" hidden="1" customHeight="1">
      <c r="B1577" t="s">
        <v>3580</v>
      </c>
      <c r="C1577" s="1">
        <v>41062.103125000001</v>
      </c>
      <c r="D1577" s="4">
        <v>38000</v>
      </c>
      <c r="E1577">
        <v>38000</v>
      </c>
      <c r="F1577" t="s">
        <v>6</v>
      </c>
      <c r="G1577">
        <f>tblSalaries[[#This Row],[clean Salary (in local currency)]]*VLOOKUP(tblSalaries[[#This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VLOOKUP(tblSalaries[[#This Row],[Where do you work]],tblCountries[[Actual]:[Mapping]],2,FALSE)</f>
        <v>USA</v>
      </c>
      <c r="L1577" t="s">
        <v>13</v>
      </c>
      <c r="M1577" s="32">
        <f>tblHours[[#This Row],[hrs per day, ave]]</f>
        <v>8</v>
      </c>
      <c r="N1577" s="32">
        <f>tblHours[[#This Row],[hrs per day, min]]</f>
        <v>8</v>
      </c>
      <c r="O1577" s="32">
        <f>tblHours[[#This Row],[hrs per day, max]]</f>
        <v>8</v>
      </c>
      <c r="P1577">
        <v>1</v>
      </c>
    </row>
    <row r="1578" spans="2:16" ht="15" hidden="1" customHeight="1">
      <c r="B1578" t="s">
        <v>3581</v>
      </c>
      <c r="C1578" s="1">
        <v>41062.13113425926</v>
      </c>
      <c r="D1578" s="4">
        <v>1800000</v>
      </c>
      <c r="E1578">
        <v>1800000</v>
      </c>
      <c r="F1578" t="s">
        <v>40</v>
      </c>
      <c r="G1578">
        <f>tblSalaries[[#This Row],[clean Salary (in local currency)]]*VLOOKUP(tblSalaries[[#This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VLOOKUP(tblSalaries[[#This Row],[Where do you work]],tblCountries[[Actual]:[Mapping]],2,FALSE)</f>
        <v>India</v>
      </c>
      <c r="L1578" t="s">
        <v>13</v>
      </c>
      <c r="M1578" s="32">
        <f>tblHours[[#This Row],[hrs per day, ave]]</f>
        <v>8</v>
      </c>
      <c r="N1578" s="32">
        <f>tblHours[[#This Row],[hrs per day, min]]</f>
        <v>8</v>
      </c>
      <c r="O1578" s="32">
        <f>tblHours[[#This Row],[hrs per day, max]]</f>
        <v>8</v>
      </c>
      <c r="P1578">
        <v>1</v>
      </c>
    </row>
    <row r="1579" spans="2:16" ht="15" hidden="1" customHeight="1">
      <c r="B1579" t="s">
        <v>3582</v>
      </c>
      <c r="C1579" s="1">
        <v>41062.134687500002</v>
      </c>
      <c r="D1579" s="4">
        <v>35500</v>
      </c>
      <c r="E1579">
        <v>35500</v>
      </c>
      <c r="F1579" t="s">
        <v>6</v>
      </c>
      <c r="G1579">
        <f>tblSalaries[[#This Row],[clean Salary (in local currency)]]*VLOOKUP(tblSalaries[[#This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9</v>
      </c>
      <c r="M1579" s="32">
        <f>tblHours[[#This Row],[hrs per day, ave]]</f>
        <v>5</v>
      </c>
      <c r="N1579" s="32">
        <f>tblHours[[#This Row],[hrs per day, min]]</f>
        <v>4</v>
      </c>
      <c r="O1579" s="32">
        <f>tblHours[[#This Row],[hrs per day, max]]</f>
        <v>6</v>
      </c>
      <c r="P1579">
        <v>20</v>
      </c>
    </row>
    <row r="1580" spans="2:16" ht="15" hidden="1" customHeight="1">
      <c r="B1580" t="s">
        <v>3583</v>
      </c>
      <c r="C1580" s="1">
        <v>41062.141076388885</v>
      </c>
      <c r="D1580" s="4">
        <v>62000</v>
      </c>
      <c r="E1580">
        <v>62000</v>
      </c>
      <c r="F1580" t="s">
        <v>6</v>
      </c>
      <c r="G1580">
        <f>tblSalaries[[#This Row],[clean Salary (in local currency)]]*VLOOKUP(tblSalaries[[#This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18</v>
      </c>
      <c r="M1580" s="32">
        <f>tblHours[[#This Row],[hrs per day, ave]]</f>
        <v>2.5</v>
      </c>
      <c r="N1580" s="32">
        <f>tblHours[[#This Row],[hrs per day, min]]</f>
        <v>2</v>
      </c>
      <c r="O1580" s="32">
        <f>tblHours[[#This Row],[hrs per day, max]]</f>
        <v>3</v>
      </c>
      <c r="P1580">
        <v>5</v>
      </c>
    </row>
    <row r="1581" spans="2:16" ht="15" hidden="1" customHeight="1">
      <c r="B1581" t="s">
        <v>3584</v>
      </c>
      <c r="C1581" s="1">
        <v>41062.145358796297</v>
      </c>
      <c r="D1581" s="4" t="s">
        <v>1755</v>
      </c>
      <c r="E1581">
        <v>21500</v>
      </c>
      <c r="F1581" t="s">
        <v>69</v>
      </c>
      <c r="G1581">
        <f>tblSalaries[[#This Row],[clean Salary (in local currency)]]*VLOOKUP(tblSalaries[[#This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VLOOKUP(tblSalaries[[#This Row],[Where do you work]],tblCountries[[Actual]:[Mapping]],2,FALSE)</f>
        <v>UK</v>
      </c>
      <c r="L1581" t="s">
        <v>13</v>
      </c>
      <c r="M1581" s="32">
        <f>tblHours[[#This Row],[hrs per day, ave]]</f>
        <v>8</v>
      </c>
      <c r="N1581" s="32">
        <f>tblHours[[#This Row],[hrs per day, min]]</f>
        <v>8</v>
      </c>
      <c r="O1581" s="32">
        <f>tblHours[[#This Row],[hrs per day, max]]</f>
        <v>8</v>
      </c>
      <c r="P1581">
        <v>1</v>
      </c>
    </row>
    <row r="1582" spans="2:16" ht="15" hidden="1" customHeight="1">
      <c r="B1582" t="s">
        <v>3585</v>
      </c>
      <c r="C1582" s="1">
        <v>41062.201180555552</v>
      </c>
      <c r="D1582" s="4">
        <v>60000</v>
      </c>
      <c r="E1582">
        <v>60000</v>
      </c>
      <c r="F1582" t="s">
        <v>6</v>
      </c>
      <c r="G1582">
        <f>tblSalaries[[#This Row],[clean Salary (in local currency)]]*VLOOKUP(tblSalaries[[#This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 s="32">
        <f>tblHours[[#This Row],[hrs per day, ave]]</f>
        <v>2.5</v>
      </c>
      <c r="N1582" s="32">
        <f>tblHours[[#This Row],[hrs per day, min]]</f>
        <v>2</v>
      </c>
      <c r="O1582" s="32">
        <f>tblHours[[#This Row],[hrs per day, max]]</f>
        <v>3</v>
      </c>
      <c r="P1582">
        <v>1</v>
      </c>
    </row>
    <row r="1583" spans="2:16" ht="15" hidden="1" customHeight="1">
      <c r="B1583" t="s">
        <v>3586</v>
      </c>
      <c r="C1583" s="1">
        <v>41062.265104166669</v>
      </c>
      <c r="D1583" s="4">
        <v>32884.800000000003</v>
      </c>
      <c r="E1583">
        <v>32884</v>
      </c>
      <c r="F1583" t="s">
        <v>6</v>
      </c>
      <c r="G1583">
        <f>tblSalaries[[#This Row],[clean Salary (in local currency)]]*VLOOKUP(tblSalaries[[#This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VLOOKUP(tblSalaries[[#This Row],[Where do you work]],tblCountries[[Actual]:[Mapping]],2,FALSE)</f>
        <v>USA</v>
      </c>
      <c r="L1583" t="s">
        <v>13</v>
      </c>
      <c r="M1583" s="32">
        <f>tblHours[[#This Row],[hrs per day, ave]]</f>
        <v>8</v>
      </c>
      <c r="N1583" s="32">
        <f>tblHours[[#This Row],[hrs per day, min]]</f>
        <v>8</v>
      </c>
      <c r="O1583" s="32">
        <f>tblHours[[#This Row],[hrs per day, max]]</f>
        <v>8</v>
      </c>
      <c r="P1583">
        <v>10</v>
      </c>
    </row>
    <row r="1584" spans="2:16" ht="15" hidden="1" customHeight="1">
      <c r="B1584" t="s">
        <v>3587</v>
      </c>
      <c r="C1584" s="1">
        <v>41062.271770833337</v>
      </c>
      <c r="D1584" s="4" t="s">
        <v>1756</v>
      </c>
      <c r="E1584">
        <v>42000</v>
      </c>
      <c r="F1584" t="s">
        <v>6</v>
      </c>
      <c r="G1584">
        <f>tblSalaries[[#This Row],[clean Salary (in local currency)]]*VLOOKUP(tblSalaries[[#This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VLOOKUP(tblSalaries[[#This Row],[Where do you work]],tblCountries[[Actual]:[Mapping]],2,FALSE)</f>
        <v>USA</v>
      </c>
      <c r="L1584" t="s">
        <v>9</v>
      </c>
      <c r="M1584" s="32">
        <f>tblHours[[#This Row],[hrs per day, ave]]</f>
        <v>5</v>
      </c>
      <c r="N1584" s="32">
        <f>tblHours[[#This Row],[hrs per day, min]]</f>
        <v>4</v>
      </c>
      <c r="O1584" s="32">
        <f>tblHours[[#This Row],[hrs per day, max]]</f>
        <v>6</v>
      </c>
      <c r="P1584">
        <v>2</v>
      </c>
    </row>
    <row r="1585" spans="2:16" ht="15" hidden="1" customHeight="1">
      <c r="B1585" t="s">
        <v>3588</v>
      </c>
      <c r="C1585" s="1">
        <v>41062.280150462961</v>
      </c>
      <c r="D1585" s="4">
        <v>68000</v>
      </c>
      <c r="E1585">
        <v>68000</v>
      </c>
      <c r="F1585" t="s">
        <v>6</v>
      </c>
      <c r="G1585">
        <f>tblSalaries[[#This Row],[clean Salary (in local currency)]]*VLOOKUP(tblSalaries[[#This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VLOOKUP(tblSalaries[[#This Row],[Where do you work]],tblCountries[[Actual]:[Mapping]],2,FALSE)</f>
        <v>USA</v>
      </c>
      <c r="L1585" t="s">
        <v>9</v>
      </c>
      <c r="M1585" s="32">
        <f>tblHours[[#This Row],[hrs per day, ave]]</f>
        <v>5</v>
      </c>
      <c r="N1585" s="32">
        <f>tblHours[[#This Row],[hrs per day, min]]</f>
        <v>4</v>
      </c>
      <c r="O1585" s="32">
        <f>tblHours[[#This Row],[hrs per day, max]]</f>
        <v>6</v>
      </c>
      <c r="P1585">
        <v>12</v>
      </c>
    </row>
    <row r="1586" spans="2:16" ht="15" hidden="1" customHeight="1">
      <c r="B1586" t="s">
        <v>3589</v>
      </c>
      <c r="C1586" s="1">
        <v>41062.320856481485</v>
      </c>
      <c r="D1586" s="4">
        <v>85000</v>
      </c>
      <c r="E1586">
        <v>85000</v>
      </c>
      <c r="F1586" t="s">
        <v>6</v>
      </c>
      <c r="G1586">
        <f>tblSalaries[[#This Row],[clean Salary (in local currency)]]*VLOOKUP(tblSalaries[[#This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VLOOKUP(tblSalaries[[#This Row],[Where do you work]],tblCountries[[Actual]:[Mapping]],2,FALSE)</f>
        <v>USA</v>
      </c>
      <c r="L1586" t="s">
        <v>18</v>
      </c>
      <c r="M1586" s="32">
        <f>tblHours[[#This Row],[hrs per day, ave]]</f>
        <v>2.5</v>
      </c>
      <c r="N1586" s="32">
        <f>tblHours[[#This Row],[hrs per day, min]]</f>
        <v>2</v>
      </c>
      <c r="O1586" s="32">
        <f>tblHours[[#This Row],[hrs per day, max]]</f>
        <v>3</v>
      </c>
      <c r="P1586">
        <v>8</v>
      </c>
    </row>
    <row r="1587" spans="2:16" ht="15" hidden="1" customHeight="1">
      <c r="B1587" t="s">
        <v>3590</v>
      </c>
      <c r="C1587" s="1">
        <v>41062.466180555559</v>
      </c>
      <c r="D1587" s="4" t="s">
        <v>1758</v>
      </c>
      <c r="E1587">
        <v>13000</v>
      </c>
      <c r="F1587" t="s">
        <v>6</v>
      </c>
      <c r="G1587">
        <f>tblSalaries[[#This Row],[clean Salary (in local currency)]]*VLOOKUP(tblSalaries[[#This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VLOOKUP(tblSalaries[[#This Row],[Where do you work]],tblCountries[[Actual]:[Mapping]],2,FALSE)</f>
        <v>Brazil</v>
      </c>
      <c r="L1587" t="s">
        <v>13</v>
      </c>
      <c r="M1587" s="32">
        <f>tblHours[[#This Row],[hrs per day, ave]]</f>
        <v>8</v>
      </c>
      <c r="N1587" s="32">
        <f>tblHours[[#This Row],[hrs per day, min]]</f>
        <v>8</v>
      </c>
      <c r="O1587" s="32">
        <f>tblHours[[#This Row],[hrs per day, max]]</f>
        <v>8</v>
      </c>
      <c r="P1587">
        <v>4</v>
      </c>
    </row>
    <row r="1588" spans="2:16" ht="15" hidden="1" customHeight="1">
      <c r="B1588" t="s">
        <v>3591</v>
      </c>
      <c r="C1588" s="1">
        <v>41062.582476851851</v>
      </c>
      <c r="D1588" s="4">
        <v>15000</v>
      </c>
      <c r="E1588">
        <v>15000</v>
      </c>
      <c r="F1588" t="s">
        <v>6</v>
      </c>
      <c r="G1588">
        <f>tblSalaries[[#This Row],[clean Salary (in local currency)]]*VLOOKUP(tblSalaries[[#This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9</v>
      </c>
      <c r="M1588" s="32">
        <f>tblHours[[#This Row],[hrs per day, ave]]</f>
        <v>5</v>
      </c>
      <c r="N1588" s="32">
        <f>tblHours[[#This Row],[hrs per day, min]]</f>
        <v>4</v>
      </c>
      <c r="O1588" s="32">
        <f>tblHours[[#This Row],[hrs per day, max]]</f>
        <v>6</v>
      </c>
      <c r="P1588">
        <v>5</v>
      </c>
    </row>
    <row r="1589" spans="2:16" ht="15" hidden="1" customHeight="1">
      <c r="B1589" t="s">
        <v>3592</v>
      </c>
      <c r="C1589" s="1">
        <v>41062.732175925928</v>
      </c>
      <c r="D1589" s="4" t="s">
        <v>1761</v>
      </c>
      <c r="E1589">
        <v>50000</v>
      </c>
      <c r="F1589" t="s">
        <v>6</v>
      </c>
      <c r="G1589">
        <f>tblSalaries[[#This Row],[clean Salary (in local currency)]]*VLOOKUP(tblSalaries[[#This Row],[Currency]],tblXrate[],2,FALSE)</f>
        <v>50000</v>
      </c>
      <c r="H1589" t="s">
        <v>1762</v>
      </c>
      <c r="I1589" t="s">
        <v>4001</v>
      </c>
      <c r="J1589" t="s">
        <v>8</v>
      </c>
      <c r="K1589" t="str">
        <f>VLOOKUP(tblSalaries[[#This Row],[Where do you work]],tblCountries[[Actual]:[Mapping]],2,FALSE)</f>
        <v>India</v>
      </c>
      <c r="L1589" t="s">
        <v>25</v>
      </c>
      <c r="M1589" s="32">
        <f>tblHours[[#This Row],[hrs per day, ave]]</f>
        <v>1.5</v>
      </c>
      <c r="N1589" s="32">
        <f>tblHours[[#This Row],[hrs per day, min]]</f>
        <v>1</v>
      </c>
      <c r="O1589" s="32">
        <f>tblHours[[#This Row],[hrs per day, max]]</f>
        <v>2</v>
      </c>
      <c r="P1589">
        <v>8</v>
      </c>
    </row>
    <row r="1590" spans="2:16" ht="15" hidden="1" customHeight="1">
      <c r="B1590" t="s">
        <v>3593</v>
      </c>
      <c r="C1590" s="1">
        <v>41062.783009259256</v>
      </c>
      <c r="D1590" s="4">
        <v>7000</v>
      </c>
      <c r="E1590">
        <v>7000</v>
      </c>
      <c r="F1590" t="s">
        <v>6</v>
      </c>
      <c r="G1590">
        <f>tblSalaries[[#This Row],[clean Salary (in local currency)]]*VLOOKUP(tblSalaries[[#This Row],[Currency]],tblXrate[],2,FALSE)</f>
        <v>7000</v>
      </c>
      <c r="H1590" t="s">
        <v>1763</v>
      </c>
      <c r="I1590" t="s">
        <v>3999</v>
      </c>
      <c r="J1590" t="s">
        <v>8</v>
      </c>
      <c r="K1590" t="str">
        <f>VLOOKUP(tblSalaries[[#This Row],[Where do you work]],tblCountries[[Actual]:[Mapping]],2,FALSE)</f>
        <v>India</v>
      </c>
      <c r="L1590" t="s">
        <v>9</v>
      </c>
      <c r="M1590" s="32">
        <f>tblHours[[#This Row],[hrs per day, ave]]</f>
        <v>5</v>
      </c>
      <c r="N1590" s="32">
        <f>tblHours[[#This Row],[hrs per day, min]]</f>
        <v>4</v>
      </c>
      <c r="O1590" s="32">
        <f>tblHours[[#This Row],[hrs per day, max]]</f>
        <v>6</v>
      </c>
      <c r="P1590">
        <v>1</v>
      </c>
    </row>
    <row r="1591" spans="2:16" ht="15" hidden="1" customHeight="1">
      <c r="B1591" t="s">
        <v>3594</v>
      </c>
      <c r="C1591" s="1">
        <v>41062.801793981482</v>
      </c>
      <c r="D1591" s="4">
        <v>140000</v>
      </c>
      <c r="E1591">
        <v>140000</v>
      </c>
      <c r="F1591" t="s">
        <v>6</v>
      </c>
      <c r="G1591">
        <f>tblSalaries[[#This Row],[clean Salary (in local currency)]]*VLOOKUP(tblSalaries[[#This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 s="32">
        <f>tblHours[[#This Row],[hrs per day, ave]]</f>
        <v>5</v>
      </c>
      <c r="N1591" s="32">
        <f>tblHours[[#This Row],[hrs per day, min]]</f>
        <v>4</v>
      </c>
      <c r="O1591" s="32">
        <f>tblHours[[#This Row],[hrs per day, max]]</f>
        <v>6</v>
      </c>
      <c r="P1591">
        <v>12</v>
      </c>
    </row>
    <row r="1592" spans="2:16" ht="15" hidden="1" customHeight="1">
      <c r="B1592" t="s">
        <v>3595</v>
      </c>
      <c r="C1592" s="1">
        <v>41062.868518518517</v>
      </c>
      <c r="D1592" s="4">
        <v>400000</v>
      </c>
      <c r="E1592">
        <v>400000</v>
      </c>
      <c r="F1592" t="s">
        <v>40</v>
      </c>
      <c r="G1592">
        <f>tblSalaries[[#This Row],[clean Salary (in local currency)]]*VLOOKUP(tblSalaries[[#This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VLOOKUP(tblSalaries[[#This Row],[Where do you work]],tblCountries[[Actual]:[Mapping]],2,FALSE)</f>
        <v>India</v>
      </c>
      <c r="L1592" t="s">
        <v>25</v>
      </c>
      <c r="M1592" s="32">
        <f>tblHours[[#This Row],[hrs per day, ave]]</f>
        <v>1.5</v>
      </c>
      <c r="N1592" s="32">
        <f>tblHours[[#This Row],[hrs per day, min]]</f>
        <v>1</v>
      </c>
      <c r="O1592" s="32">
        <f>tblHours[[#This Row],[hrs per day, max]]</f>
        <v>2</v>
      </c>
      <c r="P1592">
        <v>2.5</v>
      </c>
    </row>
    <row r="1593" spans="2:16" ht="15" hidden="1" customHeight="1">
      <c r="B1593" t="s">
        <v>3596</v>
      </c>
      <c r="C1593" s="1">
        <v>41062.870127314818</v>
      </c>
      <c r="D1593" s="4" t="s">
        <v>1765</v>
      </c>
      <c r="E1593">
        <v>37000</v>
      </c>
      <c r="F1593" t="s">
        <v>69</v>
      </c>
      <c r="G1593">
        <f>tblSalaries[[#This Row],[clean Salary (in local currency)]]*VLOOKUP(tblSalaries[[#This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VLOOKUP(tblSalaries[[#This Row],[Where do you work]],tblCountries[[Actual]:[Mapping]],2,FALSE)</f>
        <v>UK</v>
      </c>
      <c r="L1593" t="s">
        <v>9</v>
      </c>
      <c r="M1593" s="32">
        <f>tblHours[[#This Row],[hrs per day, ave]]</f>
        <v>5</v>
      </c>
      <c r="N1593" s="32">
        <f>tblHours[[#This Row],[hrs per day, min]]</f>
        <v>4</v>
      </c>
      <c r="O1593" s="32">
        <f>tblHours[[#This Row],[hrs per day, max]]</f>
        <v>6</v>
      </c>
      <c r="P1593">
        <v>9</v>
      </c>
    </row>
    <row r="1594" spans="2:16" ht="15" hidden="1" customHeight="1">
      <c r="B1594" t="s">
        <v>3597</v>
      </c>
      <c r="C1594" s="1">
        <v>41062.904652777775</v>
      </c>
      <c r="D1594" s="4" t="s">
        <v>1767</v>
      </c>
      <c r="E1594">
        <v>680000</v>
      </c>
      <c r="F1594" t="s">
        <v>40</v>
      </c>
      <c r="G1594">
        <f>tblSalaries[[#This Row],[clean Salary (in local currency)]]*VLOOKUP(tblSalaries[[#This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VLOOKUP(tblSalaries[[#This Row],[Where do you work]],tblCountries[[Actual]:[Mapping]],2,FALSE)</f>
        <v>India</v>
      </c>
      <c r="L1594" t="s">
        <v>25</v>
      </c>
      <c r="M1594" s="32">
        <f>tblHours[[#This Row],[hrs per day, ave]]</f>
        <v>1.5</v>
      </c>
      <c r="N1594" s="32">
        <f>tblHours[[#This Row],[hrs per day, min]]</f>
        <v>1</v>
      </c>
      <c r="O1594" s="32">
        <f>tblHours[[#This Row],[hrs per day, max]]</f>
        <v>2</v>
      </c>
      <c r="P1594">
        <v>2</v>
      </c>
    </row>
    <row r="1595" spans="2:16" ht="15" hidden="1" customHeight="1">
      <c r="B1595" t="s">
        <v>3598</v>
      </c>
      <c r="C1595" s="1">
        <v>41062.939953703702</v>
      </c>
      <c r="D1595" s="4">
        <v>55000</v>
      </c>
      <c r="E1595">
        <v>55000</v>
      </c>
      <c r="F1595" t="s">
        <v>6</v>
      </c>
      <c r="G1595">
        <f>tblSalaries[[#This Row],[clean Salary (in local currency)]]*VLOOKUP(tblSalaries[[#This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VLOOKUP(tblSalaries[[#This Row],[Where do you work]],tblCountries[[Actual]:[Mapping]],2,FALSE)</f>
        <v>USA</v>
      </c>
      <c r="L1595" t="s">
        <v>9</v>
      </c>
      <c r="M1595" s="32">
        <f>tblHours[[#This Row],[hrs per day, ave]]</f>
        <v>5</v>
      </c>
      <c r="N1595" s="32">
        <f>tblHours[[#This Row],[hrs per day, min]]</f>
        <v>4</v>
      </c>
      <c r="O1595" s="32">
        <f>tblHours[[#This Row],[hrs per day, max]]</f>
        <v>6</v>
      </c>
      <c r="P1595">
        <v>1</v>
      </c>
    </row>
    <row r="1596" spans="2:16" ht="15" hidden="1" customHeight="1">
      <c r="B1596" t="s">
        <v>3599</v>
      </c>
      <c r="C1596" s="1">
        <v>41062.943703703706</v>
      </c>
      <c r="D1596" s="4">
        <v>60000</v>
      </c>
      <c r="E1596">
        <v>60000</v>
      </c>
      <c r="F1596" t="s">
        <v>6</v>
      </c>
      <c r="G1596">
        <f>tblSalaries[[#This Row],[clean Salary (in local currency)]]*VLOOKUP(tblSalaries[[#This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VLOOKUP(tblSalaries[[#This Row],[Where do you work]],tblCountries[[Actual]:[Mapping]],2,FALSE)</f>
        <v>Indonesia</v>
      </c>
      <c r="L1596" t="s">
        <v>18</v>
      </c>
      <c r="M1596" s="32">
        <f>tblHours[[#This Row],[hrs per day, ave]]</f>
        <v>2.5</v>
      </c>
      <c r="N1596" s="32">
        <f>tblHours[[#This Row],[hrs per day, min]]</f>
        <v>2</v>
      </c>
      <c r="O1596" s="32">
        <f>tblHours[[#This Row],[hrs per day, max]]</f>
        <v>3</v>
      </c>
      <c r="P1596">
        <v>16</v>
      </c>
    </row>
    <row r="1597" spans="2:16" ht="15" hidden="1" customHeight="1">
      <c r="B1597" t="s">
        <v>3600</v>
      </c>
      <c r="C1597" s="1">
        <v>41063.065243055556</v>
      </c>
      <c r="D1597" s="4">
        <v>320000</v>
      </c>
      <c r="E1597">
        <v>320000</v>
      </c>
      <c r="F1597" t="s">
        <v>40</v>
      </c>
      <c r="G1597">
        <f>tblSalaries[[#This Row],[clean Salary (in local currency)]]*VLOOKUP(tblSalaries[[#This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9</v>
      </c>
      <c r="M1597" s="32">
        <f>tblHours[[#This Row],[hrs per day, ave]]</f>
        <v>5</v>
      </c>
      <c r="N1597" s="32">
        <f>tblHours[[#This Row],[hrs per day, min]]</f>
        <v>4</v>
      </c>
      <c r="O1597" s="32">
        <f>tblHours[[#This Row],[hrs per day, max]]</f>
        <v>6</v>
      </c>
      <c r="P1597">
        <v>5</v>
      </c>
    </row>
    <row r="1598" spans="2:16" ht="15" hidden="1" customHeight="1">
      <c r="B1598" t="s">
        <v>3601</v>
      </c>
      <c r="C1598" s="1">
        <v>41063.067164351851</v>
      </c>
      <c r="D1598" s="4" t="s">
        <v>1769</v>
      </c>
      <c r="E1598">
        <v>288000</v>
      </c>
      <c r="F1598" t="s">
        <v>3941</v>
      </c>
      <c r="G1598">
        <f>tblSalaries[[#This Row],[clean Salary (in local currency)]]*VLOOKUP(tblSalaries[[#This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VLOOKUP(tblSalaries[[#This Row],[Where do you work]],tblCountries[[Actual]:[Mapping]],2,FALSE)</f>
        <v>Mauritius</v>
      </c>
      <c r="L1598" t="s">
        <v>9</v>
      </c>
      <c r="M1598" s="32">
        <f>tblHours[[#This Row],[hrs per day, ave]]</f>
        <v>5</v>
      </c>
      <c r="N1598" s="32">
        <f>tblHours[[#This Row],[hrs per day, min]]</f>
        <v>4</v>
      </c>
      <c r="O1598" s="32">
        <f>tblHours[[#This Row],[hrs per day, max]]</f>
        <v>6</v>
      </c>
      <c r="P1598">
        <v>7</v>
      </c>
    </row>
    <row r="1599" spans="2:16" ht="15" hidden="1" customHeight="1">
      <c r="B1599" t="s">
        <v>3602</v>
      </c>
      <c r="C1599" s="1">
        <v>41063.088009259256</v>
      </c>
      <c r="D1599" s="4" t="s">
        <v>330</v>
      </c>
      <c r="E1599">
        <v>60000</v>
      </c>
      <c r="F1599" t="s">
        <v>69</v>
      </c>
      <c r="G1599">
        <f>tblSalaries[[#This Row],[clean Salary (in local currency)]]*VLOOKUP(tblSalaries[[#This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VLOOKUP(tblSalaries[[#This Row],[Where do you work]],tblCountries[[Actual]:[Mapping]],2,FALSE)</f>
        <v>UK</v>
      </c>
      <c r="L1599" t="s">
        <v>9</v>
      </c>
      <c r="M1599" s="32">
        <f>tblHours[[#This Row],[hrs per day, ave]]</f>
        <v>5</v>
      </c>
      <c r="N1599" s="32">
        <f>tblHours[[#This Row],[hrs per day, min]]</f>
        <v>4</v>
      </c>
      <c r="O1599" s="32">
        <f>tblHours[[#This Row],[hrs per day, max]]</f>
        <v>6</v>
      </c>
      <c r="P1599">
        <v>5</v>
      </c>
    </row>
    <row r="1600" spans="2:16" ht="15" hidden="1" customHeight="1">
      <c r="B1600" t="s">
        <v>3603</v>
      </c>
      <c r="C1600" s="1">
        <v>41063.121203703704</v>
      </c>
      <c r="D1600" s="4">
        <v>36000</v>
      </c>
      <c r="E1600">
        <v>36000</v>
      </c>
      <c r="F1600" t="s">
        <v>6</v>
      </c>
      <c r="G1600">
        <f>tblSalaries[[#This Row],[clean Salary (in local currency)]]*VLOOKUP(tblSalaries[[#This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VLOOKUP(tblSalaries[[#This Row],[Where do you work]],tblCountries[[Actual]:[Mapping]],2,FALSE)</f>
        <v>Azerbaijan</v>
      </c>
      <c r="L1600" t="s">
        <v>9</v>
      </c>
      <c r="M1600" s="32">
        <f>tblHours[[#This Row],[hrs per day, ave]]</f>
        <v>5</v>
      </c>
      <c r="N1600" s="32">
        <f>tblHours[[#This Row],[hrs per day, min]]</f>
        <v>4</v>
      </c>
      <c r="O1600" s="32">
        <f>tblHours[[#This Row],[hrs per day, max]]</f>
        <v>6</v>
      </c>
      <c r="P1600">
        <v>5</v>
      </c>
    </row>
    <row r="1601" spans="2:16" ht="15" hidden="1" customHeight="1">
      <c r="B1601" t="s">
        <v>3604</v>
      </c>
      <c r="C1601" s="1">
        <v>41063.17690972222</v>
      </c>
      <c r="D1601" s="4" t="s">
        <v>1774</v>
      </c>
      <c r="E1601">
        <v>3700000</v>
      </c>
      <c r="F1601" t="s">
        <v>40</v>
      </c>
      <c r="G1601">
        <f>tblSalaries[[#This Row],[clean Salary (in local currency)]]*VLOOKUP(tblSalaries[[#This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 s="32">
        <f>tblHours[[#This Row],[hrs per day, ave]]</f>
        <v>8</v>
      </c>
      <c r="N1601" s="32">
        <f>tblHours[[#This Row],[hrs per day, min]]</f>
        <v>8</v>
      </c>
      <c r="O1601" s="32">
        <f>tblHours[[#This Row],[hrs per day, max]]</f>
        <v>8</v>
      </c>
      <c r="P1601">
        <v>4</v>
      </c>
    </row>
    <row r="1602" spans="2:16" ht="15" hidden="1" customHeight="1">
      <c r="B1602" t="s">
        <v>3605</v>
      </c>
      <c r="C1602" s="1">
        <v>41063.196458333332</v>
      </c>
      <c r="D1602" s="4">
        <v>106000</v>
      </c>
      <c r="E1602">
        <v>106000</v>
      </c>
      <c r="F1602" t="s">
        <v>6</v>
      </c>
      <c r="G1602">
        <f>tblSalaries[[#This Row],[clean Salary (in local currency)]]*VLOOKUP(tblSalaries[[#This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VLOOKUP(tblSalaries[[#This Row],[Where do you work]],tblCountries[[Actual]:[Mapping]],2,FALSE)</f>
        <v>Denmark</v>
      </c>
      <c r="L1602" t="s">
        <v>25</v>
      </c>
      <c r="M1602" s="32">
        <f>tblHours[[#This Row],[hrs per day, ave]]</f>
        <v>1.5</v>
      </c>
      <c r="N1602" s="32">
        <f>tblHours[[#This Row],[hrs per day, min]]</f>
        <v>1</v>
      </c>
      <c r="O1602" s="32">
        <f>tblHours[[#This Row],[hrs per day, max]]</f>
        <v>2</v>
      </c>
      <c r="P1602">
        <v>7</v>
      </c>
    </row>
    <row r="1603" spans="2:16" ht="15" hidden="1" customHeight="1">
      <c r="B1603" t="s">
        <v>3606</v>
      </c>
      <c r="C1603" s="1">
        <v>41063.30332175926</v>
      </c>
      <c r="D1603" s="4" t="s">
        <v>1777</v>
      </c>
      <c r="E1603">
        <v>485000</v>
      </c>
      <c r="F1603" t="s">
        <v>1362</v>
      </c>
      <c r="G1603">
        <f>tblSalaries[[#This Row],[clean Salary (in local currency)]]*VLOOKUP(tblSalaries[[#This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VLOOKUP(tblSalaries[[#This Row],[Where do you work]],tblCountries[[Actual]:[Mapping]],2,FALSE)</f>
        <v>Denmark</v>
      </c>
      <c r="L1603" t="s">
        <v>9</v>
      </c>
      <c r="M1603" s="32">
        <f>tblHours[[#This Row],[hrs per day, ave]]</f>
        <v>5</v>
      </c>
      <c r="N1603" s="32">
        <f>tblHours[[#This Row],[hrs per day, min]]</f>
        <v>4</v>
      </c>
      <c r="O1603" s="32">
        <f>tblHours[[#This Row],[hrs per day, max]]</f>
        <v>6</v>
      </c>
      <c r="P1603">
        <v>18</v>
      </c>
    </row>
    <row r="1604" spans="2:16" ht="15" hidden="1" customHeight="1">
      <c r="B1604" t="s">
        <v>3607</v>
      </c>
      <c r="C1604" s="1">
        <v>41063.404629629629</v>
      </c>
      <c r="D1604" s="4">
        <v>75000</v>
      </c>
      <c r="E1604">
        <v>75000</v>
      </c>
      <c r="F1604" t="s">
        <v>670</v>
      </c>
      <c r="G1604">
        <f>tblSalaries[[#This Row],[clean Salary (in local currency)]]*VLOOKUP(tblSalaries[[#This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VLOOKUP(tblSalaries[[#This Row],[Where do you work]],tblCountries[[Actual]:[Mapping]],2,FALSE)</f>
        <v>New Zealand</v>
      </c>
      <c r="L1604" t="s">
        <v>18</v>
      </c>
      <c r="M1604" s="32">
        <f>tblHours[[#This Row],[hrs per day, ave]]</f>
        <v>2.5</v>
      </c>
      <c r="N1604" s="32">
        <f>tblHours[[#This Row],[hrs per day, min]]</f>
        <v>2</v>
      </c>
      <c r="O1604" s="32">
        <f>tblHours[[#This Row],[hrs per day, max]]</f>
        <v>3</v>
      </c>
      <c r="P1604">
        <v>10</v>
      </c>
    </row>
    <row r="1605" spans="2:16" ht="15" hidden="1" customHeight="1">
      <c r="B1605" t="s">
        <v>3608</v>
      </c>
      <c r="C1605" s="1">
        <v>41063.424108796295</v>
      </c>
      <c r="D1605" s="4">
        <v>6545</v>
      </c>
      <c r="E1605">
        <v>6545</v>
      </c>
      <c r="F1605" t="s">
        <v>6</v>
      </c>
      <c r="G1605">
        <f>tblSalaries[[#This Row],[clean Salary (in local currency)]]*VLOOKUP(tblSalaries[[#This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VLOOKUP(tblSalaries[[#This Row],[Where do you work]],tblCountries[[Actual]:[Mapping]],2,FALSE)</f>
        <v>India</v>
      </c>
      <c r="L1605" t="s">
        <v>13</v>
      </c>
      <c r="M1605" s="32">
        <f>tblHours[[#This Row],[hrs per day, ave]]</f>
        <v>8</v>
      </c>
      <c r="N1605" s="32">
        <f>tblHours[[#This Row],[hrs per day, min]]</f>
        <v>8</v>
      </c>
      <c r="O1605" s="32">
        <f>tblHours[[#This Row],[hrs per day, max]]</f>
        <v>8</v>
      </c>
      <c r="P1605">
        <v>9</v>
      </c>
    </row>
    <row r="1606" spans="2:16" ht="15" hidden="1" customHeight="1">
      <c r="B1606" t="s">
        <v>3609</v>
      </c>
      <c r="C1606" s="1">
        <v>41063.506562499999</v>
      </c>
      <c r="D1606" s="4" t="s">
        <v>1780</v>
      </c>
      <c r="E1606">
        <v>1000000</v>
      </c>
      <c r="F1606" t="s">
        <v>40</v>
      </c>
      <c r="G1606">
        <f>tblSalaries[[#This Row],[clean Salary (in local currency)]]*VLOOKUP(tblSalaries[[#This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VLOOKUP(tblSalaries[[#This Row],[Where do you work]],tblCountries[[Actual]:[Mapping]],2,FALSE)</f>
        <v>India</v>
      </c>
      <c r="L1606" t="s">
        <v>18</v>
      </c>
      <c r="M1606" s="32">
        <f>tblHours[[#This Row],[hrs per day, ave]]</f>
        <v>2.5</v>
      </c>
      <c r="N1606" s="32">
        <f>tblHours[[#This Row],[hrs per day, min]]</f>
        <v>2</v>
      </c>
      <c r="O1606" s="32">
        <f>tblHours[[#This Row],[hrs per day, max]]</f>
        <v>3</v>
      </c>
      <c r="P1606">
        <v>13</v>
      </c>
    </row>
    <row r="1607" spans="2:16" ht="15" customHeight="1">
      <c r="B1607" t="s">
        <v>3610</v>
      </c>
      <c r="C1607" s="1">
        <v>41063.511284722219</v>
      </c>
      <c r="D1607" s="4">
        <v>54000</v>
      </c>
      <c r="E1607">
        <v>54000</v>
      </c>
      <c r="F1607" t="s">
        <v>6</v>
      </c>
      <c r="G1607">
        <f>tblSalaries[[#This Row],[clean Salary (in local currency)]]*VLOOKUP(tblSalaries[[#This Row],[Currency]],tblXrate[],2,FALSE)</f>
        <v>54000</v>
      </c>
      <c r="H1607" t="s">
        <v>1782</v>
      </c>
      <c r="I1607" t="s">
        <v>4001</v>
      </c>
      <c r="J1607" t="s">
        <v>15</v>
      </c>
      <c r="K1607" t="str">
        <f>VLOOKUP(tblSalaries[[#This Row],[Where do you work]],tblCountries[[Actual]:[Mapping]],2,FALSE)</f>
        <v>USA</v>
      </c>
      <c r="L1607" t="s">
        <v>9</v>
      </c>
      <c r="M1607" s="32">
        <f>tblHours[[#This Row],[hrs per day, ave]]</f>
        <v>5</v>
      </c>
      <c r="N1607" s="32">
        <f>tblHours[[#This Row],[hrs per day, min]]</f>
        <v>4</v>
      </c>
      <c r="O1607" s="32">
        <f>tblHours[[#This Row],[hrs per day, max]]</f>
        <v>6</v>
      </c>
      <c r="P1607">
        <v>10</v>
      </c>
    </row>
    <row r="1608" spans="2:16" ht="15" hidden="1" customHeight="1">
      <c r="B1608" t="s">
        <v>3611</v>
      </c>
      <c r="C1608" s="1">
        <v>41063.518831018519</v>
      </c>
      <c r="D1608" s="4">
        <v>100000</v>
      </c>
      <c r="E1608">
        <v>100000</v>
      </c>
      <c r="F1608" t="s">
        <v>6</v>
      </c>
      <c r="G1608">
        <f>tblSalaries[[#This Row],[clean Salary (in local currency)]]*VLOOKUP(tblSalaries[[#This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VLOOKUP(tblSalaries[[#This Row],[Where do you work]],tblCountries[[Actual]:[Mapping]],2,FALSE)</f>
        <v>USA</v>
      </c>
      <c r="L1608" t="s">
        <v>18</v>
      </c>
      <c r="M1608" s="32">
        <f>tblHours[[#This Row],[hrs per day, ave]]</f>
        <v>2.5</v>
      </c>
      <c r="N1608" s="32">
        <f>tblHours[[#This Row],[hrs per day, min]]</f>
        <v>2</v>
      </c>
      <c r="O1608" s="32">
        <f>tblHours[[#This Row],[hrs per day, max]]</f>
        <v>3</v>
      </c>
      <c r="P1608">
        <v>4</v>
      </c>
    </row>
    <row r="1609" spans="2:16" ht="15" hidden="1" customHeight="1">
      <c r="B1609" t="s">
        <v>3612</v>
      </c>
      <c r="C1609" s="1">
        <v>41063.563043981485</v>
      </c>
      <c r="D1609" s="4">
        <v>50000</v>
      </c>
      <c r="E1609">
        <v>50000</v>
      </c>
      <c r="F1609" t="s">
        <v>86</v>
      </c>
      <c r="G1609">
        <f>tblSalaries[[#This Row],[clean Salary (in local currency)]]*VLOOKUP(tblSalaries[[#This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VLOOKUP(tblSalaries[[#This Row],[Where do you work]],tblCountries[[Actual]:[Mapping]],2,FALSE)</f>
        <v>Canada</v>
      </c>
      <c r="L1609" t="s">
        <v>9</v>
      </c>
      <c r="M1609" s="32">
        <f>tblHours[[#This Row],[hrs per day, ave]]</f>
        <v>5</v>
      </c>
      <c r="N1609" s="32">
        <f>tblHours[[#This Row],[hrs per day, min]]</f>
        <v>4</v>
      </c>
      <c r="O1609" s="32">
        <f>tblHours[[#This Row],[hrs per day, max]]</f>
        <v>6</v>
      </c>
      <c r="P1609">
        <v>5</v>
      </c>
    </row>
    <row r="1610" spans="2:16" ht="15" hidden="1" customHeight="1">
      <c r="B1610" t="s">
        <v>3613</v>
      </c>
      <c r="C1610" s="1">
        <v>41063.602418981478</v>
      </c>
      <c r="D1610" s="4">
        <v>4019</v>
      </c>
      <c r="E1610">
        <v>4019</v>
      </c>
      <c r="F1610" t="s">
        <v>6</v>
      </c>
      <c r="G1610">
        <f>tblSalaries[[#This Row],[clean Salary (in local currency)]]*VLOOKUP(tblSalaries[[#This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VLOOKUP(tblSalaries[[#This Row],[Where do you work]],tblCountries[[Actual]:[Mapping]],2,FALSE)</f>
        <v>Philippines</v>
      </c>
      <c r="L1610" t="s">
        <v>18</v>
      </c>
      <c r="M1610" s="32">
        <f>tblHours[[#This Row],[hrs per day, ave]]</f>
        <v>2.5</v>
      </c>
      <c r="N1610" s="32">
        <f>tblHours[[#This Row],[hrs per day, min]]</f>
        <v>2</v>
      </c>
      <c r="O1610" s="32">
        <f>tblHours[[#This Row],[hrs per day, max]]</f>
        <v>3</v>
      </c>
      <c r="P1610">
        <v>3</v>
      </c>
    </row>
    <row r="1611" spans="2:16" ht="15" hidden="1" customHeight="1">
      <c r="B1611" t="s">
        <v>3614</v>
      </c>
      <c r="C1611" s="1">
        <v>41063.607592592591</v>
      </c>
      <c r="D1611" s="4">
        <v>15000</v>
      </c>
      <c r="E1611">
        <v>15000</v>
      </c>
      <c r="F1611" t="s">
        <v>6</v>
      </c>
      <c r="G1611">
        <f>tblSalaries[[#This Row],[clean Salary (in local currency)]]*VLOOKUP(tblSalaries[[#This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VLOOKUP(tblSalaries[[#This Row],[Where do you work]],tblCountries[[Actual]:[Mapping]],2,FALSE)</f>
        <v>Pakistan</v>
      </c>
      <c r="L1611" t="s">
        <v>9</v>
      </c>
      <c r="M1611" s="32">
        <f>tblHours[[#This Row],[hrs per day, ave]]</f>
        <v>5</v>
      </c>
      <c r="N1611" s="32">
        <f>tblHours[[#This Row],[hrs per day, min]]</f>
        <v>4</v>
      </c>
      <c r="O1611" s="32">
        <f>tblHours[[#This Row],[hrs per day, max]]</f>
        <v>6</v>
      </c>
      <c r="P1611">
        <v>5</v>
      </c>
    </row>
    <row r="1612" spans="2:16" ht="15" hidden="1" customHeight="1">
      <c r="B1612" t="s">
        <v>3615</v>
      </c>
      <c r="C1612" s="1">
        <v>41063.619687500002</v>
      </c>
      <c r="D1612" s="4" t="s">
        <v>395</v>
      </c>
      <c r="E1612">
        <v>1000000</v>
      </c>
      <c r="F1612" t="s">
        <v>40</v>
      </c>
      <c r="G1612">
        <f>tblSalaries[[#This Row],[clean Salary (in local currency)]]*VLOOKUP(tblSalaries[[#This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VLOOKUP(tblSalaries[[#This Row],[Where do you work]],tblCountries[[Actual]:[Mapping]],2,FALSE)</f>
        <v>India</v>
      </c>
      <c r="L1612" t="s">
        <v>13</v>
      </c>
      <c r="M1612" s="32">
        <f>tblHours[[#This Row],[hrs per day, ave]]</f>
        <v>8</v>
      </c>
      <c r="N1612" s="32">
        <f>tblHours[[#This Row],[hrs per day, min]]</f>
        <v>8</v>
      </c>
      <c r="O1612" s="32">
        <f>tblHours[[#This Row],[hrs per day, max]]</f>
        <v>8</v>
      </c>
      <c r="P1612">
        <v>4</v>
      </c>
    </row>
    <row r="1613" spans="2:16" ht="15" hidden="1" customHeight="1">
      <c r="B1613" t="s">
        <v>3616</v>
      </c>
      <c r="C1613" s="1">
        <v>41063.700624999998</v>
      </c>
      <c r="D1613" s="4">
        <v>12000</v>
      </c>
      <c r="E1613">
        <v>12000</v>
      </c>
      <c r="F1613" t="s">
        <v>6</v>
      </c>
      <c r="G1613">
        <f>tblSalaries[[#This Row],[clean Salary (in local currency)]]*VLOOKUP(tblSalaries[[#This Row],[Currency]],tblXrate[],2,FALSE)</f>
        <v>12000</v>
      </c>
      <c r="H1613" t="s">
        <v>1786</v>
      </c>
      <c r="I1613" t="s">
        <v>3999</v>
      </c>
      <c r="J1613" t="s">
        <v>8</v>
      </c>
      <c r="K1613" t="str">
        <f>VLOOKUP(tblSalaries[[#This Row],[Where do you work]],tblCountries[[Actual]:[Mapping]],2,FALSE)</f>
        <v>India</v>
      </c>
      <c r="L1613" t="s">
        <v>13</v>
      </c>
      <c r="M1613" s="32">
        <f>tblHours[[#This Row],[hrs per day, ave]]</f>
        <v>8</v>
      </c>
      <c r="N1613" s="32">
        <f>tblHours[[#This Row],[hrs per day, min]]</f>
        <v>8</v>
      </c>
      <c r="O1613" s="32">
        <f>tblHours[[#This Row],[hrs per day, max]]</f>
        <v>8</v>
      </c>
      <c r="P1613">
        <v>3</v>
      </c>
    </row>
    <row r="1614" spans="2:16" ht="15" hidden="1" customHeight="1">
      <c r="B1614" t="s">
        <v>3617</v>
      </c>
      <c r="C1614" s="1">
        <v>41063.735578703701</v>
      </c>
      <c r="D1614" s="4" t="s">
        <v>1787</v>
      </c>
      <c r="E1614">
        <v>125000</v>
      </c>
      <c r="F1614" t="s">
        <v>40</v>
      </c>
      <c r="G1614">
        <f>tblSalaries[[#This Row],[clean Salary (in local currency)]]*VLOOKUP(tblSalaries[[#This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VLOOKUP(tblSalaries[[#This Row],[Where do you work]],tblCountries[[Actual]:[Mapping]],2,FALSE)</f>
        <v>India</v>
      </c>
      <c r="L1614" t="s">
        <v>18</v>
      </c>
      <c r="M1614" s="32">
        <f>tblHours[[#This Row],[hrs per day, ave]]</f>
        <v>2.5</v>
      </c>
      <c r="N1614" s="32">
        <f>tblHours[[#This Row],[hrs per day, min]]</f>
        <v>2</v>
      </c>
      <c r="O1614" s="32">
        <f>tblHours[[#This Row],[hrs per day, max]]</f>
        <v>3</v>
      </c>
      <c r="P1614">
        <v>4</v>
      </c>
    </row>
    <row r="1615" spans="2:16" ht="15" hidden="1" customHeight="1">
      <c r="B1615" t="s">
        <v>3618</v>
      </c>
      <c r="C1615" s="1">
        <v>41063.819652777776</v>
      </c>
      <c r="D1615" s="4">
        <v>86000</v>
      </c>
      <c r="E1615">
        <v>86000</v>
      </c>
      <c r="F1615" t="s">
        <v>6</v>
      </c>
      <c r="G1615">
        <f>tblSalaries[[#This Row],[clean Salary (in local currency)]]*VLOOKUP(tblSalaries[[#This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VLOOKUP(tblSalaries[[#This Row],[Where do you work]],tblCountries[[Actual]:[Mapping]],2,FALSE)</f>
        <v>Philippines</v>
      </c>
      <c r="L1615" t="s">
        <v>13</v>
      </c>
      <c r="M1615" s="32">
        <f>tblHours[[#This Row],[hrs per day, ave]]</f>
        <v>8</v>
      </c>
      <c r="N1615" s="32">
        <f>tblHours[[#This Row],[hrs per day, min]]</f>
        <v>8</v>
      </c>
      <c r="O1615" s="32">
        <f>tblHours[[#This Row],[hrs per day, max]]</f>
        <v>8</v>
      </c>
      <c r="P1615">
        <v>3</v>
      </c>
    </row>
    <row r="1616" spans="2:16" ht="15" hidden="1" customHeight="1">
      <c r="B1616" t="s">
        <v>3619</v>
      </c>
      <c r="C1616" s="1">
        <v>41064.072951388887</v>
      </c>
      <c r="D1616" s="4">
        <v>340000</v>
      </c>
      <c r="E1616">
        <v>340000</v>
      </c>
      <c r="F1616" t="s">
        <v>40</v>
      </c>
      <c r="G1616">
        <f>tblSalaries[[#This Row],[clean Salary (in local currency)]]*VLOOKUP(tblSalaries[[#This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VLOOKUP(tblSalaries[[#This Row],[Where do you work]],tblCountries[[Actual]:[Mapping]],2,FALSE)</f>
        <v>India</v>
      </c>
      <c r="L1616" t="s">
        <v>9</v>
      </c>
      <c r="M1616" s="32">
        <f>tblHours[[#This Row],[hrs per day, ave]]</f>
        <v>5</v>
      </c>
      <c r="N1616" s="32">
        <f>tblHours[[#This Row],[hrs per day, min]]</f>
        <v>4</v>
      </c>
      <c r="O1616" s="32">
        <f>tblHours[[#This Row],[hrs per day, max]]</f>
        <v>6</v>
      </c>
      <c r="P1616">
        <v>5</v>
      </c>
    </row>
    <row r="1617" spans="2:16" ht="15" hidden="1" customHeight="1">
      <c r="B1617" t="s">
        <v>3620</v>
      </c>
      <c r="C1617" s="1">
        <v>41064.086030092592</v>
      </c>
      <c r="D1617" s="4" t="s">
        <v>1789</v>
      </c>
      <c r="E1617">
        <v>3360</v>
      </c>
      <c r="F1617" t="s">
        <v>6</v>
      </c>
      <c r="G1617">
        <f>tblSalaries[[#This Row],[clean Salary (in local currency)]]*VLOOKUP(tblSalaries[[#This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VLOOKUP(tblSalaries[[#This Row],[Where do you work]],tblCountries[[Actual]:[Mapping]],2,FALSE)</f>
        <v>India</v>
      </c>
      <c r="L1617" t="s">
        <v>25</v>
      </c>
      <c r="M1617" s="32">
        <f>tblHours[[#This Row],[hrs per day, ave]]</f>
        <v>1.5</v>
      </c>
      <c r="N1617" s="32">
        <f>tblHours[[#This Row],[hrs per day, min]]</f>
        <v>1</v>
      </c>
      <c r="O1617" s="32">
        <f>tblHours[[#This Row],[hrs per day, max]]</f>
        <v>2</v>
      </c>
      <c r="P1617">
        <v>3</v>
      </c>
    </row>
    <row r="1618" spans="2:16" ht="15" hidden="1" customHeight="1">
      <c r="B1618" t="s">
        <v>3621</v>
      </c>
      <c r="C1618" s="1">
        <v>41064.10429398148</v>
      </c>
      <c r="D1618" s="4">
        <v>10000</v>
      </c>
      <c r="E1618">
        <v>10000</v>
      </c>
      <c r="F1618" t="s">
        <v>6</v>
      </c>
      <c r="G1618">
        <f>tblSalaries[[#This Row],[clean Salary (in local currency)]]*VLOOKUP(tblSalaries[[#This Row],[Currency]],tblXrate[],2,FALSE)</f>
        <v>10000</v>
      </c>
      <c r="H1618" t="s">
        <v>452</v>
      </c>
      <c r="I1618" t="s">
        <v>4001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 s="32">
        <f>tblHours[[#This Row],[hrs per day, ave]]</f>
        <v>8</v>
      </c>
      <c r="N1618" s="32">
        <f>tblHours[[#This Row],[hrs per day, min]]</f>
        <v>8</v>
      </c>
      <c r="O1618" s="32">
        <f>tblHours[[#This Row],[hrs per day, max]]</f>
        <v>8</v>
      </c>
      <c r="P1618">
        <v>1</v>
      </c>
    </row>
    <row r="1619" spans="2:16" ht="15" hidden="1" customHeight="1">
      <c r="B1619" t="s">
        <v>3622</v>
      </c>
      <c r="C1619" s="1">
        <v>41064.188807870371</v>
      </c>
      <c r="D1619" s="4">
        <v>70000</v>
      </c>
      <c r="E1619">
        <v>70000</v>
      </c>
      <c r="F1619" t="s">
        <v>6</v>
      </c>
      <c r="G1619">
        <f>tblSalaries[[#This Row],[clean Salary (in local currency)]]*VLOOKUP(tblSalaries[[#This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VLOOKUP(tblSalaries[[#This Row],[Where do you work]],tblCountries[[Actual]:[Mapping]],2,FALSE)</f>
        <v>USA</v>
      </c>
      <c r="L1619" t="s">
        <v>9</v>
      </c>
      <c r="M1619" s="32">
        <f>tblHours[[#This Row],[hrs per day, ave]]</f>
        <v>5</v>
      </c>
      <c r="N1619" s="32">
        <f>tblHours[[#This Row],[hrs per day, min]]</f>
        <v>4</v>
      </c>
      <c r="O1619" s="32">
        <f>tblHours[[#This Row],[hrs per day, max]]</f>
        <v>6</v>
      </c>
      <c r="P1619">
        <v>9</v>
      </c>
    </row>
    <row r="1620" spans="2:16" ht="15" hidden="1" customHeight="1">
      <c r="B1620" t="s">
        <v>3623</v>
      </c>
      <c r="C1620" s="1">
        <v>41064.409537037034</v>
      </c>
      <c r="D1620" s="4">
        <v>155000</v>
      </c>
      <c r="E1620">
        <v>155000</v>
      </c>
      <c r="F1620" t="s">
        <v>6</v>
      </c>
      <c r="G1620">
        <f>tblSalaries[[#This Row],[clean Salary (in local currency)]]*VLOOKUP(tblSalaries[[#This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VLOOKUP(tblSalaries[[#This Row],[Where do you work]],tblCountries[[Actual]:[Mapping]],2,FALSE)</f>
        <v>USA</v>
      </c>
      <c r="L1620" t="s">
        <v>25</v>
      </c>
      <c r="M1620" s="32">
        <f>tblHours[[#This Row],[hrs per day, ave]]</f>
        <v>1.5</v>
      </c>
      <c r="N1620" s="32">
        <f>tblHours[[#This Row],[hrs per day, min]]</f>
        <v>1</v>
      </c>
      <c r="O1620" s="32">
        <f>tblHours[[#This Row],[hrs per day, max]]</f>
        <v>2</v>
      </c>
      <c r="P1620">
        <v>14</v>
      </c>
    </row>
    <row r="1621" spans="2:16" ht="15" customHeight="1">
      <c r="B1621" t="s">
        <v>3624</v>
      </c>
      <c r="C1621" s="1">
        <v>41064.432951388888</v>
      </c>
      <c r="D1621" s="4">
        <v>225000</v>
      </c>
      <c r="E1621">
        <v>225000</v>
      </c>
      <c r="F1621" t="s">
        <v>6</v>
      </c>
      <c r="G1621">
        <f>tblSalaries[[#This Row],[clean Salary (in local currency)]]*VLOOKUP(tblSalaries[[#This Row],[Currency]],tblXrate[],2,FALSE)</f>
        <v>225000</v>
      </c>
      <c r="H1621" t="s">
        <v>1793</v>
      </c>
      <c r="I1621" t="s">
        <v>4001</v>
      </c>
      <c r="J1621" t="s">
        <v>15</v>
      </c>
      <c r="K1621" t="str">
        <f>VLOOKUP(tblSalaries[[#This Row],[Where do you work]],tblCountries[[Actual]:[Mapping]],2,FALSE)</f>
        <v>USA</v>
      </c>
      <c r="L1621" t="s">
        <v>9</v>
      </c>
      <c r="M1621" s="32">
        <f>tblHours[[#This Row],[hrs per day, ave]]</f>
        <v>5</v>
      </c>
      <c r="N1621" s="32">
        <f>tblHours[[#This Row],[hrs per day, min]]</f>
        <v>4</v>
      </c>
      <c r="O1621" s="32">
        <f>tblHours[[#This Row],[hrs per day, max]]</f>
        <v>6</v>
      </c>
      <c r="P1621">
        <v>15</v>
      </c>
    </row>
    <row r="1622" spans="2:16" ht="15" hidden="1" customHeight="1">
      <c r="B1622" t="s">
        <v>3625</v>
      </c>
      <c r="C1622" s="1">
        <v>41064.515335648146</v>
      </c>
      <c r="D1622" s="4">
        <v>10000</v>
      </c>
      <c r="E1622">
        <v>10000</v>
      </c>
      <c r="F1622" t="s">
        <v>6</v>
      </c>
      <c r="G1622">
        <f>tblSalaries[[#This Row],[clean Salary (in local currency)]]*VLOOKUP(tblSalaries[[#This Row],[Currency]],tblXrate[],2,FALSE)</f>
        <v>10000</v>
      </c>
      <c r="H1622" t="s">
        <v>721</v>
      </c>
      <c r="I1622" t="s">
        <v>3999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 s="32">
        <f>tblHours[[#This Row],[hrs per day, ave]]</f>
        <v>8</v>
      </c>
      <c r="N1622" s="32">
        <f>tblHours[[#This Row],[hrs per day, min]]</f>
        <v>8</v>
      </c>
      <c r="O1622" s="32">
        <f>tblHours[[#This Row],[hrs per day, max]]</f>
        <v>8</v>
      </c>
      <c r="P1622">
        <v>2</v>
      </c>
    </row>
    <row r="1623" spans="2:16" ht="15" hidden="1" customHeight="1">
      <c r="B1623" t="s">
        <v>3626</v>
      </c>
      <c r="C1623" s="1">
        <v>41064.540347222224</v>
      </c>
      <c r="D1623" s="4">
        <v>300000</v>
      </c>
      <c r="E1623">
        <v>300000</v>
      </c>
      <c r="F1623" t="s">
        <v>40</v>
      </c>
      <c r="G1623">
        <f>tblSalaries[[#This Row],[clean Salary (in local currency)]]*VLOOKUP(tblSalaries[[#This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VLOOKUP(tblSalaries[[#This Row],[Where do you work]],tblCountries[[Actual]:[Mapping]],2,FALSE)</f>
        <v>India</v>
      </c>
      <c r="L1623" t="s">
        <v>9</v>
      </c>
      <c r="M1623" s="32">
        <f>tblHours[[#This Row],[hrs per day, ave]]</f>
        <v>5</v>
      </c>
      <c r="N1623" s="32">
        <f>tblHours[[#This Row],[hrs per day, min]]</f>
        <v>4</v>
      </c>
      <c r="O1623" s="32">
        <f>tblHours[[#This Row],[hrs per day, max]]</f>
        <v>6</v>
      </c>
      <c r="P1623">
        <v>8</v>
      </c>
    </row>
    <row r="1624" spans="2:16" ht="15" hidden="1" customHeight="1">
      <c r="B1624" t="s">
        <v>3627</v>
      </c>
      <c r="C1624" s="1">
        <v>41064.563090277778</v>
      </c>
      <c r="D1624" s="4">
        <v>84000</v>
      </c>
      <c r="E1624">
        <v>84000</v>
      </c>
      <c r="F1624" t="s">
        <v>82</v>
      </c>
      <c r="G1624">
        <f>tblSalaries[[#This Row],[clean Salary (in local currency)]]*VLOOKUP(tblSalaries[[#This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VLOOKUP(tblSalaries[[#This Row],[Where do you work]],tblCountries[[Actual]:[Mapping]],2,FALSE)</f>
        <v>Australia</v>
      </c>
      <c r="L1624" t="s">
        <v>9</v>
      </c>
      <c r="M1624" s="32">
        <f>tblHours[[#This Row],[hrs per day, ave]]</f>
        <v>5</v>
      </c>
      <c r="N1624" s="32">
        <f>tblHours[[#This Row],[hrs per day, min]]</f>
        <v>4</v>
      </c>
      <c r="O1624" s="32">
        <f>tblHours[[#This Row],[hrs per day, max]]</f>
        <v>6</v>
      </c>
      <c r="P1624">
        <v>6</v>
      </c>
    </row>
    <row r="1625" spans="2:16" ht="15" hidden="1" customHeight="1">
      <c r="B1625" t="s">
        <v>3628</v>
      </c>
      <c r="C1625" s="1">
        <v>41064.601215277777</v>
      </c>
      <c r="D1625" s="4" t="s">
        <v>1795</v>
      </c>
      <c r="E1625">
        <v>240000</v>
      </c>
      <c r="F1625" t="s">
        <v>40</v>
      </c>
      <c r="G1625">
        <f>tblSalaries[[#This Row],[clean Salary (in local currency)]]*VLOOKUP(tblSalaries[[#This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VLOOKUP(tblSalaries[[#This Row],[Where do you work]],tblCountries[[Actual]:[Mapping]],2,FALSE)</f>
        <v>India</v>
      </c>
      <c r="L1625" t="s">
        <v>18</v>
      </c>
      <c r="M1625" s="32">
        <f>tblHours[[#This Row],[hrs per day, ave]]</f>
        <v>2.5</v>
      </c>
      <c r="N1625" s="32">
        <f>tblHours[[#This Row],[hrs per day, min]]</f>
        <v>2</v>
      </c>
      <c r="O1625" s="32">
        <f>tblHours[[#This Row],[hrs per day, max]]</f>
        <v>3</v>
      </c>
      <c r="P1625">
        <v>15</v>
      </c>
    </row>
    <row r="1626" spans="2:16" ht="15" hidden="1" customHeight="1">
      <c r="B1626" t="s">
        <v>3629</v>
      </c>
      <c r="C1626" s="1">
        <v>41064.688298611109</v>
      </c>
      <c r="D1626" s="4" t="s">
        <v>1797</v>
      </c>
      <c r="E1626">
        <v>500000</v>
      </c>
      <c r="F1626" t="s">
        <v>40</v>
      </c>
      <c r="G1626">
        <f>tblSalaries[[#This Row],[clean Salary (in local currency)]]*VLOOKUP(tblSalaries[[#This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VLOOKUP(tblSalaries[[#This Row],[Where do you work]],tblCountries[[Actual]:[Mapping]],2,FALSE)</f>
        <v>India</v>
      </c>
      <c r="L1626" t="s">
        <v>13</v>
      </c>
      <c r="M1626" s="32">
        <f>tblHours[[#This Row],[hrs per day, ave]]</f>
        <v>8</v>
      </c>
      <c r="N1626" s="32">
        <f>tblHours[[#This Row],[hrs per day, min]]</f>
        <v>8</v>
      </c>
      <c r="O1626" s="32">
        <f>tblHours[[#This Row],[hrs per day, max]]</f>
        <v>8</v>
      </c>
      <c r="P1626">
        <v>20</v>
      </c>
    </row>
    <row r="1627" spans="2:16" ht="15" hidden="1" customHeight="1">
      <c r="B1627" t="s">
        <v>3630</v>
      </c>
      <c r="C1627" s="1">
        <v>41064.752326388887</v>
      </c>
      <c r="D1627" s="4">
        <v>42000</v>
      </c>
      <c r="E1627">
        <v>42000</v>
      </c>
      <c r="F1627" t="s">
        <v>69</v>
      </c>
      <c r="G1627">
        <f>tblSalaries[[#This Row],[clean Salary (in local currency)]]*VLOOKUP(tblSalaries[[#This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VLOOKUP(tblSalaries[[#This Row],[Where do you work]],tblCountries[[Actual]:[Mapping]],2,FALSE)</f>
        <v>UK</v>
      </c>
      <c r="L1627" t="s">
        <v>9</v>
      </c>
      <c r="M1627" s="32">
        <f>tblHours[[#This Row],[hrs per day, ave]]</f>
        <v>5</v>
      </c>
      <c r="N1627" s="32">
        <f>tblHours[[#This Row],[hrs per day, min]]</f>
        <v>4</v>
      </c>
      <c r="O1627" s="32">
        <f>tblHours[[#This Row],[hrs per day, max]]</f>
        <v>6</v>
      </c>
      <c r="P1627">
        <v>23</v>
      </c>
    </row>
    <row r="1628" spans="2:16" ht="15" hidden="1" customHeight="1">
      <c r="B1628" t="s">
        <v>3631</v>
      </c>
      <c r="C1628" s="1">
        <v>41064.788819444446</v>
      </c>
      <c r="D1628" s="4" t="s">
        <v>1798</v>
      </c>
      <c r="E1628">
        <v>320000</v>
      </c>
      <c r="F1628" t="s">
        <v>40</v>
      </c>
      <c r="G1628">
        <f>tblSalaries[[#This Row],[clean Salary (in local currency)]]*VLOOKUP(tblSalaries[[#This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VLOOKUP(tblSalaries[[#This Row],[Where do you work]],tblCountries[[Actual]:[Mapping]],2,FALSE)</f>
        <v>India</v>
      </c>
      <c r="L1628" t="s">
        <v>9</v>
      </c>
      <c r="M1628" s="32">
        <f>tblHours[[#This Row],[hrs per day, ave]]</f>
        <v>5</v>
      </c>
      <c r="N1628" s="32">
        <f>tblHours[[#This Row],[hrs per day, min]]</f>
        <v>4</v>
      </c>
      <c r="O1628" s="32">
        <f>tblHours[[#This Row],[hrs per day, max]]</f>
        <v>6</v>
      </c>
      <c r="P1628">
        <v>2.5</v>
      </c>
    </row>
    <row r="1629" spans="2:16" ht="15" hidden="1" customHeight="1">
      <c r="B1629" t="s">
        <v>3632</v>
      </c>
      <c r="C1629" s="1">
        <v>41064.799513888887</v>
      </c>
      <c r="D1629" s="4" t="s">
        <v>1799</v>
      </c>
      <c r="E1629">
        <v>22000</v>
      </c>
      <c r="F1629" t="s">
        <v>69</v>
      </c>
      <c r="G1629">
        <f>tblSalaries[[#This Row],[clean Salary (in local currency)]]*VLOOKUP(tblSalaries[[#This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VLOOKUP(tblSalaries[[#This Row],[Where do you work]],tblCountries[[Actual]:[Mapping]],2,FALSE)</f>
        <v>UK</v>
      </c>
      <c r="L1629" t="s">
        <v>9</v>
      </c>
      <c r="M1629" s="32">
        <f>tblHours[[#This Row],[hrs per day, ave]]</f>
        <v>5</v>
      </c>
      <c r="N1629" s="32">
        <f>tblHours[[#This Row],[hrs per day, min]]</f>
        <v>4</v>
      </c>
      <c r="O1629" s="32">
        <f>tblHours[[#This Row],[hrs per day, max]]</f>
        <v>6</v>
      </c>
      <c r="P1629">
        <v>17</v>
      </c>
    </row>
    <row r="1630" spans="2:16" ht="15" hidden="1" customHeight="1">
      <c r="B1630" t="s">
        <v>3633</v>
      </c>
      <c r="C1630" s="1">
        <v>41064.82371527778</v>
      </c>
      <c r="D1630" s="4" t="s">
        <v>1801</v>
      </c>
      <c r="E1630">
        <v>31200</v>
      </c>
      <c r="F1630" t="s">
        <v>6</v>
      </c>
      <c r="G1630">
        <f>tblSalaries[[#This Row],[clean Salary (in local currency)]]*VLOOKUP(tblSalaries[[#This Row],[Currency]],tblXrate[],2,FALSE)</f>
        <v>31200</v>
      </c>
      <c r="H1630" t="s">
        <v>467</v>
      </c>
      <c r="I1630" t="s">
        <v>3999</v>
      </c>
      <c r="J1630" t="s">
        <v>1802</v>
      </c>
      <c r="K1630" t="str">
        <f>VLOOKUP(tblSalaries[[#This Row],[Where do you work]],tblCountries[[Actual]:[Mapping]],2,FALSE)</f>
        <v>Israel</v>
      </c>
      <c r="L1630" t="s">
        <v>13</v>
      </c>
      <c r="M1630" s="32">
        <f>tblHours[[#This Row],[hrs per day, ave]]</f>
        <v>8</v>
      </c>
      <c r="N1630" s="32">
        <f>tblHours[[#This Row],[hrs per day, min]]</f>
        <v>8</v>
      </c>
      <c r="O1630" s="32">
        <f>tblHours[[#This Row],[hrs per day, max]]</f>
        <v>8</v>
      </c>
      <c r="P1630">
        <v>11</v>
      </c>
    </row>
    <row r="1631" spans="2:16" ht="15" hidden="1" customHeight="1">
      <c r="B1631" t="s">
        <v>3634</v>
      </c>
      <c r="C1631" s="1">
        <v>41064.905034722222</v>
      </c>
      <c r="D1631" s="4">
        <v>56000</v>
      </c>
      <c r="E1631">
        <v>56000</v>
      </c>
      <c r="F1631" t="s">
        <v>86</v>
      </c>
      <c r="G1631">
        <f>tblSalaries[[#This Row],[clean Salary (in local currency)]]*VLOOKUP(tblSalaries[[#This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VLOOKUP(tblSalaries[[#This Row],[Where do you work]],tblCountries[[Actual]:[Mapping]],2,FALSE)</f>
        <v>Canada</v>
      </c>
      <c r="L1631" t="s">
        <v>13</v>
      </c>
      <c r="M1631" s="32">
        <f>tblHours[[#This Row],[hrs per day, ave]]</f>
        <v>8</v>
      </c>
      <c r="N1631" s="32">
        <f>tblHours[[#This Row],[hrs per day, min]]</f>
        <v>8</v>
      </c>
      <c r="O1631" s="32">
        <f>tblHours[[#This Row],[hrs per day, max]]</f>
        <v>8</v>
      </c>
      <c r="P1631">
        <v>1</v>
      </c>
    </row>
    <row r="1632" spans="2:16" ht="15" hidden="1" customHeight="1">
      <c r="B1632" t="s">
        <v>3635</v>
      </c>
      <c r="C1632" s="1">
        <v>41064.927777777775</v>
      </c>
      <c r="D1632" s="4">
        <v>13000</v>
      </c>
      <c r="E1632">
        <v>13000</v>
      </c>
      <c r="F1632" t="s">
        <v>6</v>
      </c>
      <c r="G1632">
        <f>tblSalaries[[#This Row],[clean Salary (in local currency)]]*VLOOKUP(tblSalaries[[#This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VLOOKUP(tblSalaries[[#This Row],[Where do you work]],tblCountries[[Actual]:[Mapping]],2,FALSE)</f>
        <v>Slovakia</v>
      </c>
      <c r="L1632" t="s">
        <v>13</v>
      </c>
      <c r="M1632" s="32">
        <f>tblHours[[#This Row],[hrs per day, ave]]</f>
        <v>8</v>
      </c>
      <c r="N1632" s="32">
        <f>tblHours[[#This Row],[hrs per day, min]]</f>
        <v>8</v>
      </c>
      <c r="O1632" s="32">
        <f>tblHours[[#This Row],[hrs per day, max]]</f>
        <v>8</v>
      </c>
      <c r="P1632">
        <v>6</v>
      </c>
    </row>
    <row r="1633" spans="2:16" ht="15" hidden="1" customHeight="1">
      <c r="B1633" t="s">
        <v>3636</v>
      </c>
      <c r="C1633" s="1">
        <v>41064.958449074074</v>
      </c>
      <c r="D1633" s="4">
        <v>92000</v>
      </c>
      <c r="E1633">
        <v>92000</v>
      </c>
      <c r="F1633" t="s">
        <v>6</v>
      </c>
      <c r="G1633">
        <f>tblSalaries[[#This Row],[clean Salary (in local currency)]]*VLOOKUP(tblSalaries[[#This Row],[Currency]],tblXrate[],2,FALSE)</f>
        <v>92000</v>
      </c>
      <c r="H1633" t="s">
        <v>1805</v>
      </c>
      <c r="I1633" t="s">
        <v>3999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 s="32">
        <f>tblHours[[#This Row],[hrs per day, ave]]</f>
        <v>2.5</v>
      </c>
      <c r="N1633" s="32">
        <f>tblHours[[#This Row],[hrs per day, min]]</f>
        <v>2</v>
      </c>
      <c r="O1633" s="32">
        <f>tblHours[[#This Row],[hrs per day, max]]</f>
        <v>3</v>
      </c>
      <c r="P1633">
        <v>12</v>
      </c>
    </row>
    <row r="1634" spans="2:16" ht="15" hidden="1" customHeight="1">
      <c r="B1634" t="s">
        <v>3637</v>
      </c>
      <c r="C1634" s="1">
        <v>41064.971307870372</v>
      </c>
      <c r="D1634" s="4">
        <v>85000</v>
      </c>
      <c r="E1634">
        <v>85000</v>
      </c>
      <c r="F1634" t="s">
        <v>6</v>
      </c>
      <c r="G1634">
        <f>tblSalaries[[#This Row],[clean Salary (in local currency)]]*VLOOKUP(tblSalaries[[#This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13</v>
      </c>
      <c r="M1634" s="32">
        <f>tblHours[[#This Row],[hrs per day, ave]]</f>
        <v>8</v>
      </c>
      <c r="N1634" s="32">
        <f>tblHours[[#This Row],[hrs per day, min]]</f>
        <v>8</v>
      </c>
      <c r="O1634" s="32">
        <f>tblHours[[#This Row],[hrs per day, max]]</f>
        <v>8</v>
      </c>
      <c r="P1634">
        <v>10</v>
      </c>
    </row>
    <row r="1635" spans="2:16" ht="15" hidden="1" customHeight="1">
      <c r="B1635" t="s">
        <v>3638</v>
      </c>
      <c r="C1635" s="1">
        <v>41064.985208333332</v>
      </c>
      <c r="D1635" s="4" t="s">
        <v>1807</v>
      </c>
      <c r="E1635">
        <v>11000</v>
      </c>
      <c r="F1635" t="s">
        <v>6</v>
      </c>
      <c r="G1635">
        <f>tblSalaries[[#This Row],[clean Salary (in local currency)]]*VLOOKUP(tblSalaries[[#This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VLOOKUP(tblSalaries[[#This Row],[Where do you work]],tblCountries[[Actual]:[Mapping]],2,FALSE)</f>
        <v>Tunisia</v>
      </c>
      <c r="L1635" t="s">
        <v>9</v>
      </c>
      <c r="M1635" s="32">
        <f>tblHours[[#This Row],[hrs per day, ave]]</f>
        <v>5</v>
      </c>
      <c r="N1635" s="32">
        <f>tblHours[[#This Row],[hrs per day, min]]</f>
        <v>4</v>
      </c>
      <c r="O1635" s="32">
        <f>tblHours[[#This Row],[hrs per day, max]]</f>
        <v>6</v>
      </c>
      <c r="P1635">
        <v>8</v>
      </c>
    </row>
    <row r="1636" spans="2:16" ht="15" hidden="1" customHeight="1">
      <c r="B1636" t="s">
        <v>3639</v>
      </c>
      <c r="C1636" s="1">
        <v>41064.985266203701</v>
      </c>
      <c r="D1636" s="4" t="s">
        <v>1810</v>
      </c>
      <c r="E1636">
        <v>30000</v>
      </c>
      <c r="F1636" t="s">
        <v>22</v>
      </c>
      <c r="G1636">
        <f>tblSalaries[[#This Row],[clean Salary (in local currency)]]*VLOOKUP(tblSalaries[[#This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VLOOKUP(tblSalaries[[#This Row],[Where do you work]],tblCountries[[Actual]:[Mapping]],2,FALSE)</f>
        <v>Spain</v>
      </c>
      <c r="L1636" t="s">
        <v>25</v>
      </c>
      <c r="M1636" s="32">
        <f>tblHours[[#This Row],[hrs per day, ave]]</f>
        <v>1.5</v>
      </c>
      <c r="N1636" s="32">
        <f>tblHours[[#This Row],[hrs per day, min]]</f>
        <v>1</v>
      </c>
      <c r="O1636" s="32">
        <f>tblHours[[#This Row],[hrs per day, max]]</f>
        <v>2</v>
      </c>
      <c r="P1636">
        <v>12</v>
      </c>
    </row>
    <row r="1637" spans="2:16" ht="15" hidden="1" customHeight="1">
      <c r="B1637" t="s">
        <v>3640</v>
      </c>
      <c r="C1637" s="1">
        <v>41064.987349537034</v>
      </c>
      <c r="D1637" s="4">
        <v>49000</v>
      </c>
      <c r="E1637">
        <v>49000</v>
      </c>
      <c r="F1637" t="s">
        <v>6</v>
      </c>
      <c r="G1637">
        <f>tblSalaries[[#This Row],[clean Salary (in local currency)]]*VLOOKUP(tblSalaries[[#This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VLOOKUP(tblSalaries[[#This Row],[Where do you work]],tblCountries[[Actual]:[Mapping]],2,FALSE)</f>
        <v>USA</v>
      </c>
      <c r="L1637" t="s">
        <v>18</v>
      </c>
      <c r="M1637" s="32">
        <f>tblHours[[#This Row],[hrs per day, ave]]</f>
        <v>2.5</v>
      </c>
      <c r="N1637" s="32">
        <f>tblHours[[#This Row],[hrs per day, min]]</f>
        <v>2</v>
      </c>
      <c r="O1637" s="32">
        <f>tblHours[[#This Row],[hrs per day, max]]</f>
        <v>3</v>
      </c>
      <c r="P1637">
        <v>3</v>
      </c>
    </row>
    <row r="1638" spans="2:16" ht="15" hidden="1" customHeight="1">
      <c r="B1638" t="s">
        <v>3641</v>
      </c>
      <c r="C1638" s="1">
        <v>41065.015439814815</v>
      </c>
      <c r="D1638" s="4">
        <v>59000</v>
      </c>
      <c r="E1638">
        <v>59000</v>
      </c>
      <c r="F1638" t="s">
        <v>6</v>
      </c>
      <c r="G1638">
        <f>tblSalaries[[#This Row],[clean Salary (in local currency)]]*VLOOKUP(tblSalaries[[#This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VLOOKUP(tblSalaries[[#This Row],[Where do you work]],tblCountries[[Actual]:[Mapping]],2,FALSE)</f>
        <v>USA</v>
      </c>
      <c r="L1638" t="s">
        <v>25</v>
      </c>
      <c r="M1638" s="32">
        <f>tblHours[[#This Row],[hrs per day, ave]]</f>
        <v>1.5</v>
      </c>
      <c r="N1638" s="32">
        <f>tblHours[[#This Row],[hrs per day, min]]</f>
        <v>1</v>
      </c>
      <c r="O1638" s="32">
        <f>tblHours[[#This Row],[hrs per day, max]]</f>
        <v>2</v>
      </c>
      <c r="P1638">
        <v>3</v>
      </c>
    </row>
    <row r="1639" spans="2:16" ht="15" hidden="1" customHeight="1">
      <c r="B1639" t="s">
        <v>3642</v>
      </c>
      <c r="C1639" s="1">
        <v>41065.085972222223</v>
      </c>
      <c r="D1639" s="4">
        <v>55000</v>
      </c>
      <c r="E1639">
        <v>55000</v>
      </c>
      <c r="F1639" t="s">
        <v>6</v>
      </c>
      <c r="G1639">
        <f>tblSalaries[[#This Row],[clean Salary (in local currency)]]*VLOOKUP(tblSalaries[[#This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VLOOKUP(tblSalaries[[#This Row],[Where do you work]],tblCountries[[Actual]:[Mapping]],2,FALSE)</f>
        <v>USA</v>
      </c>
      <c r="L1639" t="s">
        <v>9</v>
      </c>
      <c r="M1639" s="32">
        <f>tblHours[[#This Row],[hrs per day, ave]]</f>
        <v>5</v>
      </c>
      <c r="N1639" s="32">
        <f>tblHours[[#This Row],[hrs per day, min]]</f>
        <v>4</v>
      </c>
      <c r="O1639" s="32">
        <f>tblHours[[#This Row],[hrs per day, max]]</f>
        <v>6</v>
      </c>
      <c r="P1639">
        <v>15</v>
      </c>
    </row>
    <row r="1640" spans="2:16" ht="15" hidden="1" customHeight="1">
      <c r="B1640" t="s">
        <v>3643</v>
      </c>
      <c r="C1640" s="1">
        <v>41065.097928240742</v>
      </c>
      <c r="D1640" s="4">
        <v>75000</v>
      </c>
      <c r="E1640">
        <v>75000</v>
      </c>
      <c r="F1640" t="s">
        <v>6</v>
      </c>
      <c r="G1640">
        <f>tblSalaries[[#This Row],[clean Salary (in local currency)]]*VLOOKUP(tblSalaries[[#This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VLOOKUP(tblSalaries[[#This Row],[Where do you work]],tblCountries[[Actual]:[Mapping]],2,FALSE)</f>
        <v>USA</v>
      </c>
      <c r="L1640" t="s">
        <v>9</v>
      </c>
      <c r="M1640" s="32">
        <f>tblHours[[#This Row],[hrs per day, ave]]</f>
        <v>5</v>
      </c>
      <c r="N1640" s="32">
        <f>tblHours[[#This Row],[hrs per day, min]]</f>
        <v>4</v>
      </c>
      <c r="O1640" s="32">
        <f>tblHours[[#This Row],[hrs per day, max]]</f>
        <v>6</v>
      </c>
      <c r="P1640">
        <v>10</v>
      </c>
    </row>
    <row r="1641" spans="2:16" ht="15" hidden="1" customHeight="1">
      <c r="B1641" t="s">
        <v>3644</v>
      </c>
      <c r="C1641" s="1">
        <v>41065.159745370373</v>
      </c>
      <c r="D1641" s="4">
        <v>3300</v>
      </c>
      <c r="E1641">
        <v>39600</v>
      </c>
      <c r="F1641" t="s">
        <v>22</v>
      </c>
      <c r="G1641">
        <f>tblSalaries[[#This Row],[clean Salary (in local currency)]]*VLOOKUP(tblSalaries[[#This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VLOOKUP(tblSalaries[[#This Row],[Where do you work]],tblCountries[[Actual]:[Mapping]],2,FALSE)</f>
        <v>Europe</v>
      </c>
      <c r="L1641" t="s">
        <v>25</v>
      </c>
      <c r="M1641" s="32">
        <f>tblHours[[#This Row],[hrs per day, ave]]</f>
        <v>1.5</v>
      </c>
      <c r="N1641" s="32">
        <f>tblHours[[#This Row],[hrs per day, min]]</f>
        <v>1</v>
      </c>
      <c r="O1641" s="32">
        <f>tblHours[[#This Row],[hrs per day, max]]</f>
        <v>2</v>
      </c>
      <c r="P1641">
        <v>5</v>
      </c>
    </row>
    <row r="1642" spans="2:16" ht="15" hidden="1" customHeight="1">
      <c r="B1642" t="s">
        <v>3645</v>
      </c>
      <c r="C1642" s="1">
        <v>41065.163611111115</v>
      </c>
      <c r="D1642" s="4" t="s">
        <v>1816</v>
      </c>
      <c r="E1642">
        <v>30500</v>
      </c>
      <c r="F1642" t="s">
        <v>6</v>
      </c>
      <c r="G1642">
        <f>tblSalaries[[#This Row],[clean Salary (in local currency)]]*VLOOKUP(tblSalaries[[#This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VLOOKUP(tblSalaries[[#This Row],[Where do you work]],tblCountries[[Actual]:[Mapping]],2,FALSE)</f>
        <v>Brazil</v>
      </c>
      <c r="L1642" t="s">
        <v>13</v>
      </c>
      <c r="M1642" s="32">
        <f>tblHours[[#This Row],[hrs per day, ave]]</f>
        <v>8</v>
      </c>
      <c r="N1642" s="32">
        <f>tblHours[[#This Row],[hrs per day, min]]</f>
        <v>8</v>
      </c>
      <c r="O1642" s="32">
        <f>tblHours[[#This Row],[hrs per day, max]]</f>
        <v>8</v>
      </c>
      <c r="P1642">
        <v>8</v>
      </c>
    </row>
    <row r="1643" spans="2:16" ht="15" hidden="1" customHeight="1">
      <c r="B1643" t="s">
        <v>3646</v>
      </c>
      <c r="C1643" s="1">
        <v>41065.170937499999</v>
      </c>
      <c r="D1643" s="4">
        <v>80000</v>
      </c>
      <c r="E1643">
        <v>80000</v>
      </c>
      <c r="F1643" t="s">
        <v>6</v>
      </c>
      <c r="G1643">
        <f>tblSalaries[[#This Row],[clean Salary (in local currency)]]*VLOOKUP(tblSalaries[[#This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VLOOKUP(tblSalaries[[#This Row],[Where do you work]],tblCountries[[Actual]:[Mapping]],2,FALSE)</f>
        <v>USA</v>
      </c>
      <c r="L1643" t="s">
        <v>18</v>
      </c>
      <c r="M1643" s="32">
        <f>tblHours[[#This Row],[hrs per day, ave]]</f>
        <v>2.5</v>
      </c>
      <c r="N1643" s="32">
        <f>tblHours[[#This Row],[hrs per day, min]]</f>
        <v>2</v>
      </c>
      <c r="O1643" s="32">
        <f>tblHours[[#This Row],[hrs per day, max]]</f>
        <v>3</v>
      </c>
      <c r="P1643">
        <v>2</v>
      </c>
    </row>
    <row r="1644" spans="2:16" ht="15" hidden="1" customHeight="1">
      <c r="B1644" t="s">
        <v>3647</v>
      </c>
      <c r="C1644" s="1">
        <v>41065.210462962961</v>
      </c>
      <c r="D1644" s="4">
        <v>1000</v>
      </c>
      <c r="E1644">
        <v>12000</v>
      </c>
      <c r="F1644" t="s">
        <v>6</v>
      </c>
      <c r="G1644">
        <f>tblSalaries[[#This Row],[clean Salary (in local currency)]]*VLOOKUP(tblSalaries[[#This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VLOOKUP(tblSalaries[[#This Row],[Where do you work]],tblCountries[[Actual]:[Mapping]],2,FALSE)</f>
        <v>USA</v>
      </c>
      <c r="L1644" t="s">
        <v>18</v>
      </c>
      <c r="M1644" s="32">
        <f>tblHours[[#This Row],[hrs per day, ave]]</f>
        <v>2.5</v>
      </c>
      <c r="N1644" s="32">
        <f>tblHours[[#This Row],[hrs per day, min]]</f>
        <v>2</v>
      </c>
      <c r="O1644" s="32">
        <f>tblHours[[#This Row],[hrs per day, max]]</f>
        <v>3</v>
      </c>
      <c r="P1644">
        <v>1</v>
      </c>
    </row>
    <row r="1645" spans="2:16" ht="15" hidden="1" customHeight="1">
      <c r="B1645" t="s">
        <v>3648</v>
      </c>
      <c r="C1645" s="1">
        <v>41065.210648148146</v>
      </c>
      <c r="D1645" s="4">
        <v>48500</v>
      </c>
      <c r="E1645">
        <v>48500</v>
      </c>
      <c r="F1645" t="s">
        <v>6</v>
      </c>
      <c r="G1645">
        <f>tblSalaries[[#This Row],[clean Salary (in local currency)]]*VLOOKUP(tblSalaries[[#This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VLOOKUP(tblSalaries[[#This Row],[Where do you work]],tblCountries[[Actual]:[Mapping]],2,FALSE)</f>
        <v>USA</v>
      </c>
      <c r="L1645" t="s">
        <v>9</v>
      </c>
      <c r="M1645" s="32">
        <f>tblHours[[#This Row],[hrs per day, ave]]</f>
        <v>5</v>
      </c>
      <c r="N1645" s="32">
        <f>tblHours[[#This Row],[hrs per day, min]]</f>
        <v>4</v>
      </c>
      <c r="O1645" s="32">
        <f>tblHours[[#This Row],[hrs per day, max]]</f>
        <v>6</v>
      </c>
      <c r="P1645">
        <v>6</v>
      </c>
    </row>
    <row r="1646" spans="2:16" ht="15" hidden="1" customHeight="1">
      <c r="B1646" t="s">
        <v>3649</v>
      </c>
      <c r="C1646" s="1">
        <v>41065.285833333335</v>
      </c>
      <c r="D1646" s="4" t="s">
        <v>1238</v>
      </c>
      <c r="E1646">
        <v>40000</v>
      </c>
      <c r="F1646" t="s">
        <v>69</v>
      </c>
      <c r="G1646">
        <f>tblSalaries[[#This Row],[clean Salary (in local currency)]]*VLOOKUP(tblSalaries[[#This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VLOOKUP(tblSalaries[[#This Row],[Where do you work]],tblCountries[[Actual]:[Mapping]],2,FALSE)</f>
        <v>UK</v>
      </c>
      <c r="L1646" t="s">
        <v>18</v>
      </c>
      <c r="M1646" s="32">
        <f>tblHours[[#This Row],[hrs per day, ave]]</f>
        <v>2.5</v>
      </c>
      <c r="N1646" s="32">
        <f>tblHours[[#This Row],[hrs per day, min]]</f>
        <v>2</v>
      </c>
      <c r="O1646" s="32">
        <f>tblHours[[#This Row],[hrs per day, max]]</f>
        <v>3</v>
      </c>
      <c r="P1646">
        <v>25</v>
      </c>
    </row>
    <row r="1647" spans="2:16" ht="15" hidden="1" customHeight="1">
      <c r="B1647" t="s">
        <v>3650</v>
      </c>
      <c r="C1647" s="1">
        <v>41065.295277777775</v>
      </c>
      <c r="D1647" s="4" t="s">
        <v>1821</v>
      </c>
      <c r="E1647">
        <v>192000</v>
      </c>
      <c r="F1647" t="s">
        <v>40</v>
      </c>
      <c r="G1647">
        <f>tblSalaries[[#This Row],[clean Salary (in local currency)]]*VLOOKUP(tblSalaries[[#This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9</v>
      </c>
      <c r="M1647" s="32">
        <f>tblHours[[#This Row],[hrs per day, ave]]</f>
        <v>5</v>
      </c>
      <c r="N1647" s="32">
        <f>tblHours[[#This Row],[hrs per day, min]]</f>
        <v>4</v>
      </c>
      <c r="O1647" s="32">
        <f>tblHours[[#This Row],[hrs per day, max]]</f>
        <v>6</v>
      </c>
      <c r="P1647">
        <v>5</v>
      </c>
    </row>
    <row r="1648" spans="2:16" ht="15" hidden="1" customHeight="1">
      <c r="B1648" t="s">
        <v>3651</v>
      </c>
      <c r="C1648" s="1">
        <v>41065.446921296294</v>
      </c>
      <c r="D1648" s="4">
        <v>110000</v>
      </c>
      <c r="E1648">
        <v>110000</v>
      </c>
      <c r="F1648" t="s">
        <v>670</v>
      </c>
      <c r="G1648">
        <f>tblSalaries[[#This Row],[clean Salary (in local currency)]]*VLOOKUP(tblSalaries[[#This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VLOOKUP(tblSalaries[[#This Row],[Where do you work]],tblCountries[[Actual]:[Mapping]],2,FALSE)</f>
        <v>New Zealand</v>
      </c>
      <c r="L1648" t="s">
        <v>9</v>
      </c>
      <c r="M1648" s="32">
        <f>tblHours[[#This Row],[hrs per day, ave]]</f>
        <v>5</v>
      </c>
      <c r="N1648" s="32">
        <f>tblHours[[#This Row],[hrs per day, min]]</f>
        <v>4</v>
      </c>
      <c r="O1648" s="32">
        <f>tblHours[[#This Row],[hrs per day, max]]</f>
        <v>6</v>
      </c>
      <c r="P1648">
        <v>6</v>
      </c>
    </row>
    <row r="1649" spans="2:16" ht="15" hidden="1" customHeight="1">
      <c r="B1649" t="s">
        <v>3652</v>
      </c>
      <c r="C1649" s="1">
        <v>41065.529606481483</v>
      </c>
      <c r="D1649" s="4" t="s">
        <v>1823</v>
      </c>
      <c r="E1649">
        <v>71000</v>
      </c>
      <c r="F1649" t="s">
        <v>670</v>
      </c>
      <c r="G1649">
        <f>tblSalaries[[#This Row],[clean Salary (in local currency)]]*VLOOKUP(tblSalaries[[#This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VLOOKUP(tblSalaries[[#This Row],[Where do you work]],tblCountries[[Actual]:[Mapping]],2,FALSE)</f>
        <v>New Zealand</v>
      </c>
      <c r="L1649" t="s">
        <v>13</v>
      </c>
      <c r="M1649" s="32">
        <f>tblHours[[#This Row],[hrs per day, ave]]</f>
        <v>8</v>
      </c>
      <c r="N1649" s="32">
        <f>tblHours[[#This Row],[hrs per day, min]]</f>
        <v>8</v>
      </c>
      <c r="O1649" s="32">
        <f>tblHours[[#This Row],[hrs per day, max]]</f>
        <v>8</v>
      </c>
      <c r="P1649">
        <v>6</v>
      </c>
    </row>
    <row r="1650" spans="2:16" ht="15" hidden="1" customHeight="1">
      <c r="B1650" t="s">
        <v>3653</v>
      </c>
      <c r="C1650" s="1">
        <v>41065.749756944446</v>
      </c>
      <c r="D1650" s="4" t="s">
        <v>1372</v>
      </c>
      <c r="E1650">
        <v>450000</v>
      </c>
      <c r="F1650" t="s">
        <v>40</v>
      </c>
      <c r="G1650">
        <f>tblSalaries[[#This Row],[clean Salary (in local currency)]]*VLOOKUP(tblSalaries[[#This Row],[Currency]],tblXrate[],2,FALSE)</f>
        <v>8013.5625093491553</v>
      </c>
      <c r="H1650" t="s">
        <v>1824</v>
      </c>
      <c r="I1650" t="s">
        <v>3999</v>
      </c>
      <c r="J1650" t="s">
        <v>8</v>
      </c>
      <c r="K1650" t="str">
        <f>VLOOKUP(tblSalaries[[#This Row],[Where do you work]],tblCountries[[Actual]:[Mapping]],2,FALSE)</f>
        <v>India</v>
      </c>
      <c r="L1650" t="s">
        <v>13</v>
      </c>
      <c r="M1650" s="32">
        <f>tblHours[[#This Row],[hrs per day, ave]]</f>
        <v>8</v>
      </c>
      <c r="N1650" s="32">
        <f>tblHours[[#This Row],[hrs per day, min]]</f>
        <v>8</v>
      </c>
      <c r="O1650" s="32">
        <f>tblHours[[#This Row],[hrs per day, max]]</f>
        <v>8</v>
      </c>
      <c r="P1650">
        <v>4</v>
      </c>
    </row>
    <row r="1651" spans="2:16" ht="15" hidden="1" customHeight="1">
      <c r="B1651" t="s">
        <v>3654</v>
      </c>
      <c r="C1651" s="1">
        <v>41065.772210648145</v>
      </c>
      <c r="D1651" s="4" t="s">
        <v>1825</v>
      </c>
      <c r="E1651">
        <v>200000</v>
      </c>
      <c r="F1651" t="s">
        <v>40</v>
      </c>
      <c r="G1651">
        <f>tblSalaries[[#This Row],[clean Salary (in local currency)]]*VLOOKUP(tblSalaries[[#This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VLOOKUP(tblSalaries[[#This Row],[Where do you work]],tblCountries[[Actual]:[Mapping]],2,FALSE)</f>
        <v>India</v>
      </c>
      <c r="L1651" t="s">
        <v>25</v>
      </c>
      <c r="M1651" s="32">
        <f>tblHours[[#This Row],[hrs per day, ave]]</f>
        <v>1.5</v>
      </c>
      <c r="N1651" s="32">
        <f>tblHours[[#This Row],[hrs per day, min]]</f>
        <v>1</v>
      </c>
      <c r="O1651" s="32">
        <f>tblHours[[#This Row],[hrs per day, max]]</f>
        <v>2</v>
      </c>
      <c r="P1651">
        <v>16</v>
      </c>
    </row>
    <row r="1652" spans="2:16" ht="15" hidden="1" customHeight="1">
      <c r="B1652" t="s">
        <v>3655</v>
      </c>
      <c r="C1652" s="1">
        <v>41065.801435185182</v>
      </c>
      <c r="D1652" s="4">
        <v>62000</v>
      </c>
      <c r="E1652">
        <v>62000</v>
      </c>
      <c r="F1652" t="s">
        <v>6</v>
      </c>
      <c r="G1652">
        <f>tblSalaries[[#This Row],[clean Salary (in local currency)]]*VLOOKUP(tblSalaries[[#This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 s="32">
        <f>tblHours[[#This Row],[hrs per day, ave]]</f>
        <v>2.5</v>
      </c>
      <c r="N1652" s="32">
        <f>tblHours[[#This Row],[hrs per day, min]]</f>
        <v>2</v>
      </c>
      <c r="O1652" s="32">
        <f>tblHours[[#This Row],[hrs per day, max]]</f>
        <v>3</v>
      </c>
      <c r="P1652">
        <v>12</v>
      </c>
    </row>
    <row r="1653" spans="2:16" ht="15" hidden="1" customHeight="1">
      <c r="B1653" t="s">
        <v>3656</v>
      </c>
      <c r="C1653" s="1">
        <v>41065.802812499998</v>
      </c>
      <c r="D1653" s="4">
        <v>21000</v>
      </c>
      <c r="E1653">
        <v>21000</v>
      </c>
      <c r="F1653" t="s">
        <v>22</v>
      </c>
      <c r="G1653">
        <f>tblSalaries[[#This Row],[clean Salary (in local currency)]]*VLOOKUP(tblSalaries[[#This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VLOOKUP(tblSalaries[[#This Row],[Where do you work]],tblCountries[[Actual]:[Mapping]],2,FALSE)</f>
        <v>Portugal</v>
      </c>
      <c r="L1653" t="s">
        <v>9</v>
      </c>
      <c r="M1653" s="32">
        <f>tblHours[[#This Row],[hrs per day, ave]]</f>
        <v>5</v>
      </c>
      <c r="N1653" s="32">
        <f>tblHours[[#This Row],[hrs per day, min]]</f>
        <v>4</v>
      </c>
      <c r="O1653" s="32">
        <f>tblHours[[#This Row],[hrs per day, max]]</f>
        <v>6</v>
      </c>
      <c r="P1653">
        <v>5</v>
      </c>
    </row>
    <row r="1654" spans="2:16" ht="15" hidden="1" customHeight="1">
      <c r="B1654" t="s">
        <v>3657</v>
      </c>
      <c r="C1654" s="1">
        <v>41065.817511574074</v>
      </c>
      <c r="D1654" s="4" t="s">
        <v>1249</v>
      </c>
      <c r="E1654">
        <v>45000</v>
      </c>
      <c r="F1654" t="s">
        <v>69</v>
      </c>
      <c r="G1654">
        <f>tblSalaries[[#This Row],[clean Salary (in local currency)]]*VLOOKUP(tblSalaries[[#This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VLOOKUP(tblSalaries[[#This Row],[Where do you work]],tblCountries[[Actual]:[Mapping]],2,FALSE)</f>
        <v>UK</v>
      </c>
      <c r="L1654" t="s">
        <v>13</v>
      </c>
      <c r="M1654" s="32">
        <f>tblHours[[#This Row],[hrs per day, ave]]</f>
        <v>8</v>
      </c>
      <c r="N1654" s="32">
        <f>tblHours[[#This Row],[hrs per day, min]]</f>
        <v>8</v>
      </c>
      <c r="O1654" s="32">
        <f>tblHours[[#This Row],[hrs per day, max]]</f>
        <v>8</v>
      </c>
      <c r="P1654">
        <v>5</v>
      </c>
    </row>
    <row r="1655" spans="2:16" ht="15" hidden="1" customHeight="1">
      <c r="B1655" t="s">
        <v>3658</v>
      </c>
      <c r="C1655" s="1">
        <v>41065.833043981482</v>
      </c>
      <c r="D1655" s="4">
        <v>33000</v>
      </c>
      <c r="E1655">
        <v>33000</v>
      </c>
      <c r="F1655" t="s">
        <v>22</v>
      </c>
      <c r="G1655">
        <f>tblSalaries[[#This Row],[clean Salary (in local currency)]]*VLOOKUP(tblSalaries[[#This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VLOOKUP(tblSalaries[[#This Row],[Where do you work]],tblCountries[[Actual]:[Mapping]],2,FALSE)</f>
        <v>France</v>
      </c>
      <c r="L1655" t="s">
        <v>9</v>
      </c>
      <c r="M1655" s="32">
        <f>tblHours[[#This Row],[hrs per day, ave]]</f>
        <v>5</v>
      </c>
      <c r="N1655" s="32">
        <f>tblHours[[#This Row],[hrs per day, min]]</f>
        <v>4</v>
      </c>
      <c r="O1655" s="32">
        <f>tblHours[[#This Row],[hrs per day, max]]</f>
        <v>6</v>
      </c>
      <c r="P1655">
        <v>6</v>
      </c>
    </row>
    <row r="1656" spans="2:16" ht="15" hidden="1" customHeight="1">
      <c r="B1656" t="s">
        <v>3659</v>
      </c>
      <c r="C1656" s="1">
        <v>41065.863437499997</v>
      </c>
      <c r="D1656" s="4">
        <v>90000</v>
      </c>
      <c r="E1656">
        <v>90000</v>
      </c>
      <c r="F1656" t="s">
        <v>6</v>
      </c>
      <c r="G1656">
        <f>tblSalaries[[#This Row],[clean Salary (in local currency)]]*VLOOKUP(tblSalaries[[#This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18</v>
      </c>
      <c r="M1656" s="32">
        <f>tblHours[[#This Row],[hrs per day, ave]]</f>
        <v>2.5</v>
      </c>
      <c r="N1656" s="32">
        <f>tblHours[[#This Row],[hrs per day, min]]</f>
        <v>2</v>
      </c>
      <c r="O1656" s="32">
        <f>tblHours[[#This Row],[hrs per day, max]]</f>
        <v>3</v>
      </c>
      <c r="P1656">
        <v>8</v>
      </c>
    </row>
    <row r="1657" spans="2:16" ht="15" hidden="1" customHeight="1">
      <c r="B1657" t="s">
        <v>3660</v>
      </c>
      <c r="C1657" s="1">
        <v>41065.880046296297</v>
      </c>
      <c r="D1657" s="4" t="s">
        <v>1828</v>
      </c>
      <c r="E1657">
        <v>400000</v>
      </c>
      <c r="F1657" t="s">
        <v>1829</v>
      </c>
      <c r="G1657">
        <f>tblSalaries[[#This Row],[clean Salary (in local currency)]]*VLOOKUP(tblSalaries[[#This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VLOOKUP(tblSalaries[[#This Row],[Where do you work]],tblCountries[[Actual]:[Mapping]],2,FALSE)</f>
        <v>Norway</v>
      </c>
      <c r="L1657" t="s">
        <v>13</v>
      </c>
      <c r="M1657" s="32">
        <f>tblHours[[#This Row],[hrs per day, ave]]</f>
        <v>8</v>
      </c>
      <c r="N1657" s="32">
        <f>tblHours[[#This Row],[hrs per day, min]]</f>
        <v>8</v>
      </c>
      <c r="O1657" s="32">
        <f>tblHours[[#This Row],[hrs per day, max]]</f>
        <v>8</v>
      </c>
      <c r="P1657">
        <v>5</v>
      </c>
    </row>
    <row r="1658" spans="2:16" ht="15" hidden="1" customHeight="1">
      <c r="B1658" t="s">
        <v>3661</v>
      </c>
      <c r="C1658" s="1">
        <v>41065.898460648146</v>
      </c>
      <c r="D1658" s="4">
        <v>85000</v>
      </c>
      <c r="E1658">
        <v>85000</v>
      </c>
      <c r="F1658" t="s">
        <v>6</v>
      </c>
      <c r="G1658">
        <f>tblSalaries[[#This Row],[clean Salary (in local currency)]]*VLOOKUP(tblSalaries[[#This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 s="32">
        <f>tblHours[[#This Row],[hrs per day, ave]]</f>
        <v>5</v>
      </c>
      <c r="N1658" s="32">
        <f>tblHours[[#This Row],[hrs per day, min]]</f>
        <v>4</v>
      </c>
      <c r="O1658" s="32">
        <f>tblHours[[#This Row],[hrs per day, max]]</f>
        <v>6</v>
      </c>
      <c r="P1658">
        <v>12</v>
      </c>
    </row>
    <row r="1659" spans="2:16" ht="15" hidden="1" customHeight="1">
      <c r="B1659" t="s">
        <v>3662</v>
      </c>
      <c r="C1659" s="1">
        <v>41065.909143518518</v>
      </c>
      <c r="D1659" s="4">
        <v>50000</v>
      </c>
      <c r="E1659">
        <v>50000</v>
      </c>
      <c r="F1659" t="s">
        <v>69</v>
      </c>
      <c r="G1659">
        <f>tblSalaries[[#This Row],[clean Salary (in local currency)]]*VLOOKUP(tblSalaries[[#This Row],[Currency]],tblXrate[],2,FALSE)</f>
        <v>78808.913603364199</v>
      </c>
      <c r="H1659" t="s">
        <v>1024</v>
      </c>
      <c r="I1659" t="s">
        <v>4001</v>
      </c>
      <c r="J1659" t="s">
        <v>71</v>
      </c>
      <c r="K1659" t="str">
        <f>VLOOKUP(tblSalaries[[#This Row],[Where do you work]],tblCountries[[Actual]:[Mapping]],2,FALSE)</f>
        <v>UK</v>
      </c>
      <c r="L1659" t="s">
        <v>9</v>
      </c>
      <c r="M1659" s="32">
        <f>tblHours[[#This Row],[hrs per day, ave]]</f>
        <v>5</v>
      </c>
      <c r="N1659" s="32">
        <f>tblHours[[#This Row],[hrs per day, min]]</f>
        <v>4</v>
      </c>
      <c r="O1659" s="32">
        <f>tblHours[[#This Row],[hrs per day, max]]</f>
        <v>6</v>
      </c>
      <c r="P1659">
        <v>10</v>
      </c>
    </row>
    <row r="1660" spans="2:16" ht="15" hidden="1" customHeight="1">
      <c r="B1660" t="s">
        <v>3663</v>
      </c>
      <c r="C1660" s="1">
        <v>41065.916435185187</v>
      </c>
      <c r="D1660" s="4">
        <v>65000</v>
      </c>
      <c r="E1660">
        <v>65000</v>
      </c>
      <c r="F1660" t="s">
        <v>6</v>
      </c>
      <c r="G1660">
        <f>tblSalaries[[#This Row],[clean Salary (in local currency)]]*VLOOKUP(tblSalaries[[#This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VLOOKUP(tblSalaries[[#This Row],[Where do you work]],tblCountries[[Actual]:[Mapping]],2,FALSE)</f>
        <v>USA</v>
      </c>
      <c r="L1660" t="s">
        <v>9</v>
      </c>
      <c r="M1660" s="32">
        <f>tblHours[[#This Row],[hrs per day, ave]]</f>
        <v>5</v>
      </c>
      <c r="N1660" s="32">
        <f>tblHours[[#This Row],[hrs per day, min]]</f>
        <v>4</v>
      </c>
      <c r="O1660" s="32">
        <f>tblHours[[#This Row],[hrs per day, max]]</f>
        <v>6</v>
      </c>
      <c r="P1660">
        <v>8</v>
      </c>
    </row>
    <row r="1661" spans="2:16" ht="15" customHeight="1">
      <c r="B1661" t="s">
        <v>3664</v>
      </c>
      <c r="C1661" s="1">
        <v>41065.920254629629</v>
      </c>
      <c r="D1661" s="4">
        <v>75000</v>
      </c>
      <c r="E1661">
        <v>75000</v>
      </c>
      <c r="F1661" t="s">
        <v>6</v>
      </c>
      <c r="G1661">
        <f>tblSalaries[[#This Row],[clean Salary (in local currency)]]*VLOOKUP(tblSalaries[[#This Row],[Currency]],tblXrate[],2,FALSE)</f>
        <v>75000</v>
      </c>
      <c r="H1661" t="s">
        <v>1831</v>
      </c>
      <c r="I1661" t="s">
        <v>4001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 s="32">
        <f>tblHours[[#This Row],[hrs per day, ave]]</f>
        <v>2.5</v>
      </c>
      <c r="N1661" s="32">
        <f>tblHours[[#This Row],[hrs per day, min]]</f>
        <v>2</v>
      </c>
      <c r="O1661" s="32">
        <f>tblHours[[#This Row],[hrs per day, max]]</f>
        <v>3</v>
      </c>
      <c r="P1661">
        <v>3</v>
      </c>
    </row>
    <row r="1662" spans="2:16" ht="15" hidden="1" customHeight="1">
      <c r="B1662" t="s">
        <v>3665</v>
      </c>
      <c r="C1662" s="1">
        <v>41065.947534722225</v>
      </c>
      <c r="D1662" s="4">
        <v>92000</v>
      </c>
      <c r="E1662">
        <v>92000</v>
      </c>
      <c r="F1662" t="s">
        <v>6</v>
      </c>
      <c r="G1662">
        <f>tblSalaries[[#This Row],[clean Salary (in local currency)]]*VLOOKUP(tblSalaries[[#This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VLOOKUP(tblSalaries[[#This Row],[Where do you work]],tblCountries[[Actual]:[Mapping]],2,FALSE)</f>
        <v>USA</v>
      </c>
      <c r="L1662" t="s">
        <v>9</v>
      </c>
      <c r="M1662" s="32">
        <f>tblHours[[#This Row],[hrs per day, ave]]</f>
        <v>5</v>
      </c>
      <c r="N1662" s="32">
        <f>tblHours[[#This Row],[hrs per day, min]]</f>
        <v>4</v>
      </c>
      <c r="O1662" s="32">
        <f>tblHours[[#This Row],[hrs per day, max]]</f>
        <v>6</v>
      </c>
      <c r="P1662">
        <v>9</v>
      </c>
    </row>
    <row r="1663" spans="2:16" ht="15" hidden="1" customHeight="1">
      <c r="B1663" t="s">
        <v>3666</v>
      </c>
      <c r="C1663" s="1">
        <v>41065.951620370368</v>
      </c>
      <c r="D1663" s="4">
        <v>40000</v>
      </c>
      <c r="E1663">
        <v>40000</v>
      </c>
      <c r="F1663" t="s">
        <v>22</v>
      </c>
      <c r="G1663">
        <f>tblSalaries[[#This Row],[clean Salary (in local currency)]]*VLOOKUP(tblSalaries[[#This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VLOOKUP(tblSalaries[[#This Row],[Where do you work]],tblCountries[[Actual]:[Mapping]],2,FALSE)</f>
        <v>Germany</v>
      </c>
      <c r="L1663" t="s">
        <v>18</v>
      </c>
      <c r="M1663" s="32">
        <f>tblHours[[#This Row],[hrs per day, ave]]</f>
        <v>2.5</v>
      </c>
      <c r="N1663" s="32">
        <f>tblHours[[#This Row],[hrs per day, min]]</f>
        <v>2</v>
      </c>
      <c r="O1663" s="32">
        <f>tblHours[[#This Row],[hrs per day, max]]</f>
        <v>3</v>
      </c>
      <c r="P1663">
        <v>3</v>
      </c>
    </row>
    <row r="1664" spans="2:16" ht="15" hidden="1" customHeight="1">
      <c r="B1664" t="s">
        <v>3667</v>
      </c>
      <c r="C1664" s="1">
        <v>41065.965092592596</v>
      </c>
      <c r="D1664" s="4" t="s">
        <v>1833</v>
      </c>
      <c r="E1664">
        <v>35500</v>
      </c>
      <c r="F1664" t="s">
        <v>69</v>
      </c>
      <c r="G1664">
        <f>tblSalaries[[#This Row],[clean Salary (in local currency)]]*VLOOKUP(tblSalaries[[#This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VLOOKUP(tblSalaries[[#This Row],[Where do you work]],tblCountries[[Actual]:[Mapping]],2,FALSE)</f>
        <v>UK</v>
      </c>
      <c r="L1664" t="s">
        <v>9</v>
      </c>
      <c r="M1664" s="32">
        <f>tblHours[[#This Row],[hrs per day, ave]]</f>
        <v>5</v>
      </c>
      <c r="N1664" s="32">
        <f>tblHours[[#This Row],[hrs per day, min]]</f>
        <v>4</v>
      </c>
      <c r="O1664" s="32">
        <f>tblHours[[#This Row],[hrs per day, max]]</f>
        <v>6</v>
      </c>
      <c r="P1664">
        <v>8</v>
      </c>
    </row>
    <row r="1665" spans="2:16" ht="15" hidden="1" customHeight="1">
      <c r="B1665" t="s">
        <v>3668</v>
      </c>
      <c r="C1665" s="1">
        <v>41066.034201388888</v>
      </c>
      <c r="D1665" s="4">
        <v>45000</v>
      </c>
      <c r="E1665">
        <v>45000</v>
      </c>
      <c r="F1665" t="s">
        <v>6</v>
      </c>
      <c r="G1665">
        <f>tblSalaries[[#This Row],[clean Salary (in local currency)]]*VLOOKUP(tblSalaries[[#This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18</v>
      </c>
      <c r="M1665" s="32">
        <f>tblHours[[#This Row],[hrs per day, ave]]</f>
        <v>2.5</v>
      </c>
      <c r="N1665" s="32">
        <f>tblHours[[#This Row],[hrs per day, min]]</f>
        <v>2</v>
      </c>
      <c r="O1665" s="32">
        <f>tblHours[[#This Row],[hrs per day, max]]</f>
        <v>3</v>
      </c>
      <c r="P1665">
        <v>4</v>
      </c>
    </row>
    <row r="1666" spans="2:16" ht="15" hidden="1" customHeight="1">
      <c r="B1666" t="s">
        <v>3669</v>
      </c>
      <c r="C1666" s="1">
        <v>41066.044849537036</v>
      </c>
      <c r="D1666" s="4" t="s">
        <v>1835</v>
      </c>
      <c r="E1666">
        <v>400000</v>
      </c>
      <c r="F1666" t="s">
        <v>40</v>
      </c>
      <c r="G1666">
        <f>tblSalaries[[#This Row],[clean Salary (in local currency)]]*VLOOKUP(tblSalaries[[#This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VLOOKUP(tblSalaries[[#This Row],[Where do you work]],tblCountries[[Actual]:[Mapping]],2,FALSE)</f>
        <v>India</v>
      </c>
      <c r="L1666" t="s">
        <v>9</v>
      </c>
      <c r="M1666" s="32">
        <f>tblHours[[#This Row],[hrs per day, ave]]</f>
        <v>5</v>
      </c>
      <c r="N1666" s="32">
        <f>tblHours[[#This Row],[hrs per day, min]]</f>
        <v>4</v>
      </c>
      <c r="O1666" s="32">
        <f>tblHours[[#This Row],[hrs per day, max]]</f>
        <v>6</v>
      </c>
      <c r="P1666">
        <v>4</v>
      </c>
    </row>
    <row r="1667" spans="2:16" ht="15" hidden="1" customHeight="1">
      <c r="B1667" t="s">
        <v>3670</v>
      </c>
      <c r="C1667" s="1">
        <v>41066.060370370367</v>
      </c>
      <c r="D1667" s="4" t="s">
        <v>1836</v>
      </c>
      <c r="E1667">
        <v>38920</v>
      </c>
      <c r="F1667" t="s">
        <v>22</v>
      </c>
      <c r="G1667">
        <f>tblSalaries[[#This Row],[clean Salary (in local currency)]]*VLOOKUP(tblSalaries[[#This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VLOOKUP(tblSalaries[[#This Row],[Where do you work]],tblCountries[[Actual]:[Mapping]],2,FALSE)</f>
        <v>Belgium</v>
      </c>
      <c r="L1667" t="s">
        <v>9</v>
      </c>
      <c r="M1667" s="32">
        <f>tblHours[[#This Row],[hrs per day, ave]]</f>
        <v>5</v>
      </c>
      <c r="N1667" s="32">
        <f>tblHours[[#This Row],[hrs per day, min]]</f>
        <v>4</v>
      </c>
      <c r="O1667" s="32">
        <f>tblHours[[#This Row],[hrs per day, max]]</f>
        <v>6</v>
      </c>
      <c r="P1667">
        <v>1.5</v>
      </c>
    </row>
    <row r="1668" spans="2:16" ht="15" hidden="1" customHeight="1">
      <c r="B1668" t="s">
        <v>3671</v>
      </c>
      <c r="C1668" s="1">
        <v>41066.070601851854</v>
      </c>
      <c r="D1668" s="4" t="s">
        <v>1838</v>
      </c>
      <c r="E1668">
        <v>45000</v>
      </c>
      <c r="F1668" t="s">
        <v>6</v>
      </c>
      <c r="G1668">
        <f>tblSalaries[[#This Row],[clean Salary (in local currency)]]*VLOOKUP(tblSalaries[[#This Row],[Currency]],tblXrate[],2,FALSE)</f>
        <v>45000</v>
      </c>
      <c r="H1668" t="s">
        <v>29</v>
      </c>
      <c r="I1668" t="s">
        <v>4001</v>
      </c>
      <c r="J1668" t="s">
        <v>166</v>
      </c>
      <c r="K1668" t="str">
        <f>VLOOKUP(tblSalaries[[#This Row],[Where do you work]],tblCountries[[Actual]:[Mapping]],2,FALSE)</f>
        <v>Mexico</v>
      </c>
      <c r="L1668" t="s">
        <v>9</v>
      </c>
      <c r="M1668" s="32">
        <f>tblHours[[#This Row],[hrs per day, ave]]</f>
        <v>5</v>
      </c>
      <c r="N1668" s="32">
        <f>tblHours[[#This Row],[hrs per day, min]]</f>
        <v>4</v>
      </c>
      <c r="O1668" s="32">
        <f>tblHours[[#This Row],[hrs per day, max]]</f>
        <v>6</v>
      </c>
      <c r="P1668">
        <v>5</v>
      </c>
    </row>
    <row r="1669" spans="2:16" ht="15" hidden="1" customHeight="1">
      <c r="B1669" t="s">
        <v>3672</v>
      </c>
      <c r="C1669" s="1">
        <v>41066.091643518521</v>
      </c>
      <c r="D1669" s="4" t="s">
        <v>1839</v>
      </c>
      <c r="E1669">
        <v>60000</v>
      </c>
      <c r="F1669" t="s">
        <v>6</v>
      </c>
      <c r="G1669">
        <f>tblSalaries[[#This Row],[clean Salary (in local currency)]]*VLOOKUP(tblSalaries[[#This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13</v>
      </c>
      <c r="M1669" s="32">
        <f>tblHours[[#This Row],[hrs per day, ave]]</f>
        <v>8</v>
      </c>
      <c r="N1669" s="32">
        <f>tblHours[[#This Row],[hrs per day, min]]</f>
        <v>8</v>
      </c>
      <c r="O1669" s="32">
        <f>tblHours[[#This Row],[hrs per day, max]]</f>
        <v>8</v>
      </c>
      <c r="P1669">
        <v>1</v>
      </c>
    </row>
    <row r="1670" spans="2:16" ht="15" hidden="1" customHeight="1">
      <c r="B1670" t="s">
        <v>3673</v>
      </c>
      <c r="C1670" s="1">
        <v>41066.095300925925</v>
      </c>
      <c r="D1670" s="4">
        <v>65000</v>
      </c>
      <c r="E1670">
        <v>65000</v>
      </c>
      <c r="F1670" t="s">
        <v>6</v>
      </c>
      <c r="G1670">
        <f>tblSalaries[[#This Row],[clean Salary (in local currency)]]*VLOOKUP(tblSalaries[[#This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13</v>
      </c>
      <c r="M1670" s="32">
        <f>tblHours[[#This Row],[hrs per day, ave]]</f>
        <v>8</v>
      </c>
      <c r="N1670" s="32">
        <f>tblHours[[#This Row],[hrs per day, min]]</f>
        <v>8</v>
      </c>
      <c r="O1670" s="32">
        <f>tblHours[[#This Row],[hrs per day, max]]</f>
        <v>8</v>
      </c>
      <c r="P1670">
        <v>4</v>
      </c>
    </row>
    <row r="1671" spans="2:16" ht="15" hidden="1" customHeight="1">
      <c r="B1671" t="s">
        <v>3674</v>
      </c>
      <c r="C1671" s="1">
        <v>41066.135370370372</v>
      </c>
      <c r="D1671" s="4">
        <v>73000</v>
      </c>
      <c r="E1671">
        <v>73000</v>
      </c>
      <c r="F1671" t="s">
        <v>6</v>
      </c>
      <c r="G1671">
        <f>tblSalaries[[#This Row],[clean Salary (in local currency)]]*VLOOKUP(tblSalaries[[#This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VLOOKUP(tblSalaries[[#This Row],[Where do you work]],tblCountries[[Actual]:[Mapping]],2,FALSE)</f>
        <v>USA</v>
      </c>
      <c r="L1671" t="s">
        <v>18</v>
      </c>
      <c r="M1671" s="32">
        <f>tblHours[[#This Row],[hrs per day, ave]]</f>
        <v>2.5</v>
      </c>
      <c r="N1671" s="32">
        <f>tblHours[[#This Row],[hrs per day, min]]</f>
        <v>2</v>
      </c>
      <c r="O1671" s="32">
        <f>tblHours[[#This Row],[hrs per day, max]]</f>
        <v>3</v>
      </c>
      <c r="P1671">
        <v>6</v>
      </c>
    </row>
    <row r="1672" spans="2:16" ht="15" hidden="1" customHeight="1">
      <c r="B1672" t="s">
        <v>3675</v>
      </c>
      <c r="C1672" s="1">
        <v>41066.167268518519</v>
      </c>
      <c r="D1672" s="4">
        <v>54000</v>
      </c>
      <c r="E1672">
        <v>54000</v>
      </c>
      <c r="F1672" t="s">
        <v>6</v>
      </c>
      <c r="G1672">
        <f>tblSalaries[[#This Row],[clean Salary (in local currency)]]*VLOOKUP(tblSalaries[[#This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VLOOKUP(tblSalaries[[#This Row],[Where do you work]],tblCountries[[Actual]:[Mapping]],2,FALSE)</f>
        <v>USA</v>
      </c>
      <c r="L1672" t="s">
        <v>13</v>
      </c>
      <c r="M1672" s="32">
        <f>tblHours[[#This Row],[hrs per day, ave]]</f>
        <v>8</v>
      </c>
      <c r="N1672" s="32">
        <f>tblHours[[#This Row],[hrs per day, min]]</f>
        <v>8</v>
      </c>
      <c r="O1672" s="32">
        <f>tblHours[[#This Row],[hrs per day, max]]</f>
        <v>8</v>
      </c>
      <c r="P1672">
        <v>6</v>
      </c>
    </row>
    <row r="1673" spans="2:16" ht="15" hidden="1" customHeight="1">
      <c r="B1673" t="s">
        <v>3676</v>
      </c>
      <c r="C1673" s="1">
        <v>41066.245127314818</v>
      </c>
      <c r="D1673" s="4">
        <v>81000</v>
      </c>
      <c r="E1673">
        <v>81000</v>
      </c>
      <c r="F1673" t="s">
        <v>6</v>
      </c>
      <c r="G1673">
        <f>tblSalaries[[#This Row],[clean Salary (in local currency)]]*VLOOKUP(tblSalaries[[#This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VLOOKUP(tblSalaries[[#This Row],[Where do you work]],tblCountries[[Actual]:[Mapping]],2,FALSE)</f>
        <v>USA</v>
      </c>
      <c r="L1673" t="s">
        <v>9</v>
      </c>
      <c r="M1673" s="32">
        <f>tblHours[[#This Row],[hrs per day, ave]]</f>
        <v>5</v>
      </c>
      <c r="N1673" s="32">
        <f>tblHours[[#This Row],[hrs per day, min]]</f>
        <v>4</v>
      </c>
      <c r="O1673" s="32">
        <f>tblHours[[#This Row],[hrs per day, max]]</f>
        <v>6</v>
      </c>
      <c r="P1673">
        <v>6</v>
      </c>
    </row>
    <row r="1674" spans="2:16" ht="15" hidden="1" customHeight="1">
      <c r="B1674" t="s">
        <v>3677</v>
      </c>
      <c r="C1674" s="1">
        <v>41066.311666666668</v>
      </c>
      <c r="D1674" s="4">
        <v>10000</v>
      </c>
      <c r="E1674">
        <v>10000</v>
      </c>
      <c r="F1674" t="s">
        <v>6</v>
      </c>
      <c r="G1674">
        <f>tblSalaries[[#This Row],[clean Salary (in local currency)]]*VLOOKUP(tblSalaries[[#This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VLOOKUP(tblSalaries[[#This Row],[Where do you work]],tblCountries[[Actual]:[Mapping]],2,FALSE)</f>
        <v>USA</v>
      </c>
      <c r="L1674" t="s">
        <v>9</v>
      </c>
      <c r="M1674" s="32">
        <f>tblHours[[#This Row],[hrs per day, ave]]</f>
        <v>5</v>
      </c>
      <c r="N1674" s="32">
        <f>tblHours[[#This Row],[hrs per day, min]]</f>
        <v>4</v>
      </c>
      <c r="O1674" s="32">
        <f>tblHours[[#This Row],[hrs per day, max]]</f>
        <v>6</v>
      </c>
      <c r="P1674">
        <v>2</v>
      </c>
    </row>
    <row r="1675" spans="2:16" ht="15" hidden="1" customHeight="1">
      <c r="B1675" t="s">
        <v>3678</v>
      </c>
      <c r="C1675" s="1">
        <v>41066.351342592592</v>
      </c>
      <c r="D1675" s="4">
        <v>42000</v>
      </c>
      <c r="E1675">
        <v>42000</v>
      </c>
      <c r="F1675" t="s">
        <v>6</v>
      </c>
      <c r="G1675">
        <f>tblSalaries[[#This Row],[clean Salary (in local currency)]]*VLOOKUP(tblSalaries[[#This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VLOOKUP(tblSalaries[[#This Row],[Where do you work]],tblCountries[[Actual]:[Mapping]],2,FALSE)</f>
        <v>USA</v>
      </c>
      <c r="L1675" t="s">
        <v>9</v>
      </c>
      <c r="M1675" s="32">
        <f>tblHours[[#This Row],[hrs per day, ave]]</f>
        <v>5</v>
      </c>
      <c r="N1675" s="32">
        <f>tblHours[[#This Row],[hrs per day, min]]</f>
        <v>4</v>
      </c>
      <c r="O1675" s="32">
        <f>tblHours[[#This Row],[hrs per day, max]]</f>
        <v>6</v>
      </c>
      <c r="P1675">
        <v>1</v>
      </c>
    </row>
    <row r="1676" spans="2:16" ht="15" hidden="1" customHeight="1">
      <c r="B1676" t="s">
        <v>3679</v>
      </c>
      <c r="C1676" s="1">
        <v>41066.39707175926</v>
      </c>
      <c r="D1676" s="4">
        <v>80000</v>
      </c>
      <c r="E1676">
        <v>80000</v>
      </c>
      <c r="F1676" t="s">
        <v>82</v>
      </c>
      <c r="G1676">
        <f>tblSalaries[[#This Row],[clean Salary (in local currency)]]*VLOOKUP(tblSalaries[[#This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VLOOKUP(tblSalaries[[#This Row],[Where do you work]],tblCountries[[Actual]:[Mapping]],2,FALSE)</f>
        <v>Australia</v>
      </c>
      <c r="L1676" t="s">
        <v>9</v>
      </c>
      <c r="M1676" s="32">
        <f>tblHours[[#This Row],[hrs per day, ave]]</f>
        <v>5</v>
      </c>
      <c r="N1676" s="32">
        <f>tblHours[[#This Row],[hrs per day, min]]</f>
        <v>4</v>
      </c>
      <c r="O1676" s="32">
        <f>tblHours[[#This Row],[hrs per day, max]]</f>
        <v>6</v>
      </c>
      <c r="P1676">
        <v>5</v>
      </c>
    </row>
    <row r="1677" spans="2:16" ht="15" hidden="1" customHeight="1">
      <c r="B1677" t="s">
        <v>3680</v>
      </c>
      <c r="C1677" s="1">
        <v>41066.473009259258</v>
      </c>
      <c r="D1677" s="4">
        <v>36000</v>
      </c>
      <c r="E1677">
        <v>36000</v>
      </c>
      <c r="F1677" t="s">
        <v>86</v>
      </c>
      <c r="G1677">
        <f>tblSalaries[[#This Row],[clean Salary (in local currency)]]*VLOOKUP(tblSalaries[[#This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VLOOKUP(tblSalaries[[#This Row],[Where do you work]],tblCountries[[Actual]:[Mapping]],2,FALSE)</f>
        <v>Canada</v>
      </c>
      <c r="L1677" t="s">
        <v>13</v>
      </c>
      <c r="M1677" s="32">
        <f>tblHours[[#This Row],[hrs per day, ave]]</f>
        <v>8</v>
      </c>
      <c r="N1677" s="32">
        <f>tblHours[[#This Row],[hrs per day, min]]</f>
        <v>8</v>
      </c>
      <c r="O1677" s="32">
        <f>tblHours[[#This Row],[hrs per day, max]]</f>
        <v>8</v>
      </c>
      <c r="P1677">
        <v>2</v>
      </c>
    </row>
    <row r="1678" spans="2:16" ht="15" hidden="1" customHeight="1">
      <c r="B1678" t="s">
        <v>3681</v>
      </c>
      <c r="C1678" s="1">
        <v>41066.66920138889</v>
      </c>
      <c r="D1678" s="4">
        <v>500000</v>
      </c>
      <c r="E1678">
        <v>500000</v>
      </c>
      <c r="F1678" t="s">
        <v>40</v>
      </c>
      <c r="G1678">
        <f>tblSalaries[[#This Row],[clean Salary (in local currency)]]*VLOOKUP(tblSalaries[[#This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VLOOKUP(tblSalaries[[#This Row],[Where do you work]],tblCountries[[Actual]:[Mapping]],2,FALSE)</f>
        <v>India</v>
      </c>
      <c r="L1678" t="s">
        <v>9</v>
      </c>
      <c r="M1678" s="32">
        <f>tblHours[[#This Row],[hrs per day, ave]]</f>
        <v>5</v>
      </c>
      <c r="N1678" s="32">
        <f>tblHours[[#This Row],[hrs per day, min]]</f>
        <v>4</v>
      </c>
      <c r="O1678" s="32">
        <f>tblHours[[#This Row],[hrs per day, max]]</f>
        <v>6</v>
      </c>
      <c r="P1678">
        <v>4</v>
      </c>
    </row>
    <row r="1679" spans="2:16" ht="15" hidden="1" customHeight="1">
      <c r="B1679" t="s">
        <v>3682</v>
      </c>
      <c r="C1679" s="1">
        <v>41066.737280092595</v>
      </c>
      <c r="D1679" s="4">
        <v>600000</v>
      </c>
      <c r="E1679">
        <v>600000</v>
      </c>
      <c r="F1679" t="s">
        <v>40</v>
      </c>
      <c r="G1679">
        <f>tblSalaries[[#This Row],[clean Salary (in local currency)]]*VLOOKUP(tblSalaries[[#This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 s="32">
        <f>tblHours[[#This Row],[hrs per day, ave]]</f>
        <v>8</v>
      </c>
      <c r="N1679" s="32">
        <f>tblHours[[#This Row],[hrs per day, min]]</f>
        <v>8</v>
      </c>
      <c r="O1679" s="32">
        <f>tblHours[[#This Row],[hrs per day, max]]</f>
        <v>8</v>
      </c>
      <c r="P1679">
        <v>5</v>
      </c>
    </row>
    <row r="1680" spans="2:16" ht="15" hidden="1" customHeight="1">
      <c r="B1680" t="s">
        <v>3683</v>
      </c>
      <c r="C1680" s="1">
        <v>41066.786145833335</v>
      </c>
      <c r="D1680" s="4">
        <v>700</v>
      </c>
      <c r="E1680">
        <v>8400</v>
      </c>
      <c r="F1680" t="s">
        <v>6</v>
      </c>
      <c r="G1680">
        <f>tblSalaries[[#This Row],[clean Salary (in local currency)]]*VLOOKUP(tblSalaries[[#This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VLOOKUP(tblSalaries[[#This Row],[Where do you work]],tblCountries[[Actual]:[Mapping]],2,FALSE)</f>
        <v>Indonesia</v>
      </c>
      <c r="L1680" t="s">
        <v>9</v>
      </c>
      <c r="M1680" s="32">
        <f>tblHours[[#This Row],[hrs per day, ave]]</f>
        <v>5</v>
      </c>
      <c r="N1680" s="32">
        <f>tblHours[[#This Row],[hrs per day, min]]</f>
        <v>4</v>
      </c>
      <c r="O1680" s="32">
        <f>tblHours[[#This Row],[hrs per day, max]]</f>
        <v>6</v>
      </c>
      <c r="P1680">
        <v>14</v>
      </c>
    </row>
    <row r="1681" spans="2:16" ht="15" hidden="1" customHeight="1">
      <c r="B1681" t="s">
        <v>3684</v>
      </c>
      <c r="C1681" s="1">
        <v>41066.818819444445</v>
      </c>
      <c r="D1681" s="4">
        <v>550000</v>
      </c>
      <c r="E1681">
        <v>550000</v>
      </c>
      <c r="F1681" t="s">
        <v>40</v>
      </c>
      <c r="G1681">
        <f>tblSalaries[[#This Row],[clean Salary (in local currency)]]*VLOOKUP(tblSalaries[[#This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VLOOKUP(tblSalaries[[#This Row],[Where do you work]],tblCountries[[Actual]:[Mapping]],2,FALSE)</f>
        <v>India</v>
      </c>
      <c r="L1681" t="s">
        <v>9</v>
      </c>
      <c r="M1681" s="32">
        <f>tblHours[[#This Row],[hrs per day, ave]]</f>
        <v>5</v>
      </c>
      <c r="N1681" s="32">
        <f>tblHours[[#This Row],[hrs per day, min]]</f>
        <v>4</v>
      </c>
      <c r="O1681" s="32">
        <f>tblHours[[#This Row],[hrs per day, max]]</f>
        <v>6</v>
      </c>
      <c r="P1681">
        <v>13</v>
      </c>
    </row>
    <row r="1682" spans="2:16" ht="15" hidden="1" customHeight="1">
      <c r="B1682" t="s">
        <v>3685</v>
      </c>
      <c r="C1682" s="1">
        <v>41066.829733796294</v>
      </c>
      <c r="D1682" s="4">
        <v>1200</v>
      </c>
      <c r="E1682">
        <v>14400</v>
      </c>
      <c r="F1682" t="s">
        <v>6</v>
      </c>
      <c r="G1682">
        <f>tblSalaries[[#This Row],[clean Salary (in local currency)]]*VLOOKUP(tblSalaries[[#This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VLOOKUP(tblSalaries[[#This Row],[Where do you work]],tblCountries[[Actual]:[Mapping]],2,FALSE)</f>
        <v>India</v>
      </c>
      <c r="L1682" t="s">
        <v>25</v>
      </c>
      <c r="M1682" s="32">
        <f>tblHours[[#This Row],[hrs per day, ave]]</f>
        <v>1.5</v>
      </c>
      <c r="N1682" s="32">
        <f>tblHours[[#This Row],[hrs per day, min]]</f>
        <v>1</v>
      </c>
      <c r="O1682" s="32">
        <f>tblHours[[#This Row],[hrs per day, max]]</f>
        <v>2</v>
      </c>
      <c r="P1682">
        <v>8</v>
      </c>
    </row>
    <row r="1683" spans="2:16" ht="15" hidden="1" customHeight="1">
      <c r="B1683" t="s">
        <v>3686</v>
      </c>
      <c r="C1683" s="1">
        <v>41066.838692129626</v>
      </c>
      <c r="D1683" s="4" t="s">
        <v>1848</v>
      </c>
      <c r="E1683">
        <v>150000</v>
      </c>
      <c r="F1683" t="s">
        <v>40</v>
      </c>
      <c r="G1683">
        <f>tblSalaries[[#This Row],[clean Salary (in local currency)]]*VLOOKUP(tblSalaries[[#This Row],[Currency]],tblXrate[],2,FALSE)</f>
        <v>2671.1875031163854</v>
      </c>
      <c r="H1683" t="s">
        <v>721</v>
      </c>
      <c r="I1683" t="s">
        <v>3999</v>
      </c>
      <c r="J1683" t="s">
        <v>8</v>
      </c>
      <c r="K1683" t="str">
        <f>VLOOKUP(tblSalaries[[#This Row],[Where do you work]],tblCountries[[Actual]:[Mapping]],2,FALSE)</f>
        <v>India</v>
      </c>
      <c r="L1683" t="s">
        <v>13</v>
      </c>
      <c r="M1683" s="32">
        <f>tblHours[[#This Row],[hrs per day, ave]]</f>
        <v>8</v>
      </c>
      <c r="N1683" s="32">
        <f>tblHours[[#This Row],[hrs per day, min]]</f>
        <v>8</v>
      </c>
      <c r="O1683" s="32">
        <f>tblHours[[#This Row],[hrs per day, max]]</f>
        <v>8</v>
      </c>
      <c r="P1683">
        <v>3</v>
      </c>
    </row>
    <row r="1684" spans="2:16" ht="15" hidden="1" customHeight="1">
      <c r="B1684" t="s">
        <v>3687</v>
      </c>
      <c r="C1684" s="1">
        <v>41066.862210648149</v>
      </c>
      <c r="D1684" s="4">
        <v>22000</v>
      </c>
      <c r="E1684">
        <v>22000</v>
      </c>
      <c r="F1684" t="s">
        <v>6</v>
      </c>
      <c r="G1684">
        <f>tblSalaries[[#This Row],[clean Salary (in local currency)]]*VLOOKUP(tblSalaries[[#This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 s="32">
        <f>tblHours[[#This Row],[hrs per day, ave]]</f>
        <v>8</v>
      </c>
      <c r="N1684" s="32">
        <f>tblHours[[#This Row],[hrs per day, min]]</f>
        <v>8</v>
      </c>
      <c r="O1684" s="32">
        <f>tblHours[[#This Row],[hrs per day, max]]</f>
        <v>8</v>
      </c>
      <c r="P1684">
        <v>6</v>
      </c>
    </row>
    <row r="1685" spans="2:16" ht="15" hidden="1" customHeight="1">
      <c r="B1685" t="s">
        <v>3688</v>
      </c>
      <c r="C1685" s="1">
        <v>41066.888090277775</v>
      </c>
      <c r="D1685" s="4">
        <v>100000</v>
      </c>
      <c r="E1685">
        <v>100000</v>
      </c>
      <c r="F1685" t="s">
        <v>6</v>
      </c>
      <c r="G1685">
        <f>tblSalaries[[#This Row],[clean Salary (in local currency)]]*VLOOKUP(tblSalaries[[#This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VLOOKUP(tblSalaries[[#This Row],[Where do you work]],tblCountries[[Actual]:[Mapping]],2,FALSE)</f>
        <v>Russia</v>
      </c>
      <c r="L1685" t="s">
        <v>13</v>
      </c>
      <c r="M1685" s="32">
        <f>tblHours[[#This Row],[hrs per day, ave]]</f>
        <v>8</v>
      </c>
      <c r="N1685" s="32">
        <f>tblHours[[#This Row],[hrs per day, min]]</f>
        <v>8</v>
      </c>
      <c r="O1685" s="32">
        <f>tblHours[[#This Row],[hrs per day, max]]</f>
        <v>8</v>
      </c>
      <c r="P1685">
        <v>6</v>
      </c>
    </row>
    <row r="1686" spans="2:16" ht="15" hidden="1" customHeight="1">
      <c r="B1686" t="s">
        <v>3689</v>
      </c>
      <c r="C1686" s="1">
        <v>41066.889328703706</v>
      </c>
      <c r="D1686" s="4">
        <v>40000</v>
      </c>
      <c r="E1686">
        <v>40000</v>
      </c>
      <c r="F1686" t="s">
        <v>69</v>
      </c>
      <c r="G1686">
        <f>tblSalaries[[#This Row],[clean Salary (in local currency)]]*VLOOKUP(tblSalaries[[#This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 s="32">
        <f>tblHours[[#This Row],[hrs per day, ave]]</f>
        <v>5</v>
      </c>
      <c r="N1686" s="32">
        <f>tblHours[[#This Row],[hrs per day, min]]</f>
        <v>4</v>
      </c>
      <c r="O1686" s="32">
        <f>tblHours[[#This Row],[hrs per day, max]]</f>
        <v>6</v>
      </c>
      <c r="P1686">
        <v>15</v>
      </c>
    </row>
    <row r="1687" spans="2:16" ht="15" hidden="1" customHeight="1">
      <c r="B1687" t="s">
        <v>3690</v>
      </c>
      <c r="C1687" s="1">
        <v>41066.926701388889</v>
      </c>
      <c r="D1687" s="4" t="s">
        <v>1851</v>
      </c>
      <c r="E1687">
        <v>36000</v>
      </c>
      <c r="F1687" t="s">
        <v>69</v>
      </c>
      <c r="G1687">
        <f>tblSalaries[[#This Row],[clean Salary (in local currency)]]*VLOOKUP(tblSalaries[[#This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VLOOKUP(tblSalaries[[#This Row],[Where do you work]],tblCountries[[Actual]:[Mapping]],2,FALSE)</f>
        <v>UK</v>
      </c>
      <c r="L1687" t="s">
        <v>25</v>
      </c>
      <c r="M1687" s="32">
        <f>tblHours[[#This Row],[hrs per day, ave]]</f>
        <v>1.5</v>
      </c>
      <c r="N1687" s="32">
        <f>tblHours[[#This Row],[hrs per day, min]]</f>
        <v>1</v>
      </c>
      <c r="O1687" s="32">
        <f>tblHours[[#This Row],[hrs per day, max]]</f>
        <v>2</v>
      </c>
      <c r="P1687">
        <v>25</v>
      </c>
    </row>
    <row r="1688" spans="2:16" ht="15" hidden="1" customHeight="1">
      <c r="B1688" t="s">
        <v>3691</v>
      </c>
      <c r="C1688" s="1">
        <v>41066.946018518516</v>
      </c>
      <c r="D1688" s="4">
        <v>25000</v>
      </c>
      <c r="E1688">
        <v>25000</v>
      </c>
      <c r="F1688" t="s">
        <v>6</v>
      </c>
      <c r="G1688">
        <f>tblSalaries[[#This Row],[clean Salary (in local currency)]]*VLOOKUP(tblSalaries[[#This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VLOOKUP(tblSalaries[[#This Row],[Where do you work]],tblCountries[[Actual]:[Mapping]],2,FALSE)</f>
        <v>India</v>
      </c>
      <c r="L1688" t="s">
        <v>13</v>
      </c>
      <c r="M1688" s="32">
        <f>tblHours[[#This Row],[hrs per day, ave]]</f>
        <v>8</v>
      </c>
      <c r="N1688" s="32">
        <f>tblHours[[#This Row],[hrs per day, min]]</f>
        <v>8</v>
      </c>
      <c r="O1688" s="32">
        <f>tblHours[[#This Row],[hrs per day, max]]</f>
        <v>8</v>
      </c>
      <c r="P1688">
        <v>8</v>
      </c>
    </row>
    <row r="1689" spans="2:16" ht="15" hidden="1" customHeight="1">
      <c r="B1689" t="s">
        <v>3692</v>
      </c>
      <c r="C1689" s="1">
        <v>41067.022499999999</v>
      </c>
      <c r="D1689" s="4" t="s">
        <v>1854</v>
      </c>
      <c r="E1689">
        <v>500000</v>
      </c>
      <c r="F1689" t="s">
        <v>40</v>
      </c>
      <c r="G1689">
        <f>tblSalaries[[#This Row],[clean Salary (in local currency)]]*VLOOKUP(tblSalaries[[#This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VLOOKUP(tblSalaries[[#This Row],[Where do you work]],tblCountries[[Actual]:[Mapping]],2,FALSE)</f>
        <v>India</v>
      </c>
      <c r="L1689" t="s">
        <v>9</v>
      </c>
      <c r="M1689" s="32">
        <f>tblHours[[#This Row],[hrs per day, ave]]</f>
        <v>5</v>
      </c>
      <c r="N1689" s="32">
        <f>tblHours[[#This Row],[hrs per day, min]]</f>
        <v>4</v>
      </c>
      <c r="O1689" s="32">
        <f>tblHours[[#This Row],[hrs per day, max]]</f>
        <v>6</v>
      </c>
      <c r="P1689">
        <v>2</v>
      </c>
    </row>
    <row r="1690" spans="2:16" ht="15" hidden="1" customHeight="1">
      <c r="B1690" t="s">
        <v>3693</v>
      </c>
      <c r="C1690" s="1">
        <v>41067.265474537038</v>
      </c>
      <c r="D1690" s="4" t="s">
        <v>1855</v>
      </c>
      <c r="E1690">
        <v>27000</v>
      </c>
      <c r="F1690" t="s">
        <v>69</v>
      </c>
      <c r="G1690">
        <f>tblSalaries[[#This Row],[clean Salary (in local currency)]]*VLOOKUP(tblSalaries[[#This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9</v>
      </c>
      <c r="M1690" s="32">
        <f>tblHours[[#This Row],[hrs per day, ave]]</f>
        <v>5</v>
      </c>
      <c r="N1690" s="32">
        <f>tblHours[[#This Row],[hrs per day, min]]</f>
        <v>4</v>
      </c>
      <c r="O1690" s="32">
        <f>tblHours[[#This Row],[hrs per day, max]]</f>
        <v>6</v>
      </c>
      <c r="P1690">
        <v>2</v>
      </c>
    </row>
    <row r="1691" spans="2:16" ht="15" hidden="1" customHeight="1">
      <c r="B1691" t="s">
        <v>3694</v>
      </c>
      <c r="C1691" s="1">
        <v>41067.358923611115</v>
      </c>
      <c r="D1691" s="4">
        <v>134000</v>
      </c>
      <c r="E1691">
        <v>134000</v>
      </c>
      <c r="F1691" t="s">
        <v>86</v>
      </c>
      <c r="G1691">
        <f>tblSalaries[[#This Row],[clean Salary (in local currency)]]*VLOOKUP(tblSalaries[[#This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VLOOKUP(tblSalaries[[#This Row],[Where do you work]],tblCountries[[Actual]:[Mapping]],2,FALSE)</f>
        <v>Canada</v>
      </c>
      <c r="L1691" t="s">
        <v>13</v>
      </c>
      <c r="M1691" s="32">
        <f>tblHours[[#This Row],[hrs per day, ave]]</f>
        <v>8</v>
      </c>
      <c r="N1691" s="32">
        <f>tblHours[[#This Row],[hrs per day, min]]</f>
        <v>8</v>
      </c>
      <c r="O1691" s="32">
        <f>tblHours[[#This Row],[hrs per day, max]]</f>
        <v>8</v>
      </c>
      <c r="P1691">
        <v>20</v>
      </c>
    </row>
    <row r="1692" spans="2:16" ht="15" hidden="1" customHeight="1">
      <c r="B1692" t="s">
        <v>3695</v>
      </c>
      <c r="C1692" s="1">
        <v>41067.392881944441</v>
      </c>
      <c r="D1692" s="4">
        <v>70000</v>
      </c>
      <c r="E1692">
        <v>70000</v>
      </c>
      <c r="F1692" t="s">
        <v>86</v>
      </c>
      <c r="G1692">
        <f>tblSalaries[[#This Row],[clean Salary (in local currency)]]*VLOOKUP(tblSalaries[[#This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VLOOKUP(tblSalaries[[#This Row],[Where do you work]],tblCountries[[Actual]:[Mapping]],2,FALSE)</f>
        <v>Canada</v>
      </c>
      <c r="L1692" t="s">
        <v>13</v>
      </c>
      <c r="M1692" s="32">
        <f>tblHours[[#This Row],[hrs per day, ave]]</f>
        <v>8</v>
      </c>
      <c r="N1692" s="32">
        <f>tblHours[[#This Row],[hrs per day, min]]</f>
        <v>8</v>
      </c>
      <c r="O1692" s="32">
        <f>tblHours[[#This Row],[hrs per day, max]]</f>
        <v>8</v>
      </c>
      <c r="P1692">
        <v>2</v>
      </c>
    </row>
    <row r="1693" spans="2:16" ht="15" hidden="1" customHeight="1">
      <c r="B1693" t="s">
        <v>3696</v>
      </c>
      <c r="C1693" s="1">
        <v>41067.587939814817</v>
      </c>
      <c r="D1693" s="4" t="s">
        <v>1858</v>
      </c>
      <c r="E1693">
        <v>6000</v>
      </c>
      <c r="F1693" t="s">
        <v>6</v>
      </c>
      <c r="G1693">
        <f>tblSalaries[[#This Row],[clean Salary (in local currency)]]*VLOOKUP(tblSalaries[[#This Row],[Currency]],tblXrate[],2,FALSE)</f>
        <v>6000</v>
      </c>
      <c r="H1693" t="s">
        <v>1859</v>
      </c>
      <c r="I1693" t="s">
        <v>3999</v>
      </c>
      <c r="J1693" t="s">
        <v>1860</v>
      </c>
      <c r="K1693" t="str">
        <f>VLOOKUP(tblSalaries[[#This Row],[Where do you work]],tblCountries[[Actual]:[Mapping]],2,FALSE)</f>
        <v>Armenia</v>
      </c>
      <c r="L1693" t="s">
        <v>13</v>
      </c>
      <c r="M1693" s="32">
        <f>tblHours[[#This Row],[hrs per day, ave]]</f>
        <v>8</v>
      </c>
      <c r="N1693" s="32">
        <f>tblHours[[#This Row],[hrs per day, min]]</f>
        <v>8</v>
      </c>
      <c r="O1693" s="32">
        <f>tblHours[[#This Row],[hrs per day, max]]</f>
        <v>8</v>
      </c>
      <c r="P1693">
        <v>5</v>
      </c>
    </row>
    <row r="1694" spans="2:16" ht="15" hidden="1" customHeight="1">
      <c r="B1694" t="s">
        <v>3697</v>
      </c>
      <c r="C1694" s="1">
        <v>41067.638807870368</v>
      </c>
      <c r="D1694" s="4">
        <v>50000</v>
      </c>
      <c r="E1694">
        <v>50000</v>
      </c>
      <c r="F1694" t="s">
        <v>69</v>
      </c>
      <c r="G1694">
        <f>tblSalaries[[#This Row],[clean Salary (in local currency)]]*VLOOKUP(tblSalaries[[#This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18</v>
      </c>
      <c r="M1694" s="32">
        <f>tblHours[[#This Row],[hrs per day, ave]]</f>
        <v>2.5</v>
      </c>
      <c r="N1694" s="32">
        <f>tblHours[[#This Row],[hrs per day, min]]</f>
        <v>2</v>
      </c>
      <c r="O1694" s="32">
        <f>tblHours[[#This Row],[hrs per day, max]]</f>
        <v>3</v>
      </c>
      <c r="P1694">
        <v>2</v>
      </c>
    </row>
    <row r="1695" spans="2:16" ht="15" hidden="1" customHeight="1">
      <c r="B1695" t="s">
        <v>3698</v>
      </c>
      <c r="C1695" s="1">
        <v>41067.697928240741</v>
      </c>
      <c r="D1695" s="4">
        <v>421000</v>
      </c>
      <c r="E1695">
        <v>421000</v>
      </c>
      <c r="F1695" t="s">
        <v>40</v>
      </c>
      <c r="G1695">
        <f>tblSalaries[[#This Row],[clean Salary (in local currency)]]*VLOOKUP(tblSalaries[[#This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VLOOKUP(tblSalaries[[#This Row],[Where do you work]],tblCountries[[Actual]:[Mapping]],2,FALSE)</f>
        <v>India</v>
      </c>
      <c r="L1695" t="s">
        <v>9</v>
      </c>
      <c r="M1695" s="32">
        <f>tblHours[[#This Row],[hrs per day, ave]]</f>
        <v>5</v>
      </c>
      <c r="N1695" s="32">
        <f>tblHours[[#This Row],[hrs per day, min]]</f>
        <v>4</v>
      </c>
      <c r="O1695" s="32">
        <f>tblHours[[#This Row],[hrs per day, max]]</f>
        <v>6</v>
      </c>
      <c r="P1695">
        <v>4</v>
      </c>
    </row>
    <row r="1696" spans="2:16" ht="15" hidden="1" customHeight="1">
      <c r="B1696" t="s">
        <v>3699</v>
      </c>
      <c r="C1696" s="1">
        <v>41067.704097222224</v>
      </c>
      <c r="D1696" s="4">
        <v>10000</v>
      </c>
      <c r="E1696">
        <v>10000</v>
      </c>
      <c r="F1696" t="s">
        <v>6</v>
      </c>
      <c r="G1696">
        <f>tblSalaries[[#This Row],[clean Salary (in local currency)]]*VLOOKUP(tblSalaries[[#This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VLOOKUP(tblSalaries[[#This Row],[Where do you work]],tblCountries[[Actual]:[Mapping]],2,FALSE)</f>
        <v>India</v>
      </c>
      <c r="L1696" t="s">
        <v>9</v>
      </c>
      <c r="M1696" s="32">
        <f>tblHours[[#This Row],[hrs per day, ave]]</f>
        <v>5</v>
      </c>
      <c r="N1696" s="32">
        <f>tblHours[[#This Row],[hrs per day, min]]</f>
        <v>4</v>
      </c>
      <c r="O1696" s="32">
        <f>tblHours[[#This Row],[hrs per day, max]]</f>
        <v>6</v>
      </c>
      <c r="P1696">
        <v>11</v>
      </c>
    </row>
    <row r="1697" spans="2:16" ht="15" hidden="1" customHeight="1">
      <c r="B1697" t="s">
        <v>3700</v>
      </c>
      <c r="C1697" s="1">
        <v>41067.714791666665</v>
      </c>
      <c r="D1697" s="4">
        <v>360000</v>
      </c>
      <c r="E1697">
        <v>360000</v>
      </c>
      <c r="F1697" t="s">
        <v>40</v>
      </c>
      <c r="G1697">
        <f>tblSalaries[[#This Row],[clean Salary (in local currency)]]*VLOOKUP(tblSalaries[[#This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VLOOKUP(tblSalaries[[#This Row],[Where do you work]],tblCountries[[Actual]:[Mapping]],2,FALSE)</f>
        <v>India</v>
      </c>
      <c r="L1697" t="s">
        <v>25</v>
      </c>
      <c r="M1697" s="32">
        <f>tblHours[[#This Row],[hrs per day, ave]]</f>
        <v>1.5</v>
      </c>
      <c r="N1697" s="32">
        <f>tblHours[[#This Row],[hrs per day, min]]</f>
        <v>1</v>
      </c>
      <c r="O1697" s="32">
        <f>tblHours[[#This Row],[hrs per day, max]]</f>
        <v>2</v>
      </c>
      <c r="P1697">
        <v>2</v>
      </c>
    </row>
    <row r="1698" spans="2:16" ht="15" hidden="1" customHeight="1">
      <c r="B1698" t="s">
        <v>3701</v>
      </c>
      <c r="C1698" s="1">
        <v>41067.717847222222</v>
      </c>
      <c r="D1698" s="4">
        <v>40000</v>
      </c>
      <c r="E1698">
        <v>40000</v>
      </c>
      <c r="F1698" t="s">
        <v>69</v>
      </c>
      <c r="G1698">
        <f>tblSalaries[[#This Row],[clean Salary (in local currency)]]*VLOOKUP(tblSalaries[[#This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VLOOKUP(tblSalaries[[#This Row],[Where do you work]],tblCountries[[Actual]:[Mapping]],2,FALSE)</f>
        <v>UK</v>
      </c>
      <c r="L1698" t="s">
        <v>9</v>
      </c>
      <c r="M1698" s="32">
        <f>tblHours[[#This Row],[hrs per day, ave]]</f>
        <v>5</v>
      </c>
      <c r="N1698" s="32">
        <f>tblHours[[#This Row],[hrs per day, min]]</f>
        <v>4</v>
      </c>
      <c r="O1698" s="32">
        <f>tblHours[[#This Row],[hrs per day, max]]</f>
        <v>6</v>
      </c>
      <c r="P1698">
        <v>5</v>
      </c>
    </row>
    <row r="1699" spans="2:16" ht="15" hidden="1" customHeight="1">
      <c r="B1699" t="s">
        <v>3702</v>
      </c>
      <c r="C1699" s="1">
        <v>41067.840752314813</v>
      </c>
      <c r="D1699" s="4">
        <v>60000</v>
      </c>
      <c r="E1699">
        <v>60000</v>
      </c>
      <c r="F1699" t="s">
        <v>82</v>
      </c>
      <c r="G1699">
        <f>tblSalaries[[#This Row],[clean Salary (in local currency)]]*VLOOKUP(tblSalaries[[#This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VLOOKUP(tblSalaries[[#This Row],[Where do you work]],tblCountries[[Actual]:[Mapping]],2,FALSE)</f>
        <v>Australia</v>
      </c>
      <c r="L1699" t="s">
        <v>18</v>
      </c>
      <c r="M1699" s="32">
        <f>tblHours[[#This Row],[hrs per day, ave]]</f>
        <v>2.5</v>
      </c>
      <c r="N1699" s="32">
        <f>tblHours[[#This Row],[hrs per day, min]]</f>
        <v>2</v>
      </c>
      <c r="O1699" s="32">
        <f>tblHours[[#This Row],[hrs per day, max]]</f>
        <v>3</v>
      </c>
      <c r="P1699">
        <v>3</v>
      </c>
    </row>
    <row r="1700" spans="2:16" ht="15" hidden="1" customHeight="1">
      <c r="B1700" t="s">
        <v>3703</v>
      </c>
      <c r="C1700" s="1">
        <v>41067.866712962961</v>
      </c>
      <c r="D1700" s="4" t="s">
        <v>1864</v>
      </c>
      <c r="E1700">
        <v>73000</v>
      </c>
      <c r="F1700" t="s">
        <v>69</v>
      </c>
      <c r="G1700">
        <f>tblSalaries[[#This Row],[clean Salary (in local currency)]]*VLOOKUP(tblSalaries[[#This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VLOOKUP(tblSalaries[[#This Row],[Where do you work]],tblCountries[[Actual]:[Mapping]],2,FALSE)</f>
        <v>UK</v>
      </c>
      <c r="L1700" t="s">
        <v>9</v>
      </c>
      <c r="M1700" s="32">
        <f>tblHours[[#This Row],[hrs per day, ave]]</f>
        <v>5</v>
      </c>
      <c r="N1700" s="32">
        <f>tblHours[[#This Row],[hrs per day, min]]</f>
        <v>4</v>
      </c>
      <c r="O1700" s="32">
        <f>tblHours[[#This Row],[hrs per day, max]]</f>
        <v>6</v>
      </c>
      <c r="P1700">
        <v>8</v>
      </c>
    </row>
    <row r="1701" spans="2:16" ht="15" hidden="1" customHeight="1">
      <c r="B1701" t="s">
        <v>3704</v>
      </c>
      <c r="C1701" s="1">
        <v>41067.981516203705</v>
      </c>
      <c r="D1701" s="4">
        <v>45000</v>
      </c>
      <c r="E1701">
        <v>45000</v>
      </c>
      <c r="F1701" t="s">
        <v>6</v>
      </c>
      <c r="G1701">
        <f>tblSalaries[[#This Row],[clean Salary (in local currency)]]*VLOOKUP(tblSalaries[[#This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 s="32">
        <f>tblHours[[#This Row],[hrs per day, ave]]</f>
        <v>8</v>
      </c>
      <c r="N1701" s="32">
        <f>tblHours[[#This Row],[hrs per day, min]]</f>
        <v>8</v>
      </c>
      <c r="O1701" s="32">
        <f>tblHours[[#This Row],[hrs per day, max]]</f>
        <v>8</v>
      </c>
      <c r="P1701">
        <v>2</v>
      </c>
    </row>
    <row r="1702" spans="2:16" ht="15" hidden="1" customHeight="1">
      <c r="B1702" t="s">
        <v>3705</v>
      </c>
      <c r="C1702" s="1">
        <v>41067.992002314815</v>
      </c>
      <c r="D1702" s="4">
        <v>36000</v>
      </c>
      <c r="E1702">
        <v>36000</v>
      </c>
      <c r="F1702" t="s">
        <v>6</v>
      </c>
      <c r="G1702">
        <f>tblSalaries[[#This Row],[clean Salary (in local currency)]]*VLOOKUP(tblSalaries[[#This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VLOOKUP(tblSalaries[[#This Row],[Where do you work]],tblCountries[[Actual]:[Mapping]],2,FALSE)</f>
        <v>USA</v>
      </c>
      <c r="L1702" t="s">
        <v>9</v>
      </c>
      <c r="M1702" s="32">
        <f>tblHours[[#This Row],[hrs per day, ave]]</f>
        <v>5</v>
      </c>
      <c r="N1702" s="32">
        <f>tblHours[[#This Row],[hrs per day, min]]</f>
        <v>4</v>
      </c>
      <c r="O1702" s="32">
        <f>tblHours[[#This Row],[hrs per day, max]]</f>
        <v>6</v>
      </c>
      <c r="P1702">
        <v>4</v>
      </c>
    </row>
    <row r="1703" spans="2:16" ht="15" hidden="1" customHeight="1">
      <c r="B1703" t="s">
        <v>3706</v>
      </c>
      <c r="C1703" s="1">
        <v>41068.001261574071</v>
      </c>
      <c r="D1703" s="4">
        <v>68000</v>
      </c>
      <c r="E1703">
        <v>68000</v>
      </c>
      <c r="F1703" t="s">
        <v>6</v>
      </c>
      <c r="G1703">
        <f>tblSalaries[[#This Row],[clean Salary (in local currency)]]*VLOOKUP(tblSalaries[[#This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9</v>
      </c>
      <c r="M1703" s="32">
        <f>tblHours[[#This Row],[hrs per day, ave]]</f>
        <v>5</v>
      </c>
      <c r="N1703" s="32">
        <f>tblHours[[#This Row],[hrs per day, min]]</f>
        <v>4</v>
      </c>
      <c r="O1703" s="32">
        <f>tblHours[[#This Row],[hrs per day, max]]</f>
        <v>6</v>
      </c>
      <c r="P1703">
        <v>2.5</v>
      </c>
    </row>
    <row r="1704" spans="2:16" ht="15" hidden="1" customHeight="1">
      <c r="B1704" t="s">
        <v>3707</v>
      </c>
      <c r="C1704" s="1">
        <v>41068.014849537038</v>
      </c>
      <c r="D1704" s="4">
        <v>75000</v>
      </c>
      <c r="E1704">
        <v>75000</v>
      </c>
      <c r="F1704" t="s">
        <v>6</v>
      </c>
      <c r="G1704">
        <f>tblSalaries[[#This Row],[clean Salary (in local currency)]]*VLOOKUP(tblSalaries[[#This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VLOOKUP(tblSalaries[[#This Row],[Where do you work]],tblCountries[[Actual]:[Mapping]],2,FALSE)</f>
        <v>USA</v>
      </c>
      <c r="L1704" t="s">
        <v>13</v>
      </c>
      <c r="M1704" s="32">
        <f>tblHours[[#This Row],[hrs per day, ave]]</f>
        <v>8</v>
      </c>
      <c r="N1704" s="32">
        <f>tblHours[[#This Row],[hrs per day, min]]</f>
        <v>8</v>
      </c>
      <c r="O1704" s="32">
        <f>tblHours[[#This Row],[hrs per day, max]]</f>
        <v>8</v>
      </c>
      <c r="P1704">
        <v>5</v>
      </c>
    </row>
    <row r="1705" spans="2:16" ht="15" hidden="1" customHeight="1">
      <c r="B1705" t="s">
        <v>3708</v>
      </c>
      <c r="C1705" s="1">
        <v>41068.102233796293</v>
      </c>
      <c r="D1705" s="4">
        <v>88000</v>
      </c>
      <c r="E1705">
        <v>88000</v>
      </c>
      <c r="F1705" t="s">
        <v>6</v>
      </c>
      <c r="G1705">
        <f>tblSalaries[[#This Row],[clean Salary (in local currency)]]*VLOOKUP(tblSalaries[[#This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VLOOKUP(tblSalaries[[#This Row],[Where do you work]],tblCountries[[Actual]:[Mapping]],2,FALSE)</f>
        <v>USA</v>
      </c>
      <c r="L1705" t="s">
        <v>13</v>
      </c>
      <c r="M1705" s="32">
        <f>tblHours[[#This Row],[hrs per day, ave]]</f>
        <v>8</v>
      </c>
      <c r="N1705" s="32">
        <f>tblHours[[#This Row],[hrs per day, min]]</f>
        <v>8</v>
      </c>
      <c r="O1705" s="32">
        <f>tblHours[[#This Row],[hrs per day, max]]</f>
        <v>8</v>
      </c>
      <c r="P1705">
        <v>10</v>
      </c>
    </row>
    <row r="1706" spans="2:16" ht="15" hidden="1" customHeight="1">
      <c r="B1706" t="s">
        <v>3709</v>
      </c>
      <c r="C1706" s="1">
        <v>41068.103298611109</v>
      </c>
      <c r="D1706" s="4" t="s">
        <v>1868</v>
      </c>
      <c r="E1706">
        <v>258000</v>
      </c>
      <c r="F1706" t="s">
        <v>40</v>
      </c>
      <c r="G1706">
        <f>tblSalaries[[#This Row],[clean Salary (in local currency)]]*VLOOKUP(tblSalaries[[#This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VLOOKUP(tblSalaries[[#This Row],[Where do you work]],tblCountries[[Actual]:[Mapping]],2,FALSE)</f>
        <v>India</v>
      </c>
      <c r="L1706" t="s">
        <v>9</v>
      </c>
      <c r="M1706" s="32">
        <f>tblHours[[#This Row],[hrs per day, ave]]</f>
        <v>5</v>
      </c>
      <c r="N1706" s="32">
        <f>tblHours[[#This Row],[hrs per day, min]]</f>
        <v>4</v>
      </c>
      <c r="O1706" s="32">
        <f>tblHours[[#This Row],[hrs per day, max]]</f>
        <v>6</v>
      </c>
      <c r="P1706">
        <v>4</v>
      </c>
    </row>
    <row r="1707" spans="2:16" ht="15" hidden="1" customHeight="1">
      <c r="B1707" t="s">
        <v>3710</v>
      </c>
      <c r="C1707" s="1">
        <v>41068.141203703701</v>
      </c>
      <c r="D1707" s="4">
        <v>69000</v>
      </c>
      <c r="E1707">
        <v>69000</v>
      </c>
      <c r="F1707" t="s">
        <v>6</v>
      </c>
      <c r="G1707">
        <f>tblSalaries[[#This Row],[clean Salary (in local currency)]]*VLOOKUP(tblSalaries[[#This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VLOOKUP(tblSalaries[[#This Row],[Where do you work]],tblCountries[[Actual]:[Mapping]],2,FALSE)</f>
        <v>USA</v>
      </c>
      <c r="L1707" t="s">
        <v>13</v>
      </c>
      <c r="M1707" s="32">
        <f>tblHours[[#This Row],[hrs per day, ave]]</f>
        <v>8</v>
      </c>
      <c r="N1707" s="32">
        <f>tblHours[[#This Row],[hrs per day, min]]</f>
        <v>8</v>
      </c>
      <c r="O1707" s="32">
        <f>tblHours[[#This Row],[hrs per day, max]]</f>
        <v>8</v>
      </c>
      <c r="P1707">
        <v>15</v>
      </c>
    </row>
    <row r="1708" spans="2:16" ht="15" hidden="1" customHeight="1">
      <c r="B1708" t="s">
        <v>3711</v>
      </c>
      <c r="C1708" s="1">
        <v>41068.149201388886</v>
      </c>
      <c r="D1708" s="4">
        <v>30000</v>
      </c>
      <c r="E1708">
        <v>30000</v>
      </c>
      <c r="F1708" t="s">
        <v>6</v>
      </c>
      <c r="G1708">
        <f>tblSalaries[[#This Row],[clean Salary (in local currency)]]*VLOOKUP(tblSalaries[[#This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 s="32">
        <f>tblHours[[#This Row],[hrs per day, ave]]</f>
        <v>5</v>
      </c>
      <c r="N1708" s="32">
        <f>tblHours[[#This Row],[hrs per day, min]]</f>
        <v>4</v>
      </c>
      <c r="O1708" s="32">
        <f>tblHours[[#This Row],[hrs per day, max]]</f>
        <v>6</v>
      </c>
      <c r="P1708">
        <v>1</v>
      </c>
    </row>
    <row r="1709" spans="2:16" ht="15" hidden="1" customHeight="1">
      <c r="B1709" t="s">
        <v>3712</v>
      </c>
      <c r="C1709" s="1">
        <v>41068.202604166669</v>
      </c>
      <c r="D1709" s="4">
        <v>80000</v>
      </c>
      <c r="E1709">
        <v>80000</v>
      </c>
      <c r="F1709" t="s">
        <v>6</v>
      </c>
      <c r="G1709">
        <f>tblSalaries[[#This Row],[clean Salary (in local currency)]]*VLOOKUP(tblSalaries[[#This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VLOOKUP(tblSalaries[[#This Row],[Where do you work]],tblCountries[[Actual]:[Mapping]],2,FALSE)</f>
        <v>USA</v>
      </c>
      <c r="L1709" t="s">
        <v>9</v>
      </c>
      <c r="M1709" s="32">
        <f>tblHours[[#This Row],[hrs per day, ave]]</f>
        <v>5</v>
      </c>
      <c r="N1709" s="32">
        <f>tblHours[[#This Row],[hrs per day, min]]</f>
        <v>4</v>
      </c>
      <c r="O1709" s="32">
        <f>tblHours[[#This Row],[hrs per day, max]]</f>
        <v>6</v>
      </c>
      <c r="P1709">
        <v>7</v>
      </c>
    </row>
    <row r="1710" spans="2:16" ht="15" hidden="1" customHeight="1">
      <c r="B1710" t="s">
        <v>3713</v>
      </c>
      <c r="C1710" s="1">
        <v>41068.279537037037</v>
      </c>
      <c r="D1710" s="4">
        <v>75000</v>
      </c>
      <c r="E1710">
        <v>75000</v>
      </c>
      <c r="F1710" t="s">
        <v>6</v>
      </c>
      <c r="G1710">
        <f>tblSalaries[[#This Row],[clean Salary (in local currency)]]*VLOOKUP(tblSalaries[[#This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VLOOKUP(tblSalaries[[#This Row],[Where do you work]],tblCountries[[Actual]:[Mapping]],2,FALSE)</f>
        <v>USA</v>
      </c>
      <c r="L1710" t="s">
        <v>13</v>
      </c>
      <c r="M1710" s="32">
        <f>tblHours[[#This Row],[hrs per day, ave]]</f>
        <v>8</v>
      </c>
      <c r="N1710" s="32">
        <f>tblHours[[#This Row],[hrs per day, min]]</f>
        <v>8</v>
      </c>
      <c r="O1710" s="32">
        <f>tblHours[[#This Row],[hrs per day, max]]</f>
        <v>8</v>
      </c>
      <c r="P1710">
        <v>1</v>
      </c>
    </row>
    <row r="1711" spans="2:16" ht="15" hidden="1" customHeight="1">
      <c r="B1711" t="s">
        <v>3714</v>
      </c>
      <c r="C1711" s="1">
        <v>41068.344375000001</v>
      </c>
      <c r="D1711" s="4">
        <v>31200</v>
      </c>
      <c r="E1711">
        <v>31200</v>
      </c>
      <c r="F1711" t="s">
        <v>6</v>
      </c>
      <c r="G1711">
        <f>tblSalaries[[#This Row],[clean Salary (in local currency)]]*VLOOKUP(tblSalaries[[#This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VLOOKUP(tblSalaries[[#This Row],[Where do you work]],tblCountries[[Actual]:[Mapping]],2,FALSE)</f>
        <v>Brazil</v>
      </c>
      <c r="L1711" t="s">
        <v>9</v>
      </c>
      <c r="M1711" s="32">
        <f>tblHours[[#This Row],[hrs per day, ave]]</f>
        <v>5</v>
      </c>
      <c r="N1711" s="32">
        <f>tblHours[[#This Row],[hrs per day, min]]</f>
        <v>4</v>
      </c>
      <c r="O1711" s="32">
        <f>tblHours[[#This Row],[hrs per day, max]]</f>
        <v>6</v>
      </c>
      <c r="P1711">
        <v>4</v>
      </c>
    </row>
    <row r="1712" spans="2:16" ht="15" hidden="1" customHeight="1">
      <c r="B1712" t="s">
        <v>3715</v>
      </c>
      <c r="C1712" s="1">
        <v>41068.407627314817</v>
      </c>
      <c r="D1712" s="4">
        <v>85000</v>
      </c>
      <c r="E1712">
        <v>85000</v>
      </c>
      <c r="F1712" t="s">
        <v>6</v>
      </c>
      <c r="G1712">
        <f>tblSalaries[[#This Row],[clean Salary (in local currency)]]*VLOOKUP(tblSalaries[[#This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VLOOKUP(tblSalaries[[#This Row],[Where do you work]],tblCountries[[Actual]:[Mapping]],2,FALSE)</f>
        <v>USA</v>
      </c>
      <c r="L1712" t="s">
        <v>9</v>
      </c>
      <c r="M1712" s="32">
        <f>tblHours[[#This Row],[hrs per day, ave]]</f>
        <v>5</v>
      </c>
      <c r="N1712" s="32">
        <f>tblHours[[#This Row],[hrs per day, min]]</f>
        <v>4</v>
      </c>
      <c r="O1712" s="32">
        <f>tblHours[[#This Row],[hrs per day, max]]</f>
        <v>6</v>
      </c>
      <c r="P1712">
        <v>20</v>
      </c>
    </row>
    <row r="1713" spans="2:16" ht="15" hidden="1" customHeight="1">
      <c r="B1713" t="s">
        <v>3716</v>
      </c>
      <c r="C1713" s="1">
        <v>41068.568576388891</v>
      </c>
      <c r="D1713" s="4" t="s">
        <v>1872</v>
      </c>
      <c r="E1713">
        <v>950000</v>
      </c>
      <c r="F1713" t="s">
        <v>40</v>
      </c>
      <c r="G1713">
        <f>tblSalaries[[#This Row],[clean Salary (in local currency)]]*VLOOKUP(tblSalaries[[#This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 s="32">
        <f>tblHours[[#This Row],[hrs per day, ave]]</f>
        <v>2.5</v>
      </c>
      <c r="N1713" s="32">
        <f>tblHours[[#This Row],[hrs per day, min]]</f>
        <v>2</v>
      </c>
      <c r="O1713" s="32">
        <f>tblHours[[#This Row],[hrs per day, max]]</f>
        <v>3</v>
      </c>
      <c r="P1713">
        <v>9</v>
      </c>
    </row>
    <row r="1714" spans="2:16" ht="15" hidden="1" customHeight="1">
      <c r="B1714" t="s">
        <v>3717</v>
      </c>
      <c r="C1714" s="1">
        <v>41068.580370370371</v>
      </c>
      <c r="D1714" s="4" t="s">
        <v>1874</v>
      </c>
      <c r="E1714">
        <v>180000</v>
      </c>
      <c r="F1714" t="s">
        <v>40</v>
      </c>
      <c r="G1714">
        <f>tblSalaries[[#This Row],[clean Salary (in local currency)]]*VLOOKUP(tblSalaries[[#This Row],[Currency]],tblXrate[],2,FALSE)</f>
        <v>3205.4250037396623</v>
      </c>
      <c r="H1714" t="s">
        <v>544</v>
      </c>
      <c r="I1714" t="s">
        <v>3999</v>
      </c>
      <c r="J1714" t="s">
        <v>8</v>
      </c>
      <c r="K1714" t="str">
        <f>VLOOKUP(tblSalaries[[#This Row],[Where do you work]],tblCountries[[Actual]:[Mapping]],2,FALSE)</f>
        <v>India</v>
      </c>
      <c r="L1714" t="s">
        <v>9</v>
      </c>
      <c r="M1714" s="32">
        <f>tblHours[[#This Row],[hrs per day, ave]]</f>
        <v>5</v>
      </c>
      <c r="N1714" s="32">
        <f>tblHours[[#This Row],[hrs per day, min]]</f>
        <v>4</v>
      </c>
      <c r="O1714" s="32">
        <f>tblHours[[#This Row],[hrs per day, max]]</f>
        <v>6</v>
      </c>
      <c r="P1714">
        <v>2</v>
      </c>
    </row>
    <row r="1715" spans="2:16" ht="15" hidden="1" customHeight="1">
      <c r="B1715" t="s">
        <v>3718</v>
      </c>
      <c r="C1715" s="1">
        <v>41068.613252314812</v>
      </c>
      <c r="D1715" s="4">
        <v>60000</v>
      </c>
      <c r="E1715">
        <v>60000</v>
      </c>
      <c r="F1715" t="s">
        <v>6</v>
      </c>
      <c r="G1715">
        <f>tblSalaries[[#This Row],[clean Salary (in local currency)]]*VLOOKUP(tblSalaries[[#This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VLOOKUP(tblSalaries[[#This Row],[Where do you work]],tblCountries[[Actual]:[Mapping]],2,FALSE)</f>
        <v>USA</v>
      </c>
      <c r="L1715" t="s">
        <v>13</v>
      </c>
      <c r="M1715" s="32">
        <f>tblHours[[#This Row],[hrs per day, ave]]</f>
        <v>8</v>
      </c>
      <c r="N1715" s="32">
        <f>tblHours[[#This Row],[hrs per day, min]]</f>
        <v>8</v>
      </c>
      <c r="O1715" s="32">
        <f>tblHours[[#This Row],[hrs per day, max]]</f>
        <v>8</v>
      </c>
      <c r="P1715">
        <v>2</v>
      </c>
    </row>
    <row r="1716" spans="2:16" ht="15" hidden="1" customHeight="1">
      <c r="B1716" t="s">
        <v>3719</v>
      </c>
      <c r="C1716" s="1">
        <v>41068.613657407404</v>
      </c>
      <c r="D1716" s="4">
        <v>60000</v>
      </c>
      <c r="E1716">
        <v>60000</v>
      </c>
      <c r="F1716" t="s">
        <v>6</v>
      </c>
      <c r="G1716">
        <f>tblSalaries[[#This Row],[clean Salary (in local currency)]]*VLOOKUP(tblSalaries[[#This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VLOOKUP(tblSalaries[[#This Row],[Where do you work]],tblCountries[[Actual]:[Mapping]],2,FALSE)</f>
        <v>USA</v>
      </c>
      <c r="L1716" t="s">
        <v>13</v>
      </c>
      <c r="M1716" s="32">
        <f>tblHours[[#This Row],[hrs per day, ave]]</f>
        <v>8</v>
      </c>
      <c r="N1716" s="32">
        <f>tblHours[[#This Row],[hrs per day, min]]</f>
        <v>8</v>
      </c>
      <c r="O1716" s="32">
        <f>tblHours[[#This Row],[hrs per day, max]]</f>
        <v>8</v>
      </c>
      <c r="P1716">
        <v>2</v>
      </c>
    </row>
    <row r="1717" spans="2:16" ht="15" hidden="1" customHeight="1">
      <c r="B1717" t="s">
        <v>3720</v>
      </c>
      <c r="C1717" s="1">
        <v>41068.655046296299</v>
      </c>
      <c r="D1717" s="4" t="s">
        <v>1876</v>
      </c>
      <c r="E1717">
        <v>800000</v>
      </c>
      <c r="F1717" t="s">
        <v>40</v>
      </c>
      <c r="G1717">
        <f>tblSalaries[[#This Row],[clean Salary (in local currency)]]*VLOOKUP(tblSalaries[[#This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VLOOKUP(tblSalaries[[#This Row],[Where do you work]],tblCountries[[Actual]:[Mapping]],2,FALSE)</f>
        <v>India</v>
      </c>
      <c r="L1717" t="s">
        <v>18</v>
      </c>
      <c r="M1717" s="32">
        <f>tblHours[[#This Row],[hrs per day, ave]]</f>
        <v>2.5</v>
      </c>
      <c r="N1717" s="32">
        <f>tblHours[[#This Row],[hrs per day, min]]</f>
        <v>2</v>
      </c>
      <c r="O1717" s="32">
        <f>tblHours[[#This Row],[hrs per day, max]]</f>
        <v>3</v>
      </c>
      <c r="P1717">
        <v>0</v>
      </c>
    </row>
    <row r="1718" spans="2:16" ht="15" hidden="1" customHeight="1">
      <c r="B1718" t="s">
        <v>3721</v>
      </c>
      <c r="C1718" s="1">
        <v>41068.656412037039</v>
      </c>
      <c r="D1718" s="4">
        <v>800000</v>
      </c>
      <c r="E1718">
        <v>800000</v>
      </c>
      <c r="F1718" t="s">
        <v>40</v>
      </c>
      <c r="G1718">
        <f>tblSalaries[[#This Row],[clean Salary (in local currency)]]*VLOOKUP(tblSalaries[[#This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VLOOKUP(tblSalaries[[#This Row],[Where do you work]],tblCountries[[Actual]:[Mapping]],2,FALSE)</f>
        <v>India</v>
      </c>
      <c r="L1718" t="s">
        <v>18</v>
      </c>
      <c r="M1718" s="32">
        <f>tblHours[[#This Row],[hrs per day, ave]]</f>
        <v>2.5</v>
      </c>
      <c r="N1718" s="32">
        <f>tblHours[[#This Row],[hrs per day, min]]</f>
        <v>2</v>
      </c>
      <c r="O1718" s="32">
        <f>tblHours[[#This Row],[hrs per day, max]]</f>
        <v>3</v>
      </c>
      <c r="P1718">
        <v>0</v>
      </c>
    </row>
    <row r="1719" spans="2:16" ht="15" hidden="1" customHeight="1">
      <c r="B1719" t="s">
        <v>3722</v>
      </c>
      <c r="C1719" s="1">
        <v>41068.783472222225</v>
      </c>
      <c r="D1719" s="4">
        <v>28995</v>
      </c>
      <c r="E1719">
        <v>28995</v>
      </c>
      <c r="F1719" t="s">
        <v>6</v>
      </c>
      <c r="G1719">
        <f>tblSalaries[[#This Row],[clean Salary (in local currency)]]*VLOOKUP(tblSalaries[[#This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VLOOKUP(tblSalaries[[#This Row],[Where do you work]],tblCountries[[Actual]:[Mapping]],2,FALSE)</f>
        <v>India</v>
      </c>
      <c r="L1719" t="s">
        <v>9</v>
      </c>
      <c r="M1719" s="32">
        <f>tblHours[[#This Row],[hrs per day, ave]]</f>
        <v>5</v>
      </c>
      <c r="N1719" s="32">
        <f>tblHours[[#This Row],[hrs per day, min]]</f>
        <v>4</v>
      </c>
      <c r="O1719" s="32">
        <f>tblHours[[#This Row],[hrs per day, max]]</f>
        <v>6</v>
      </c>
      <c r="P1719">
        <v>6</v>
      </c>
    </row>
    <row r="1720" spans="2:16" ht="15" hidden="1" customHeight="1">
      <c r="B1720" t="s">
        <v>3723</v>
      </c>
      <c r="C1720" s="1">
        <v>41068.786180555559</v>
      </c>
      <c r="D1720" s="4">
        <v>1230000</v>
      </c>
      <c r="E1720">
        <v>1230000</v>
      </c>
      <c r="F1720" t="s">
        <v>40</v>
      </c>
      <c r="G1720">
        <f>tblSalaries[[#This Row],[clean Salary (in local currency)]]*VLOOKUP(tblSalaries[[#This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VLOOKUP(tblSalaries[[#This Row],[Where do you work]],tblCountries[[Actual]:[Mapping]],2,FALSE)</f>
        <v>India</v>
      </c>
      <c r="L1720" t="s">
        <v>13</v>
      </c>
      <c r="M1720" s="32">
        <f>tblHours[[#This Row],[hrs per day, ave]]</f>
        <v>8</v>
      </c>
      <c r="N1720" s="32">
        <f>tblHours[[#This Row],[hrs per day, min]]</f>
        <v>8</v>
      </c>
      <c r="O1720" s="32">
        <f>tblHours[[#This Row],[hrs per day, max]]</f>
        <v>8</v>
      </c>
      <c r="P1720">
        <v>3</v>
      </c>
    </row>
    <row r="1721" spans="2:16" ht="15" hidden="1" customHeight="1">
      <c r="B1721" t="s">
        <v>3724</v>
      </c>
      <c r="C1721" s="1">
        <v>41068.786620370367</v>
      </c>
      <c r="D1721" s="4">
        <v>1130000</v>
      </c>
      <c r="E1721">
        <v>1130000</v>
      </c>
      <c r="F1721" t="s">
        <v>40</v>
      </c>
      <c r="G1721">
        <f>tblSalaries[[#This Row],[clean Salary (in local currency)]]*VLOOKUP(tblSalaries[[#This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VLOOKUP(tblSalaries[[#This Row],[Where do you work]],tblCountries[[Actual]:[Mapping]],2,FALSE)</f>
        <v>India</v>
      </c>
      <c r="L1721" t="s">
        <v>13</v>
      </c>
      <c r="M1721" s="32">
        <f>tblHours[[#This Row],[hrs per day, ave]]</f>
        <v>8</v>
      </c>
      <c r="N1721" s="32">
        <f>tblHours[[#This Row],[hrs per day, min]]</f>
        <v>8</v>
      </c>
      <c r="O1721" s="32">
        <f>tblHours[[#This Row],[hrs per day, max]]</f>
        <v>8</v>
      </c>
      <c r="P1721">
        <v>3</v>
      </c>
    </row>
    <row r="1722" spans="2:16" ht="15" hidden="1" customHeight="1">
      <c r="B1722" t="s">
        <v>3725</v>
      </c>
      <c r="C1722" s="1">
        <v>41068.866643518515</v>
      </c>
      <c r="D1722" s="4">
        <v>45000</v>
      </c>
      <c r="E1722">
        <v>45000</v>
      </c>
      <c r="F1722" t="s">
        <v>69</v>
      </c>
      <c r="G1722">
        <f>tblSalaries[[#This Row],[clean Salary (in local currency)]]*VLOOKUP(tblSalaries[[#This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VLOOKUP(tblSalaries[[#This Row],[Where do you work]],tblCountries[[Actual]:[Mapping]],2,FALSE)</f>
        <v>UK</v>
      </c>
      <c r="L1722" t="s">
        <v>13</v>
      </c>
      <c r="M1722" s="32">
        <f>tblHours[[#This Row],[hrs per day, ave]]</f>
        <v>8</v>
      </c>
      <c r="N1722" s="32">
        <f>tblHours[[#This Row],[hrs per day, min]]</f>
        <v>8</v>
      </c>
      <c r="O1722" s="32">
        <f>tblHours[[#This Row],[hrs per day, max]]</f>
        <v>8</v>
      </c>
      <c r="P1722">
        <v>20</v>
      </c>
    </row>
    <row r="1723" spans="2:16" ht="15" hidden="1" customHeight="1">
      <c r="B1723" t="s">
        <v>3726</v>
      </c>
      <c r="C1723" s="1">
        <v>41068.875289351854</v>
      </c>
      <c r="D1723" s="4">
        <v>67000</v>
      </c>
      <c r="E1723">
        <v>67000</v>
      </c>
      <c r="F1723" t="s">
        <v>6</v>
      </c>
      <c r="G1723">
        <f>tblSalaries[[#This Row],[clean Salary (in local currency)]]*VLOOKUP(tblSalaries[[#This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9</v>
      </c>
      <c r="M1723" s="32">
        <f>tblHours[[#This Row],[hrs per day, ave]]</f>
        <v>5</v>
      </c>
      <c r="N1723" s="32">
        <f>tblHours[[#This Row],[hrs per day, min]]</f>
        <v>4</v>
      </c>
      <c r="O1723" s="32">
        <f>tblHours[[#This Row],[hrs per day, max]]</f>
        <v>6</v>
      </c>
      <c r="P1723">
        <v>16</v>
      </c>
    </row>
    <row r="1724" spans="2:16" ht="15" hidden="1" customHeight="1">
      <c r="B1724" t="s">
        <v>3727</v>
      </c>
      <c r="C1724" s="1">
        <v>41068.876944444448</v>
      </c>
      <c r="D1724" s="4">
        <v>30000</v>
      </c>
      <c r="E1724">
        <v>30000</v>
      </c>
      <c r="F1724" t="s">
        <v>6</v>
      </c>
      <c r="G1724">
        <f>tblSalaries[[#This Row],[clean Salary (in local currency)]]*VLOOKUP(tblSalaries[[#This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18</v>
      </c>
      <c r="M1724" s="32">
        <f>tblHours[[#This Row],[hrs per day, ave]]</f>
        <v>2.5</v>
      </c>
      <c r="N1724" s="32">
        <f>tblHours[[#This Row],[hrs per day, min]]</f>
        <v>2</v>
      </c>
      <c r="O1724" s="32">
        <f>tblHours[[#This Row],[hrs per day, max]]</f>
        <v>3</v>
      </c>
      <c r="P1724">
        <v>4</v>
      </c>
    </row>
    <row r="1725" spans="2:16" ht="15" hidden="1" customHeight="1">
      <c r="B1725" t="s">
        <v>3728</v>
      </c>
      <c r="C1725" s="1">
        <v>41068.95045138889</v>
      </c>
      <c r="D1725" s="4" t="s">
        <v>1880</v>
      </c>
      <c r="E1725">
        <v>140000</v>
      </c>
      <c r="F1725" t="s">
        <v>1881</v>
      </c>
      <c r="G1725">
        <f>tblSalaries[[#This Row],[clean Salary (in local currency)]]*VLOOKUP(tblSalaries[[#This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VLOOKUP(tblSalaries[[#This Row],[Where do you work]],tblCountries[[Actual]:[Mapping]],2,FALSE)</f>
        <v>Switzerland</v>
      </c>
      <c r="L1725" t="s">
        <v>18</v>
      </c>
      <c r="M1725" s="32">
        <f>tblHours[[#This Row],[hrs per day, ave]]</f>
        <v>2.5</v>
      </c>
      <c r="N1725" s="32">
        <f>tblHours[[#This Row],[hrs per day, min]]</f>
        <v>2</v>
      </c>
      <c r="O1725" s="32">
        <f>tblHours[[#This Row],[hrs per day, max]]</f>
        <v>3</v>
      </c>
      <c r="P1725">
        <v>6</v>
      </c>
    </row>
    <row r="1726" spans="2:16" ht="15" hidden="1" customHeight="1">
      <c r="B1726" t="s">
        <v>3729</v>
      </c>
      <c r="C1726" s="1">
        <v>41068.972638888888</v>
      </c>
      <c r="D1726" s="4">
        <v>71500</v>
      </c>
      <c r="E1726">
        <v>71500</v>
      </c>
      <c r="F1726" t="s">
        <v>6</v>
      </c>
      <c r="G1726">
        <f>tblSalaries[[#This Row],[clean Salary (in local currency)]]*VLOOKUP(tblSalaries[[#This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VLOOKUP(tblSalaries[[#This Row],[Where do you work]],tblCountries[[Actual]:[Mapping]],2,FALSE)</f>
        <v>USA</v>
      </c>
      <c r="L1726" t="s">
        <v>13</v>
      </c>
      <c r="M1726" s="32">
        <f>tblHours[[#This Row],[hrs per day, ave]]</f>
        <v>8</v>
      </c>
      <c r="N1726" s="32">
        <f>tblHours[[#This Row],[hrs per day, min]]</f>
        <v>8</v>
      </c>
      <c r="O1726" s="32">
        <f>tblHours[[#This Row],[hrs per day, max]]</f>
        <v>8</v>
      </c>
      <c r="P1726">
        <v>11</v>
      </c>
    </row>
    <row r="1727" spans="2:16" ht="15" hidden="1" customHeight="1">
      <c r="B1727" t="s">
        <v>3730</v>
      </c>
      <c r="C1727" s="1">
        <v>41068.990405092591</v>
      </c>
      <c r="D1727" s="4">
        <v>67000</v>
      </c>
      <c r="E1727">
        <v>67000</v>
      </c>
      <c r="F1727" t="s">
        <v>6</v>
      </c>
      <c r="G1727">
        <f>tblSalaries[[#This Row],[clean Salary (in local currency)]]*VLOOKUP(tblSalaries[[#This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186</v>
      </c>
      <c r="M1727" s="32">
        <f>tblHours[[#This Row],[hrs per day, ave]]</f>
        <v>0</v>
      </c>
      <c r="N1727" s="32">
        <f>tblHours[[#This Row],[hrs per day, min]]</f>
        <v>0</v>
      </c>
      <c r="O1727" s="32">
        <f>tblHours[[#This Row],[hrs per day, max]]</f>
        <v>0</v>
      </c>
      <c r="P1727">
        <v>6</v>
      </c>
    </row>
    <row r="1728" spans="2:16" ht="15" hidden="1" customHeight="1">
      <c r="B1728" t="s">
        <v>3731</v>
      </c>
      <c r="C1728" s="1">
        <v>41069.034108796295</v>
      </c>
      <c r="D1728" s="4">
        <v>40000</v>
      </c>
      <c r="E1728">
        <v>40000</v>
      </c>
      <c r="F1728" t="s">
        <v>6</v>
      </c>
      <c r="G1728">
        <f>tblSalaries[[#This Row],[clean Salary (in local currency)]]*VLOOKUP(tblSalaries[[#This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VLOOKUP(tblSalaries[[#This Row],[Where do you work]],tblCountries[[Actual]:[Mapping]],2,FALSE)</f>
        <v>USA</v>
      </c>
      <c r="L1728" t="s">
        <v>9</v>
      </c>
      <c r="M1728" s="32">
        <f>tblHours[[#This Row],[hrs per day, ave]]</f>
        <v>5</v>
      </c>
      <c r="N1728" s="32">
        <f>tblHours[[#This Row],[hrs per day, min]]</f>
        <v>4</v>
      </c>
      <c r="O1728" s="32">
        <f>tblHours[[#This Row],[hrs per day, max]]</f>
        <v>6</v>
      </c>
      <c r="P1728">
        <v>5</v>
      </c>
    </row>
    <row r="1729" spans="2:16" ht="15" hidden="1" customHeight="1">
      <c r="B1729" t="s">
        <v>3732</v>
      </c>
      <c r="C1729" s="1">
        <v>41069.05259259259</v>
      </c>
      <c r="D1729" s="4">
        <v>65000</v>
      </c>
      <c r="E1729">
        <v>65000</v>
      </c>
      <c r="F1729" t="s">
        <v>6</v>
      </c>
      <c r="G1729">
        <f>tblSalaries[[#This Row],[clean Salary (in local currency)]]*VLOOKUP(tblSalaries[[#This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VLOOKUP(tblSalaries[[#This Row],[Where do you work]],tblCountries[[Actual]:[Mapping]],2,FALSE)</f>
        <v>USA</v>
      </c>
      <c r="L1729" t="s">
        <v>9</v>
      </c>
      <c r="M1729" s="32">
        <f>tblHours[[#This Row],[hrs per day, ave]]</f>
        <v>5</v>
      </c>
      <c r="N1729" s="32">
        <f>tblHours[[#This Row],[hrs per day, min]]</f>
        <v>4</v>
      </c>
      <c r="O1729" s="32">
        <f>tblHours[[#This Row],[hrs per day, max]]</f>
        <v>6</v>
      </c>
      <c r="P1729">
        <v>2</v>
      </c>
    </row>
    <row r="1730" spans="2:16" ht="15" hidden="1" customHeight="1">
      <c r="B1730" t="s">
        <v>3733</v>
      </c>
      <c r="C1730" s="1">
        <v>41069.074652777781</v>
      </c>
      <c r="D1730" s="4">
        <v>72000</v>
      </c>
      <c r="E1730">
        <v>72000</v>
      </c>
      <c r="F1730" t="s">
        <v>6</v>
      </c>
      <c r="G1730">
        <f>tblSalaries[[#This Row],[clean Salary (in local currency)]]*VLOOKUP(tblSalaries[[#This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VLOOKUP(tblSalaries[[#This Row],[Where do you work]],tblCountries[[Actual]:[Mapping]],2,FALSE)</f>
        <v>USA</v>
      </c>
      <c r="L1730" t="s">
        <v>18</v>
      </c>
      <c r="M1730" s="32">
        <f>tblHours[[#This Row],[hrs per day, ave]]</f>
        <v>2.5</v>
      </c>
      <c r="N1730" s="32">
        <f>tblHours[[#This Row],[hrs per day, min]]</f>
        <v>2</v>
      </c>
      <c r="O1730" s="32">
        <f>tblHours[[#This Row],[hrs per day, max]]</f>
        <v>3</v>
      </c>
      <c r="P1730">
        <v>13</v>
      </c>
    </row>
    <row r="1731" spans="2:16" ht="15" hidden="1" customHeight="1">
      <c r="B1731" t="s">
        <v>3734</v>
      </c>
      <c r="C1731" s="1">
        <v>41069.139062499999</v>
      </c>
      <c r="D1731" s="4">
        <v>52500</v>
      </c>
      <c r="E1731">
        <v>52500</v>
      </c>
      <c r="F1731" t="s">
        <v>6</v>
      </c>
      <c r="G1731">
        <f>tblSalaries[[#This Row],[clean Salary (in local currency)]]*VLOOKUP(tblSalaries[[#This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VLOOKUP(tblSalaries[[#This Row],[Where do you work]],tblCountries[[Actual]:[Mapping]],2,FALSE)</f>
        <v>USA</v>
      </c>
      <c r="L1731" t="s">
        <v>13</v>
      </c>
      <c r="M1731" s="32">
        <f>tblHours[[#This Row],[hrs per day, ave]]</f>
        <v>8</v>
      </c>
      <c r="N1731" s="32">
        <f>tblHours[[#This Row],[hrs per day, min]]</f>
        <v>8</v>
      </c>
      <c r="O1731" s="32">
        <f>tblHours[[#This Row],[hrs per day, max]]</f>
        <v>8</v>
      </c>
      <c r="P1731">
        <v>3</v>
      </c>
    </row>
    <row r="1732" spans="2:16" ht="15" hidden="1" customHeight="1">
      <c r="B1732" t="s">
        <v>3735</v>
      </c>
      <c r="C1732" s="1">
        <v>41069.500914351855</v>
      </c>
      <c r="D1732" s="4">
        <v>444</v>
      </c>
      <c r="E1732">
        <v>5320</v>
      </c>
      <c r="F1732" t="s">
        <v>6</v>
      </c>
      <c r="G1732">
        <f>tblSalaries[[#This Row],[clean Salary (in local currency)]]*VLOOKUP(tblSalaries[[#This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VLOOKUP(tblSalaries[[#This Row],[Where do you work]],tblCountries[[Actual]:[Mapping]],2,FALSE)</f>
        <v>India</v>
      </c>
      <c r="L1732" t="s">
        <v>18</v>
      </c>
      <c r="M1732" s="32">
        <f>tblHours[[#This Row],[hrs per day, ave]]</f>
        <v>2.5</v>
      </c>
      <c r="N1732" s="32">
        <f>tblHours[[#This Row],[hrs per day, min]]</f>
        <v>2</v>
      </c>
      <c r="O1732" s="32">
        <f>tblHours[[#This Row],[hrs per day, max]]</f>
        <v>3</v>
      </c>
      <c r="P1732">
        <v>5</v>
      </c>
    </row>
    <row r="1733" spans="2:16" ht="15" hidden="1" customHeight="1">
      <c r="B1733" t="s">
        <v>3736</v>
      </c>
      <c r="C1733" s="1">
        <v>41069.859756944446</v>
      </c>
      <c r="D1733" s="4">
        <v>1500</v>
      </c>
      <c r="E1733">
        <v>18000</v>
      </c>
      <c r="F1733" t="s">
        <v>6</v>
      </c>
      <c r="G1733">
        <f>tblSalaries[[#This Row],[clean Salary (in local currency)]]*VLOOKUP(tblSalaries[[#This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VLOOKUP(tblSalaries[[#This Row],[Where do you work]],tblCountries[[Actual]:[Mapping]],2,FALSE)</f>
        <v>UAE</v>
      </c>
      <c r="L1733" t="s">
        <v>13</v>
      </c>
      <c r="M1733" s="32">
        <f>tblHours[[#This Row],[hrs per day, ave]]</f>
        <v>8</v>
      </c>
      <c r="N1733" s="32">
        <f>tblHours[[#This Row],[hrs per day, min]]</f>
        <v>8</v>
      </c>
      <c r="O1733" s="32">
        <f>tblHours[[#This Row],[hrs per day, max]]</f>
        <v>8</v>
      </c>
      <c r="P1733">
        <v>3</v>
      </c>
    </row>
    <row r="1734" spans="2:16" ht="15" hidden="1" customHeight="1">
      <c r="B1734" t="s">
        <v>3737</v>
      </c>
      <c r="C1734" s="1">
        <v>41070.03502314815</v>
      </c>
      <c r="D1734" s="4" t="s">
        <v>1887</v>
      </c>
      <c r="E1734">
        <v>140000</v>
      </c>
      <c r="F1734" t="s">
        <v>40</v>
      </c>
      <c r="G1734">
        <f>tblSalaries[[#This Row],[clean Salary (in local currency)]]*VLOOKUP(tblSalaries[[#This Row],[Currency]],tblXrate[],2,FALSE)</f>
        <v>2493.1083362419595</v>
      </c>
      <c r="H1734" t="s">
        <v>1888</v>
      </c>
      <c r="I1734" t="s">
        <v>4000</v>
      </c>
      <c r="J1734" t="s">
        <v>8</v>
      </c>
      <c r="K1734" t="str">
        <f>VLOOKUP(tblSalaries[[#This Row],[Where do you work]],tblCountries[[Actual]:[Mapping]],2,FALSE)</f>
        <v>India</v>
      </c>
      <c r="L1734" t="s">
        <v>9</v>
      </c>
      <c r="M1734" s="32">
        <f>tblHours[[#This Row],[hrs per day, ave]]</f>
        <v>5</v>
      </c>
      <c r="N1734" s="32">
        <f>tblHours[[#This Row],[hrs per day, min]]</f>
        <v>4</v>
      </c>
      <c r="O1734" s="32">
        <f>tblHours[[#This Row],[hrs per day, max]]</f>
        <v>6</v>
      </c>
      <c r="P1734">
        <v>5</v>
      </c>
    </row>
    <row r="1735" spans="2:16" ht="15" hidden="1" customHeight="1">
      <c r="B1735" t="s">
        <v>3738</v>
      </c>
      <c r="C1735" s="1">
        <v>41070.075509259259</v>
      </c>
      <c r="D1735" s="4">
        <v>1400</v>
      </c>
      <c r="E1735">
        <v>16800</v>
      </c>
      <c r="F1735" t="s">
        <v>22</v>
      </c>
      <c r="G1735">
        <f>tblSalaries[[#This Row],[clean Salary (in local currency)]]*VLOOKUP(tblSalaries[[#This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VLOOKUP(tblSalaries[[#This Row],[Where do you work]],tblCountries[[Actual]:[Mapping]],2,FALSE)</f>
        <v>Portugal</v>
      </c>
      <c r="L1735" t="s">
        <v>9</v>
      </c>
      <c r="M1735" s="32">
        <f>tblHours[[#This Row],[hrs per day, ave]]</f>
        <v>5</v>
      </c>
      <c r="N1735" s="32">
        <f>tblHours[[#This Row],[hrs per day, min]]</f>
        <v>4</v>
      </c>
      <c r="O1735" s="32">
        <f>tblHours[[#This Row],[hrs per day, max]]</f>
        <v>6</v>
      </c>
      <c r="P1735">
        <v>15</v>
      </c>
    </row>
    <row r="1736" spans="2:16" ht="15" hidden="1" customHeight="1">
      <c r="B1736" t="s">
        <v>3739</v>
      </c>
      <c r="C1736" s="1">
        <v>41070.097280092596</v>
      </c>
      <c r="D1736" s="4">
        <v>85000</v>
      </c>
      <c r="E1736">
        <v>85000</v>
      </c>
      <c r="F1736" t="s">
        <v>6</v>
      </c>
      <c r="G1736">
        <f>tblSalaries[[#This Row],[clean Salary (in local currency)]]*VLOOKUP(tblSalaries[[#This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VLOOKUP(tblSalaries[[#This Row],[Where do you work]],tblCountries[[Actual]:[Mapping]],2,FALSE)</f>
        <v>USA</v>
      </c>
      <c r="L1736" t="s">
        <v>18</v>
      </c>
      <c r="M1736" s="32">
        <f>tblHours[[#This Row],[hrs per day, ave]]</f>
        <v>2.5</v>
      </c>
      <c r="N1736" s="32">
        <f>tblHours[[#This Row],[hrs per day, min]]</f>
        <v>2</v>
      </c>
      <c r="O1736" s="32">
        <f>tblHours[[#This Row],[hrs per day, max]]</f>
        <v>3</v>
      </c>
      <c r="P1736">
        <v>15</v>
      </c>
    </row>
    <row r="1737" spans="2:16" ht="15" hidden="1" customHeight="1">
      <c r="B1737" t="s">
        <v>3740</v>
      </c>
      <c r="C1737" s="1">
        <v>41070.104131944441</v>
      </c>
      <c r="D1737" s="4">
        <v>80000</v>
      </c>
      <c r="E1737">
        <v>80000</v>
      </c>
      <c r="F1737" t="s">
        <v>6</v>
      </c>
      <c r="G1737">
        <f>tblSalaries[[#This Row],[clean Salary (in local currency)]]*VLOOKUP(tblSalaries[[#This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VLOOKUP(tblSalaries[[#This Row],[Where do you work]],tblCountries[[Actual]:[Mapping]],2,FALSE)</f>
        <v>Brazil</v>
      </c>
      <c r="L1737" t="s">
        <v>25</v>
      </c>
      <c r="M1737" s="32">
        <f>tblHours[[#This Row],[hrs per day, ave]]</f>
        <v>1.5</v>
      </c>
      <c r="N1737" s="32">
        <f>tblHours[[#This Row],[hrs per day, min]]</f>
        <v>1</v>
      </c>
      <c r="O1737" s="32">
        <f>tblHours[[#This Row],[hrs per day, max]]</f>
        <v>2</v>
      </c>
      <c r="P1737">
        <v>9</v>
      </c>
    </row>
    <row r="1738" spans="2:16" ht="15" hidden="1" customHeight="1">
      <c r="B1738" t="s">
        <v>3741</v>
      </c>
      <c r="C1738" s="1">
        <v>41070.177835648145</v>
      </c>
      <c r="D1738" s="4">
        <v>500000</v>
      </c>
      <c r="E1738">
        <v>500000</v>
      </c>
      <c r="F1738" t="s">
        <v>40</v>
      </c>
      <c r="G1738">
        <f>tblSalaries[[#This Row],[clean Salary (in local currency)]]*VLOOKUP(tblSalaries[[#This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VLOOKUP(tblSalaries[[#This Row],[Where do you work]],tblCountries[[Actual]:[Mapping]],2,FALSE)</f>
        <v>India</v>
      </c>
      <c r="L1738" t="s">
        <v>13</v>
      </c>
      <c r="M1738" s="32">
        <f>tblHours[[#This Row],[hrs per day, ave]]</f>
        <v>8</v>
      </c>
      <c r="N1738" s="32">
        <f>tblHours[[#This Row],[hrs per day, min]]</f>
        <v>8</v>
      </c>
      <c r="O1738" s="32">
        <f>tblHours[[#This Row],[hrs per day, max]]</f>
        <v>8</v>
      </c>
      <c r="P1738">
        <v>0</v>
      </c>
    </row>
    <row r="1739" spans="2:16" ht="15" hidden="1" customHeight="1">
      <c r="B1739" t="s">
        <v>3742</v>
      </c>
      <c r="C1739" s="1">
        <v>41070.522083333337</v>
      </c>
      <c r="D1739" s="4">
        <v>125000</v>
      </c>
      <c r="E1739">
        <v>125000</v>
      </c>
      <c r="F1739" t="s">
        <v>6</v>
      </c>
      <c r="G1739">
        <f>tblSalaries[[#This Row],[clean Salary (in local currency)]]*VLOOKUP(tblSalaries[[#This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VLOOKUP(tblSalaries[[#This Row],[Where do you work]],tblCountries[[Actual]:[Mapping]],2,FALSE)</f>
        <v>USA</v>
      </c>
      <c r="L1739" t="s">
        <v>13</v>
      </c>
      <c r="M1739" s="32">
        <f>tblHours[[#This Row],[hrs per day, ave]]</f>
        <v>8</v>
      </c>
      <c r="N1739" s="32">
        <f>tblHours[[#This Row],[hrs per day, min]]</f>
        <v>8</v>
      </c>
      <c r="O1739" s="32">
        <f>tblHours[[#This Row],[hrs per day, max]]</f>
        <v>8</v>
      </c>
      <c r="P1739">
        <v>10</v>
      </c>
    </row>
    <row r="1740" spans="2:16" ht="15" hidden="1" customHeight="1">
      <c r="B1740" t="s">
        <v>3743</v>
      </c>
      <c r="C1740" s="1">
        <v>41070.624062499999</v>
      </c>
      <c r="D1740" s="4">
        <v>1300000</v>
      </c>
      <c r="E1740">
        <v>1300000</v>
      </c>
      <c r="F1740" t="s">
        <v>40</v>
      </c>
      <c r="G1740">
        <f>tblSalaries[[#This Row],[clean Salary (in local currency)]]*VLOOKUP(tblSalaries[[#This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VLOOKUP(tblSalaries[[#This Row],[Where do you work]],tblCountries[[Actual]:[Mapping]],2,FALSE)</f>
        <v>India</v>
      </c>
      <c r="L1740" t="s">
        <v>13</v>
      </c>
      <c r="M1740" s="32">
        <f>tblHours[[#This Row],[hrs per day, ave]]</f>
        <v>8</v>
      </c>
      <c r="N1740" s="32">
        <f>tblHours[[#This Row],[hrs per day, min]]</f>
        <v>8</v>
      </c>
      <c r="O1740" s="32">
        <f>tblHours[[#This Row],[hrs per day, max]]</f>
        <v>8</v>
      </c>
      <c r="P1740">
        <v>9</v>
      </c>
    </row>
    <row r="1741" spans="2:16" ht="15" hidden="1" customHeight="1">
      <c r="B1741" t="s">
        <v>3744</v>
      </c>
      <c r="C1741" s="1">
        <v>41070.63890046296</v>
      </c>
      <c r="D1741" s="4">
        <v>1000</v>
      </c>
      <c r="E1741">
        <v>12000</v>
      </c>
      <c r="F1741" t="s">
        <v>6</v>
      </c>
      <c r="G1741">
        <f>tblSalaries[[#This Row],[clean Salary (in local currency)]]*VLOOKUP(tblSalaries[[#This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VLOOKUP(tblSalaries[[#This Row],[Where do you work]],tblCountries[[Actual]:[Mapping]],2,FALSE)</f>
        <v>India</v>
      </c>
      <c r="L1741" t="s">
        <v>18</v>
      </c>
      <c r="M1741" s="32">
        <f>tblHours[[#This Row],[hrs per day, ave]]</f>
        <v>2.5</v>
      </c>
      <c r="N1741" s="32">
        <f>tblHours[[#This Row],[hrs per day, min]]</f>
        <v>2</v>
      </c>
      <c r="O1741" s="32">
        <f>tblHours[[#This Row],[hrs per day, max]]</f>
        <v>3</v>
      </c>
      <c r="P1741">
        <v>7</v>
      </c>
    </row>
    <row r="1742" spans="2:16" ht="15" hidden="1" customHeight="1">
      <c r="B1742" t="s">
        <v>3745</v>
      </c>
      <c r="C1742" s="1">
        <v>41070.666168981479</v>
      </c>
      <c r="D1742" s="4">
        <v>30000</v>
      </c>
      <c r="E1742">
        <v>30000</v>
      </c>
      <c r="F1742" t="s">
        <v>6</v>
      </c>
      <c r="G1742">
        <f>tblSalaries[[#This Row],[clean Salary (in local currency)]]*VLOOKUP(tblSalaries[[#This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VLOOKUP(tblSalaries[[#This Row],[Where do you work]],tblCountries[[Actual]:[Mapping]],2,FALSE)</f>
        <v>Malaysia</v>
      </c>
      <c r="L1742" t="s">
        <v>25</v>
      </c>
      <c r="M1742" s="32">
        <f>tblHours[[#This Row],[hrs per day, ave]]</f>
        <v>1.5</v>
      </c>
      <c r="N1742" s="32">
        <f>tblHours[[#This Row],[hrs per day, min]]</f>
        <v>1</v>
      </c>
      <c r="O1742" s="32">
        <f>tblHours[[#This Row],[hrs per day, max]]</f>
        <v>2</v>
      </c>
      <c r="P1742">
        <v>12</v>
      </c>
    </row>
    <row r="1743" spans="2:16" ht="15" hidden="1" customHeight="1">
      <c r="B1743" t="s">
        <v>3746</v>
      </c>
      <c r="C1743" s="1">
        <v>41070.723009259258</v>
      </c>
      <c r="D1743" s="4">
        <v>72000</v>
      </c>
      <c r="E1743">
        <v>72000</v>
      </c>
      <c r="F1743" t="s">
        <v>22</v>
      </c>
      <c r="G1743">
        <f>tblSalaries[[#This Row],[clean Salary (in local currency)]]*VLOOKUP(tblSalaries[[#This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VLOOKUP(tblSalaries[[#This Row],[Where do you work]],tblCountries[[Actual]:[Mapping]],2,FALSE)</f>
        <v>Croatia</v>
      </c>
      <c r="L1743" t="s">
        <v>25</v>
      </c>
      <c r="M1743" s="32">
        <f>tblHours[[#This Row],[hrs per day, ave]]</f>
        <v>1.5</v>
      </c>
      <c r="N1743" s="32">
        <f>tblHours[[#This Row],[hrs per day, min]]</f>
        <v>1</v>
      </c>
      <c r="O1743" s="32">
        <f>tblHours[[#This Row],[hrs per day, max]]</f>
        <v>2</v>
      </c>
      <c r="P1743">
        <v>3</v>
      </c>
    </row>
    <row r="1744" spans="2:16" ht="15" hidden="1" customHeight="1">
      <c r="B1744" t="s">
        <v>3747</v>
      </c>
      <c r="C1744" s="1">
        <v>41070.854432870372</v>
      </c>
      <c r="D1744" s="4" t="s">
        <v>1896</v>
      </c>
      <c r="E1744">
        <v>22300</v>
      </c>
      <c r="F1744" t="s">
        <v>69</v>
      </c>
      <c r="G1744">
        <f>tblSalaries[[#This Row],[clean Salary (in local currency)]]*VLOOKUP(tblSalaries[[#This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VLOOKUP(tblSalaries[[#This Row],[Where do you work]],tblCountries[[Actual]:[Mapping]],2,FALSE)</f>
        <v>UK</v>
      </c>
      <c r="L1744" t="s">
        <v>13</v>
      </c>
      <c r="M1744" s="32">
        <f>tblHours[[#This Row],[hrs per day, ave]]</f>
        <v>8</v>
      </c>
      <c r="N1744" s="32">
        <f>tblHours[[#This Row],[hrs per day, min]]</f>
        <v>8</v>
      </c>
      <c r="O1744" s="32">
        <f>tblHours[[#This Row],[hrs per day, max]]</f>
        <v>8</v>
      </c>
      <c r="P1744">
        <v>4</v>
      </c>
    </row>
    <row r="1745" spans="2:16" ht="15" hidden="1" customHeight="1">
      <c r="B1745" t="s">
        <v>3748</v>
      </c>
      <c r="C1745" s="1">
        <v>41070.911458333336</v>
      </c>
      <c r="D1745" s="4" t="s">
        <v>1898</v>
      </c>
      <c r="E1745">
        <v>31185</v>
      </c>
      <c r="F1745" t="s">
        <v>69</v>
      </c>
      <c r="G1745">
        <f>tblSalaries[[#This Row],[clean Salary (in local currency)]]*VLOOKUP(tblSalaries[[#This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VLOOKUP(tblSalaries[[#This Row],[Where do you work]],tblCountries[[Actual]:[Mapping]],2,FALSE)</f>
        <v>UK</v>
      </c>
      <c r="L1745" t="s">
        <v>9</v>
      </c>
      <c r="M1745" s="32">
        <f>tblHours[[#This Row],[hrs per day, ave]]</f>
        <v>5</v>
      </c>
      <c r="N1745" s="32">
        <f>tblHours[[#This Row],[hrs per day, min]]</f>
        <v>4</v>
      </c>
      <c r="O1745" s="32">
        <f>tblHours[[#This Row],[hrs per day, max]]</f>
        <v>6</v>
      </c>
      <c r="P1745">
        <v>7</v>
      </c>
    </row>
    <row r="1746" spans="2:16" ht="15" hidden="1" customHeight="1">
      <c r="B1746" t="s">
        <v>3749</v>
      </c>
      <c r="C1746" s="1">
        <v>41071.133090277777</v>
      </c>
      <c r="D1746" s="4">
        <v>150000</v>
      </c>
      <c r="E1746">
        <v>150000</v>
      </c>
      <c r="F1746" t="s">
        <v>40</v>
      </c>
      <c r="G1746">
        <f>tblSalaries[[#This Row],[clean Salary (in local currency)]]*VLOOKUP(tblSalaries[[#This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VLOOKUP(tblSalaries[[#This Row],[Where do you work]],tblCountries[[Actual]:[Mapping]],2,FALSE)</f>
        <v>India</v>
      </c>
      <c r="L1746" t="s">
        <v>18</v>
      </c>
      <c r="M1746" s="32">
        <f>tblHours[[#This Row],[hrs per day, ave]]</f>
        <v>2.5</v>
      </c>
      <c r="N1746" s="32">
        <f>tblHours[[#This Row],[hrs per day, min]]</f>
        <v>2</v>
      </c>
      <c r="O1746" s="32">
        <f>tblHours[[#This Row],[hrs per day, max]]</f>
        <v>3</v>
      </c>
      <c r="P1746">
        <v>1</v>
      </c>
    </row>
    <row r="1747" spans="2:16" ht="15" hidden="1" customHeight="1">
      <c r="B1747" t="s">
        <v>3750</v>
      </c>
      <c r="C1747" s="1">
        <v>41071.249409722222</v>
      </c>
      <c r="D1747" s="4">
        <v>27000</v>
      </c>
      <c r="E1747">
        <v>27000</v>
      </c>
      <c r="F1747" t="s">
        <v>69</v>
      </c>
      <c r="G1747">
        <f>tblSalaries[[#This Row],[clean Salary (in local currency)]]*VLOOKUP(tblSalaries[[#This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VLOOKUP(tblSalaries[[#This Row],[Where do you work]],tblCountries[[Actual]:[Mapping]],2,FALSE)</f>
        <v>UK</v>
      </c>
      <c r="L1747" t="s">
        <v>9</v>
      </c>
      <c r="M1747" s="32">
        <f>tblHours[[#This Row],[hrs per day, ave]]</f>
        <v>5</v>
      </c>
      <c r="N1747" s="32">
        <f>tblHours[[#This Row],[hrs per day, min]]</f>
        <v>4</v>
      </c>
      <c r="O1747" s="32">
        <f>tblHours[[#This Row],[hrs per day, max]]</f>
        <v>6</v>
      </c>
      <c r="P1747">
        <v>3</v>
      </c>
    </row>
    <row r="1748" spans="2:16" ht="15" hidden="1" customHeight="1">
      <c r="B1748" t="s">
        <v>3751</v>
      </c>
      <c r="C1748" s="1">
        <v>41071.249942129631</v>
      </c>
      <c r="D1748" s="4">
        <v>27000</v>
      </c>
      <c r="E1748">
        <v>27000</v>
      </c>
      <c r="F1748" t="s">
        <v>69</v>
      </c>
      <c r="G1748">
        <f>tblSalaries[[#This Row],[clean Salary (in local currency)]]*VLOOKUP(tblSalaries[[#This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VLOOKUP(tblSalaries[[#This Row],[Where do you work]],tblCountries[[Actual]:[Mapping]],2,FALSE)</f>
        <v>UK</v>
      </c>
      <c r="L1748" t="s">
        <v>9</v>
      </c>
      <c r="M1748" s="32">
        <f>tblHours[[#This Row],[hrs per day, ave]]</f>
        <v>5</v>
      </c>
      <c r="N1748" s="32">
        <f>tblHours[[#This Row],[hrs per day, min]]</f>
        <v>4</v>
      </c>
      <c r="O1748" s="32">
        <f>tblHours[[#This Row],[hrs per day, max]]</f>
        <v>6</v>
      </c>
      <c r="P1748">
        <v>3</v>
      </c>
    </row>
    <row r="1749" spans="2:16" ht="15" hidden="1" customHeight="1">
      <c r="B1749" t="s">
        <v>3752</v>
      </c>
      <c r="C1749" s="1">
        <v>41071.419942129629</v>
      </c>
      <c r="D1749" s="4">
        <v>74461</v>
      </c>
      <c r="E1749">
        <v>74461</v>
      </c>
      <c r="F1749" t="s">
        <v>6</v>
      </c>
      <c r="G1749">
        <f>tblSalaries[[#This Row],[clean Salary (in local currency)]]*VLOOKUP(tblSalaries[[#This Row],[Currency]],tblXrate[],2,FALSE)</f>
        <v>74461</v>
      </c>
      <c r="H1749" t="s">
        <v>1901</v>
      </c>
      <c r="I1749" t="s">
        <v>4000</v>
      </c>
      <c r="J1749" t="s">
        <v>15</v>
      </c>
      <c r="K1749" t="str">
        <f>VLOOKUP(tblSalaries[[#This Row],[Where do you work]],tblCountries[[Actual]:[Mapping]],2,FALSE)</f>
        <v>USA</v>
      </c>
      <c r="L1749" t="s">
        <v>25</v>
      </c>
      <c r="M1749" s="32">
        <f>tblHours[[#This Row],[hrs per day, ave]]</f>
        <v>1.5</v>
      </c>
      <c r="N1749" s="32">
        <f>tblHours[[#This Row],[hrs per day, min]]</f>
        <v>1</v>
      </c>
      <c r="O1749" s="32">
        <f>tblHours[[#This Row],[hrs per day, max]]</f>
        <v>2</v>
      </c>
      <c r="P1749">
        <v>9</v>
      </c>
    </row>
    <row r="1750" spans="2:16" ht="15" hidden="1" customHeight="1">
      <c r="B1750" t="s">
        <v>3753</v>
      </c>
      <c r="C1750" s="1">
        <v>41071.705324074072</v>
      </c>
      <c r="D1750" s="4" t="s">
        <v>1902</v>
      </c>
      <c r="E1750">
        <v>26500</v>
      </c>
      <c r="F1750" t="s">
        <v>69</v>
      </c>
      <c r="G1750">
        <f>tblSalaries[[#This Row],[clean Salary (in local currency)]]*VLOOKUP(tblSalaries[[#This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VLOOKUP(tblSalaries[[#This Row],[Where do you work]],tblCountries[[Actual]:[Mapping]],2,FALSE)</f>
        <v>UK</v>
      </c>
      <c r="L1750" t="s">
        <v>9</v>
      </c>
      <c r="M1750" s="32">
        <f>tblHours[[#This Row],[hrs per day, ave]]</f>
        <v>5</v>
      </c>
      <c r="N1750" s="32">
        <f>tblHours[[#This Row],[hrs per day, min]]</f>
        <v>4</v>
      </c>
      <c r="O1750" s="32">
        <f>tblHours[[#This Row],[hrs per day, max]]</f>
        <v>6</v>
      </c>
      <c r="P1750">
        <v>16</v>
      </c>
    </row>
    <row r="1751" spans="2:16" ht="15" hidden="1" customHeight="1">
      <c r="B1751" t="s">
        <v>3754</v>
      </c>
      <c r="C1751" s="1">
        <v>41071.709699074076</v>
      </c>
      <c r="D1751" s="4" t="s">
        <v>766</v>
      </c>
      <c r="E1751">
        <v>480000</v>
      </c>
      <c r="F1751" t="s">
        <v>40</v>
      </c>
      <c r="G1751">
        <f>tblSalaries[[#This Row],[clean Salary (in local currency)]]*VLOOKUP(tblSalaries[[#This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VLOOKUP(tblSalaries[[#This Row],[Where do you work]],tblCountries[[Actual]:[Mapping]],2,FALSE)</f>
        <v>India</v>
      </c>
      <c r="L1751" t="s">
        <v>9</v>
      </c>
      <c r="M1751" s="32">
        <f>tblHours[[#This Row],[hrs per day, ave]]</f>
        <v>5</v>
      </c>
      <c r="N1751" s="32">
        <f>tblHours[[#This Row],[hrs per day, min]]</f>
        <v>4</v>
      </c>
      <c r="O1751" s="32">
        <f>tblHours[[#This Row],[hrs per day, max]]</f>
        <v>6</v>
      </c>
      <c r="P1751">
        <v>1</v>
      </c>
    </row>
    <row r="1752" spans="2:16" ht="15" hidden="1" customHeight="1">
      <c r="B1752" t="s">
        <v>3755</v>
      </c>
      <c r="C1752" s="1">
        <v>41071.746087962965</v>
      </c>
      <c r="D1752" s="4">
        <v>200</v>
      </c>
      <c r="E1752">
        <v>2400</v>
      </c>
      <c r="F1752" t="s">
        <v>6</v>
      </c>
      <c r="G1752">
        <f>tblSalaries[[#This Row],[clean Salary (in local currency)]]*VLOOKUP(tblSalaries[[#This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18</v>
      </c>
      <c r="M1752" s="32">
        <f>tblHours[[#This Row],[hrs per day, ave]]</f>
        <v>2.5</v>
      </c>
      <c r="N1752" s="32">
        <f>tblHours[[#This Row],[hrs per day, min]]</f>
        <v>2</v>
      </c>
      <c r="O1752" s="32">
        <f>tblHours[[#This Row],[hrs per day, max]]</f>
        <v>3</v>
      </c>
      <c r="P1752">
        <v>3</v>
      </c>
    </row>
    <row r="1753" spans="2:16" ht="15" hidden="1" customHeight="1">
      <c r="B1753" t="s">
        <v>3756</v>
      </c>
      <c r="C1753" s="1">
        <v>41071.819988425923</v>
      </c>
      <c r="D1753" s="4" t="s">
        <v>797</v>
      </c>
      <c r="E1753">
        <v>3000</v>
      </c>
      <c r="F1753" t="s">
        <v>6</v>
      </c>
      <c r="G1753">
        <f>tblSalaries[[#This Row],[clean Salary (in local currency)]]*VLOOKUP(tblSalaries[[#This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VLOOKUP(tblSalaries[[#This Row],[Where do you work]],tblCountries[[Actual]:[Mapping]],2,FALSE)</f>
        <v>Bangladesh</v>
      </c>
      <c r="L1753" t="s">
        <v>25</v>
      </c>
      <c r="M1753" s="32">
        <f>tblHours[[#This Row],[hrs per day, ave]]</f>
        <v>1.5</v>
      </c>
      <c r="N1753" s="32">
        <f>tblHours[[#This Row],[hrs per day, min]]</f>
        <v>1</v>
      </c>
      <c r="O1753" s="32">
        <f>tblHours[[#This Row],[hrs per day, max]]</f>
        <v>2</v>
      </c>
      <c r="P1753">
        <v>12</v>
      </c>
    </row>
    <row r="1754" spans="2:16" ht="15" hidden="1" customHeight="1">
      <c r="B1754" t="s">
        <v>3757</v>
      </c>
      <c r="C1754" s="1">
        <v>41071.830972222226</v>
      </c>
      <c r="D1754" s="4">
        <v>11000</v>
      </c>
      <c r="E1754">
        <v>11000</v>
      </c>
      <c r="F1754" t="s">
        <v>6</v>
      </c>
      <c r="G1754">
        <f>tblSalaries[[#This Row],[clean Salary (in local currency)]]*VLOOKUP(tblSalaries[[#This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VLOOKUP(tblSalaries[[#This Row],[Where do you work]],tblCountries[[Actual]:[Mapping]],2,FALSE)</f>
        <v>India</v>
      </c>
      <c r="L1754" t="s">
        <v>9</v>
      </c>
      <c r="M1754" s="32">
        <f>tblHours[[#This Row],[hrs per day, ave]]</f>
        <v>5</v>
      </c>
      <c r="N1754" s="32">
        <f>tblHours[[#This Row],[hrs per day, min]]</f>
        <v>4</v>
      </c>
      <c r="O1754" s="32">
        <f>tblHours[[#This Row],[hrs per day, max]]</f>
        <v>6</v>
      </c>
      <c r="P1754">
        <v>2</v>
      </c>
    </row>
    <row r="1755" spans="2:16" ht="15" hidden="1" customHeight="1">
      <c r="B1755" t="s">
        <v>3758</v>
      </c>
      <c r="C1755" s="1">
        <v>41071.877500000002</v>
      </c>
      <c r="D1755" s="4">
        <v>40000</v>
      </c>
      <c r="E1755">
        <v>40000</v>
      </c>
      <c r="F1755" t="s">
        <v>6</v>
      </c>
      <c r="G1755">
        <f>tblSalaries[[#This Row],[clean Salary (in local currency)]]*VLOOKUP(tblSalaries[[#This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VLOOKUP(tblSalaries[[#This Row],[Where do you work]],tblCountries[[Actual]:[Mapping]],2,FALSE)</f>
        <v>USA</v>
      </c>
      <c r="L1755" t="s">
        <v>18</v>
      </c>
      <c r="M1755" s="32">
        <f>tblHours[[#This Row],[hrs per day, ave]]</f>
        <v>2.5</v>
      </c>
      <c r="N1755" s="32">
        <f>tblHours[[#This Row],[hrs per day, min]]</f>
        <v>2</v>
      </c>
      <c r="O1755" s="32">
        <f>tblHours[[#This Row],[hrs per day, max]]</f>
        <v>3</v>
      </c>
      <c r="P1755">
        <v>2</v>
      </c>
    </row>
    <row r="1756" spans="2:16" ht="15" hidden="1" customHeight="1">
      <c r="B1756" t="s">
        <v>3759</v>
      </c>
      <c r="C1756" s="1">
        <v>41071.895474537036</v>
      </c>
      <c r="D1756" s="4">
        <v>300</v>
      </c>
      <c r="E1756">
        <v>3600</v>
      </c>
      <c r="F1756" t="s">
        <v>6</v>
      </c>
      <c r="G1756">
        <f>tblSalaries[[#This Row],[clean Salary (in local currency)]]*VLOOKUP(tblSalaries[[#This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VLOOKUP(tblSalaries[[#This Row],[Where do you work]],tblCountries[[Actual]:[Mapping]],2,FALSE)</f>
        <v>India</v>
      </c>
      <c r="L1756" t="s">
        <v>9</v>
      </c>
      <c r="M1756" s="32">
        <f>tblHours[[#This Row],[hrs per day, ave]]</f>
        <v>5</v>
      </c>
      <c r="N1756" s="32">
        <f>tblHours[[#This Row],[hrs per day, min]]</f>
        <v>4</v>
      </c>
      <c r="O1756" s="32">
        <f>tblHours[[#This Row],[hrs per day, max]]</f>
        <v>6</v>
      </c>
      <c r="P1756">
        <v>1</v>
      </c>
    </row>
    <row r="1757" spans="2:16" ht="15" hidden="1" customHeight="1">
      <c r="B1757" t="s">
        <v>3760</v>
      </c>
      <c r="C1757" s="1">
        <v>41071.911273148151</v>
      </c>
      <c r="D1757" s="4">
        <v>56600</v>
      </c>
      <c r="E1757">
        <v>56600</v>
      </c>
      <c r="F1757" t="s">
        <v>6</v>
      </c>
      <c r="G1757">
        <f>tblSalaries[[#This Row],[clean Salary (in local currency)]]*VLOOKUP(tblSalaries[[#This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VLOOKUP(tblSalaries[[#This Row],[Where do you work]],tblCountries[[Actual]:[Mapping]],2,FALSE)</f>
        <v>USA</v>
      </c>
      <c r="L1757" t="s">
        <v>9</v>
      </c>
      <c r="M1757" s="32">
        <f>tblHours[[#This Row],[hrs per day, ave]]</f>
        <v>5</v>
      </c>
      <c r="N1757" s="32">
        <f>tblHours[[#This Row],[hrs per day, min]]</f>
        <v>4</v>
      </c>
      <c r="O1757" s="32">
        <f>tblHours[[#This Row],[hrs per day, max]]</f>
        <v>6</v>
      </c>
      <c r="P1757">
        <v>12</v>
      </c>
    </row>
    <row r="1758" spans="2:16" ht="15" hidden="1" customHeight="1">
      <c r="B1758" t="s">
        <v>3761</v>
      </c>
      <c r="C1758" s="1">
        <v>41071.931539351855</v>
      </c>
      <c r="D1758" s="4">
        <v>33600</v>
      </c>
      <c r="E1758">
        <v>33600</v>
      </c>
      <c r="F1758" t="s">
        <v>6</v>
      </c>
      <c r="G1758">
        <f>tblSalaries[[#This Row],[clean Salary (in local currency)]]*VLOOKUP(tblSalaries[[#This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VLOOKUP(tblSalaries[[#This Row],[Where do you work]],tblCountries[[Actual]:[Mapping]],2,FALSE)</f>
        <v>Singapore</v>
      </c>
      <c r="L1758" t="s">
        <v>13</v>
      </c>
      <c r="M1758" s="32">
        <f>tblHours[[#This Row],[hrs per day, ave]]</f>
        <v>8</v>
      </c>
      <c r="N1758" s="32">
        <f>tblHours[[#This Row],[hrs per day, min]]</f>
        <v>8</v>
      </c>
      <c r="O1758" s="32">
        <f>tblHours[[#This Row],[hrs per day, max]]</f>
        <v>8</v>
      </c>
      <c r="P1758">
        <v>2</v>
      </c>
    </row>
    <row r="1759" spans="2:16" ht="15" hidden="1" customHeight="1">
      <c r="B1759" t="s">
        <v>3762</v>
      </c>
      <c r="C1759" s="1">
        <v>41071.931944444441</v>
      </c>
      <c r="D1759" s="4">
        <v>33600</v>
      </c>
      <c r="E1759">
        <v>33600</v>
      </c>
      <c r="F1759" t="s">
        <v>6</v>
      </c>
      <c r="G1759">
        <f>tblSalaries[[#This Row],[clean Salary (in local currency)]]*VLOOKUP(tblSalaries[[#This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VLOOKUP(tblSalaries[[#This Row],[Where do you work]],tblCountries[[Actual]:[Mapping]],2,FALSE)</f>
        <v>Singapore</v>
      </c>
      <c r="L1759" t="s">
        <v>13</v>
      </c>
      <c r="M1759" s="32">
        <f>tblHours[[#This Row],[hrs per day, ave]]</f>
        <v>8</v>
      </c>
      <c r="N1759" s="32">
        <f>tblHours[[#This Row],[hrs per day, min]]</f>
        <v>8</v>
      </c>
      <c r="O1759" s="32">
        <f>tblHours[[#This Row],[hrs per day, max]]</f>
        <v>8</v>
      </c>
      <c r="P1759">
        <v>2</v>
      </c>
    </row>
    <row r="1760" spans="2:16" ht="15" hidden="1" customHeight="1">
      <c r="B1760" t="s">
        <v>3763</v>
      </c>
      <c r="C1760" s="1">
        <v>41072.018136574072</v>
      </c>
      <c r="D1760" s="4">
        <v>100000</v>
      </c>
      <c r="E1760">
        <v>100000</v>
      </c>
      <c r="F1760" t="s">
        <v>6</v>
      </c>
      <c r="G1760">
        <f>tblSalaries[[#This Row],[clean Salary (in local currency)]]*VLOOKUP(tblSalaries[[#This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13</v>
      </c>
      <c r="M1760" s="32">
        <f>tblHours[[#This Row],[hrs per day, ave]]</f>
        <v>8</v>
      </c>
      <c r="N1760" s="32">
        <f>tblHours[[#This Row],[hrs per day, min]]</f>
        <v>8</v>
      </c>
      <c r="O1760" s="32">
        <f>tblHours[[#This Row],[hrs per day, max]]</f>
        <v>8</v>
      </c>
      <c r="P1760">
        <v>12</v>
      </c>
    </row>
    <row r="1761" spans="2:16" ht="15" hidden="1" customHeight="1">
      <c r="B1761" t="s">
        <v>3764</v>
      </c>
      <c r="C1761" s="1">
        <v>41072.080000000002</v>
      </c>
      <c r="D1761" s="4">
        <v>40000</v>
      </c>
      <c r="E1761">
        <v>40000</v>
      </c>
      <c r="F1761" t="s">
        <v>86</v>
      </c>
      <c r="G1761">
        <f>tblSalaries[[#This Row],[clean Salary (in local currency)]]*VLOOKUP(tblSalaries[[#This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VLOOKUP(tblSalaries[[#This Row],[Where do you work]],tblCountries[[Actual]:[Mapping]],2,FALSE)</f>
        <v>Canada</v>
      </c>
      <c r="L1761" t="s">
        <v>25</v>
      </c>
      <c r="M1761" s="32">
        <f>tblHours[[#This Row],[hrs per day, ave]]</f>
        <v>1.5</v>
      </c>
      <c r="N1761" s="32">
        <f>tblHours[[#This Row],[hrs per day, min]]</f>
        <v>1</v>
      </c>
      <c r="O1761" s="32">
        <f>tblHours[[#This Row],[hrs per day, max]]</f>
        <v>2</v>
      </c>
      <c r="P1761">
        <v>1</v>
      </c>
    </row>
    <row r="1762" spans="2:16" ht="15" hidden="1" customHeight="1">
      <c r="B1762" t="s">
        <v>3765</v>
      </c>
      <c r="C1762" s="1">
        <v>41072.081944444442</v>
      </c>
      <c r="D1762" s="4">
        <v>400000</v>
      </c>
      <c r="E1762">
        <v>400000</v>
      </c>
      <c r="F1762" t="s">
        <v>40</v>
      </c>
      <c r="G1762">
        <f>tblSalaries[[#This Row],[clean Salary (in local currency)]]*VLOOKUP(tblSalaries[[#This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VLOOKUP(tblSalaries[[#This Row],[Where do you work]],tblCountries[[Actual]:[Mapping]],2,FALSE)</f>
        <v>India</v>
      </c>
      <c r="L1762" t="s">
        <v>18</v>
      </c>
      <c r="M1762" s="32">
        <f>tblHours[[#This Row],[hrs per day, ave]]</f>
        <v>2.5</v>
      </c>
      <c r="N1762" s="32">
        <f>tblHours[[#This Row],[hrs per day, min]]</f>
        <v>2</v>
      </c>
      <c r="O1762" s="32">
        <f>tblHours[[#This Row],[hrs per day, max]]</f>
        <v>3</v>
      </c>
      <c r="P1762">
        <v>3</v>
      </c>
    </row>
    <row r="1763" spans="2:16" ht="15" hidden="1" customHeight="1">
      <c r="B1763" t="s">
        <v>3766</v>
      </c>
      <c r="C1763" s="1">
        <v>41072.113391203704</v>
      </c>
      <c r="D1763" s="4" t="s">
        <v>1908</v>
      </c>
      <c r="E1763">
        <v>65000</v>
      </c>
      <c r="F1763" t="s">
        <v>6</v>
      </c>
      <c r="G1763">
        <f>tblSalaries[[#This Row],[clean Salary (in local currency)]]*VLOOKUP(tblSalaries[[#This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9</v>
      </c>
      <c r="M1763" s="32">
        <f>tblHours[[#This Row],[hrs per day, ave]]</f>
        <v>5</v>
      </c>
      <c r="N1763" s="32">
        <f>tblHours[[#This Row],[hrs per day, min]]</f>
        <v>4</v>
      </c>
      <c r="O1763" s="32">
        <f>tblHours[[#This Row],[hrs per day, max]]</f>
        <v>6</v>
      </c>
      <c r="P1763">
        <v>14</v>
      </c>
    </row>
    <row r="1764" spans="2:16" ht="15" hidden="1" customHeight="1">
      <c r="B1764" t="s">
        <v>3767</v>
      </c>
      <c r="C1764" s="1">
        <v>41072.124490740738</v>
      </c>
      <c r="D1764" s="4">
        <v>65000</v>
      </c>
      <c r="E1764">
        <v>65000</v>
      </c>
      <c r="F1764" t="s">
        <v>6</v>
      </c>
      <c r="G1764">
        <f>tblSalaries[[#This Row],[clean Salary (in local currency)]]*VLOOKUP(tblSalaries[[#This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VLOOKUP(tblSalaries[[#This Row],[Where do you work]],tblCountries[[Actual]:[Mapping]],2,FALSE)</f>
        <v>USA</v>
      </c>
      <c r="L1764" t="s">
        <v>18</v>
      </c>
      <c r="M1764" s="32">
        <f>tblHours[[#This Row],[hrs per day, ave]]</f>
        <v>2.5</v>
      </c>
      <c r="N1764" s="32">
        <f>tblHours[[#This Row],[hrs per day, min]]</f>
        <v>2</v>
      </c>
      <c r="O1764" s="32">
        <f>tblHours[[#This Row],[hrs per day, max]]</f>
        <v>3</v>
      </c>
      <c r="P1764">
        <v>10</v>
      </c>
    </row>
    <row r="1765" spans="2:16" ht="15" hidden="1" customHeight="1">
      <c r="B1765" t="s">
        <v>3768</v>
      </c>
      <c r="C1765" s="1">
        <v>41072.147534722222</v>
      </c>
      <c r="D1765" s="4">
        <v>65000</v>
      </c>
      <c r="E1765">
        <v>65000</v>
      </c>
      <c r="F1765" t="s">
        <v>6</v>
      </c>
      <c r="G1765">
        <f>tblSalaries[[#This Row],[clean Salary (in local currency)]]*VLOOKUP(tblSalaries[[#This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VLOOKUP(tblSalaries[[#This Row],[Where do you work]],tblCountries[[Actual]:[Mapping]],2,FALSE)</f>
        <v>USA</v>
      </c>
      <c r="L1765" t="s">
        <v>18</v>
      </c>
      <c r="M1765" s="32">
        <f>tblHours[[#This Row],[hrs per day, ave]]</f>
        <v>2.5</v>
      </c>
      <c r="N1765" s="32">
        <f>tblHours[[#This Row],[hrs per day, min]]</f>
        <v>2</v>
      </c>
      <c r="O1765" s="32">
        <f>tblHours[[#This Row],[hrs per day, max]]</f>
        <v>3</v>
      </c>
      <c r="P1765">
        <v>13</v>
      </c>
    </row>
    <row r="1766" spans="2:16" ht="15" hidden="1" customHeight="1">
      <c r="B1766" t="s">
        <v>3769</v>
      </c>
      <c r="C1766" s="1">
        <v>41072.156539351854</v>
      </c>
      <c r="D1766" s="4">
        <v>78000</v>
      </c>
      <c r="E1766">
        <v>78000</v>
      </c>
      <c r="F1766" t="s">
        <v>86</v>
      </c>
      <c r="G1766">
        <f>tblSalaries[[#This Row],[clean Salary (in local currency)]]*VLOOKUP(tblSalaries[[#This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VLOOKUP(tblSalaries[[#This Row],[Where do you work]],tblCountries[[Actual]:[Mapping]],2,FALSE)</f>
        <v>Canada</v>
      </c>
      <c r="L1766" t="s">
        <v>13</v>
      </c>
      <c r="M1766" s="32">
        <f>tblHours[[#This Row],[hrs per day, ave]]</f>
        <v>8</v>
      </c>
      <c r="N1766" s="32">
        <f>tblHours[[#This Row],[hrs per day, min]]</f>
        <v>8</v>
      </c>
      <c r="O1766" s="32">
        <f>tblHours[[#This Row],[hrs per day, max]]</f>
        <v>8</v>
      </c>
      <c r="P1766">
        <v>4</v>
      </c>
    </row>
    <row r="1767" spans="2:16" ht="15" hidden="1" customHeight="1">
      <c r="B1767" t="s">
        <v>3770</v>
      </c>
      <c r="C1767" s="1">
        <v>41072.275138888886</v>
      </c>
      <c r="D1767" s="4">
        <v>63000</v>
      </c>
      <c r="E1767">
        <v>63000</v>
      </c>
      <c r="F1767" t="s">
        <v>6</v>
      </c>
      <c r="G1767">
        <f>tblSalaries[[#This Row],[clean Salary (in local currency)]]*VLOOKUP(tblSalaries[[#This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VLOOKUP(tblSalaries[[#This Row],[Where do you work]],tblCountries[[Actual]:[Mapping]],2,FALSE)</f>
        <v>USA</v>
      </c>
      <c r="L1767" t="s">
        <v>13</v>
      </c>
      <c r="M1767" s="32">
        <f>tblHours[[#This Row],[hrs per day, ave]]</f>
        <v>8</v>
      </c>
      <c r="N1767" s="32">
        <f>tblHours[[#This Row],[hrs per day, min]]</f>
        <v>8</v>
      </c>
      <c r="O1767" s="32">
        <f>tblHours[[#This Row],[hrs per day, max]]</f>
        <v>8</v>
      </c>
      <c r="P1767">
        <v>10</v>
      </c>
    </row>
    <row r="1768" spans="2:16" ht="15" hidden="1" customHeight="1">
      <c r="B1768" t="s">
        <v>3771</v>
      </c>
      <c r="C1768" s="1">
        <v>41072.358506944445</v>
      </c>
      <c r="D1768" s="4">
        <v>87000</v>
      </c>
      <c r="E1768">
        <v>87000</v>
      </c>
      <c r="F1768" t="s">
        <v>6</v>
      </c>
      <c r="G1768">
        <f>tblSalaries[[#This Row],[clean Salary (in local currency)]]*VLOOKUP(tblSalaries[[#This Row],[Currency]],tblXrate[],2,FALSE)</f>
        <v>87000</v>
      </c>
      <c r="H1768" t="s">
        <v>1911</v>
      </c>
      <c r="I1768" t="s">
        <v>4000</v>
      </c>
      <c r="J1768" t="s">
        <v>15</v>
      </c>
      <c r="K1768" t="str">
        <f>VLOOKUP(tblSalaries[[#This Row],[Where do you work]],tblCountries[[Actual]:[Mapping]],2,FALSE)</f>
        <v>USA</v>
      </c>
      <c r="L1768" t="s">
        <v>9</v>
      </c>
      <c r="M1768" s="32">
        <f>tblHours[[#This Row],[hrs per day, ave]]</f>
        <v>5</v>
      </c>
      <c r="N1768" s="32">
        <f>tblHours[[#This Row],[hrs per day, min]]</f>
        <v>4</v>
      </c>
      <c r="O1768" s="32">
        <f>tblHours[[#This Row],[hrs per day, max]]</f>
        <v>6</v>
      </c>
      <c r="P1768">
        <v>3</v>
      </c>
    </row>
    <row r="1769" spans="2:16" ht="15" hidden="1" customHeight="1">
      <c r="B1769" t="s">
        <v>3772</v>
      </c>
      <c r="C1769" s="1">
        <v>41072.365451388891</v>
      </c>
      <c r="D1769" s="4">
        <v>45000</v>
      </c>
      <c r="E1769">
        <v>45000</v>
      </c>
      <c r="F1769" t="s">
        <v>6</v>
      </c>
      <c r="G1769">
        <f>tblSalaries[[#This Row],[clean Salary (in local currency)]]*VLOOKUP(tblSalaries[[#This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VLOOKUP(tblSalaries[[#This Row],[Where do you work]],tblCountries[[Actual]:[Mapping]],2,FALSE)</f>
        <v>USA</v>
      </c>
      <c r="L1769" t="s">
        <v>9</v>
      </c>
      <c r="M1769" s="32">
        <f>tblHours[[#This Row],[hrs per day, ave]]</f>
        <v>5</v>
      </c>
      <c r="N1769" s="32">
        <f>tblHours[[#This Row],[hrs per day, min]]</f>
        <v>4</v>
      </c>
      <c r="O1769" s="32">
        <f>tblHours[[#This Row],[hrs per day, max]]</f>
        <v>6</v>
      </c>
      <c r="P1769">
        <v>4</v>
      </c>
    </row>
    <row r="1770" spans="2:16" ht="15" hidden="1" customHeight="1">
      <c r="B1770" t="s">
        <v>3773</v>
      </c>
      <c r="C1770" s="1">
        <v>41072.510949074072</v>
      </c>
      <c r="D1770" s="4">
        <v>85000</v>
      </c>
      <c r="E1770">
        <v>85000</v>
      </c>
      <c r="F1770" t="s">
        <v>6</v>
      </c>
      <c r="G1770">
        <f>tblSalaries[[#This Row],[clean Salary (in local currency)]]*VLOOKUP(tblSalaries[[#This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VLOOKUP(tblSalaries[[#This Row],[Where do you work]],tblCountries[[Actual]:[Mapping]],2,FALSE)</f>
        <v>USA</v>
      </c>
      <c r="L1770" t="s">
        <v>13</v>
      </c>
      <c r="M1770" s="32">
        <f>tblHours[[#This Row],[hrs per day, ave]]</f>
        <v>8</v>
      </c>
      <c r="N1770" s="32">
        <f>tblHours[[#This Row],[hrs per day, min]]</f>
        <v>8</v>
      </c>
      <c r="O1770" s="32">
        <f>tblHours[[#This Row],[hrs per day, max]]</f>
        <v>8</v>
      </c>
      <c r="P1770">
        <v>3</v>
      </c>
    </row>
    <row r="1771" spans="2:16" ht="15" hidden="1" customHeight="1">
      <c r="B1771" t="s">
        <v>3774</v>
      </c>
      <c r="C1771" s="1">
        <v>41072.631504629629</v>
      </c>
      <c r="D1771" s="4">
        <v>156000</v>
      </c>
      <c r="E1771">
        <v>156000</v>
      </c>
      <c r="F1771" t="s">
        <v>82</v>
      </c>
      <c r="G1771">
        <f>tblSalaries[[#This Row],[clean Salary (in local currency)]]*VLOOKUP(tblSalaries[[#This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VLOOKUP(tblSalaries[[#This Row],[Where do you work]],tblCountries[[Actual]:[Mapping]],2,FALSE)</f>
        <v>Australia</v>
      </c>
      <c r="L1771" t="s">
        <v>18</v>
      </c>
      <c r="M1771" s="32">
        <f>tblHours[[#This Row],[hrs per day, ave]]</f>
        <v>2.5</v>
      </c>
      <c r="N1771" s="32">
        <f>tblHours[[#This Row],[hrs per day, min]]</f>
        <v>2</v>
      </c>
      <c r="O1771" s="32">
        <f>tblHours[[#This Row],[hrs per day, max]]</f>
        <v>3</v>
      </c>
      <c r="P1771">
        <v>12</v>
      </c>
    </row>
    <row r="1772" spans="2:16" ht="15" hidden="1" customHeight="1">
      <c r="B1772" t="s">
        <v>3775</v>
      </c>
      <c r="C1772" s="1">
        <v>41072.665694444448</v>
      </c>
      <c r="D1772" s="4">
        <v>560000</v>
      </c>
      <c r="E1772">
        <v>560000</v>
      </c>
      <c r="F1772" t="s">
        <v>40</v>
      </c>
      <c r="G1772">
        <f>tblSalaries[[#This Row],[clean Salary (in local currency)]]*VLOOKUP(tblSalaries[[#This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VLOOKUP(tblSalaries[[#This Row],[Where do you work]],tblCountries[[Actual]:[Mapping]],2,FALSE)</f>
        <v>India</v>
      </c>
      <c r="L1772" t="s">
        <v>18</v>
      </c>
      <c r="M1772" s="32">
        <f>tblHours[[#This Row],[hrs per day, ave]]</f>
        <v>2.5</v>
      </c>
      <c r="N1772" s="32">
        <f>tblHours[[#This Row],[hrs per day, min]]</f>
        <v>2</v>
      </c>
      <c r="O1772" s="32">
        <f>tblHours[[#This Row],[hrs per day, max]]</f>
        <v>3</v>
      </c>
      <c r="P1772">
        <v>4</v>
      </c>
    </row>
    <row r="1773" spans="2:16" ht="15" hidden="1" customHeight="1">
      <c r="B1773" t="s">
        <v>3776</v>
      </c>
      <c r="C1773" s="1">
        <v>41072.678067129629</v>
      </c>
      <c r="D1773" s="4">
        <v>14000</v>
      </c>
      <c r="E1773">
        <v>14000</v>
      </c>
      <c r="F1773" t="s">
        <v>6</v>
      </c>
      <c r="G1773">
        <f>tblSalaries[[#This Row],[clean Salary (in local currency)]]*VLOOKUP(tblSalaries[[#This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VLOOKUP(tblSalaries[[#This Row],[Where do you work]],tblCountries[[Actual]:[Mapping]],2,FALSE)</f>
        <v>India</v>
      </c>
      <c r="L1773" t="s">
        <v>9</v>
      </c>
      <c r="M1773" s="32">
        <f>tblHours[[#This Row],[hrs per day, ave]]</f>
        <v>5</v>
      </c>
      <c r="N1773" s="32">
        <f>tblHours[[#This Row],[hrs per day, min]]</f>
        <v>4</v>
      </c>
      <c r="O1773" s="32">
        <f>tblHours[[#This Row],[hrs per day, max]]</f>
        <v>6</v>
      </c>
      <c r="P1773">
        <v>5</v>
      </c>
    </row>
    <row r="1774" spans="2:16" ht="15" hidden="1" customHeight="1">
      <c r="B1774" t="s">
        <v>3777</v>
      </c>
      <c r="C1774" s="1">
        <v>41072.756921296299</v>
      </c>
      <c r="D1774" s="4" t="s">
        <v>1314</v>
      </c>
      <c r="E1774">
        <v>32000</v>
      </c>
      <c r="F1774" t="s">
        <v>69</v>
      </c>
      <c r="G1774">
        <f>tblSalaries[[#This Row],[clean Salary (in local currency)]]*VLOOKUP(tblSalaries[[#This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VLOOKUP(tblSalaries[[#This Row],[Where do you work]],tblCountries[[Actual]:[Mapping]],2,FALSE)</f>
        <v>UK</v>
      </c>
      <c r="L1774" t="s">
        <v>9</v>
      </c>
      <c r="M1774" s="32">
        <f>tblHours[[#This Row],[hrs per day, ave]]</f>
        <v>5</v>
      </c>
      <c r="N1774" s="32">
        <f>tblHours[[#This Row],[hrs per day, min]]</f>
        <v>4</v>
      </c>
      <c r="O1774" s="32">
        <f>tblHours[[#This Row],[hrs per day, max]]</f>
        <v>6</v>
      </c>
      <c r="P1774">
        <v>20</v>
      </c>
    </row>
    <row r="1775" spans="2:16" ht="15" hidden="1" customHeight="1">
      <c r="B1775" t="s">
        <v>3778</v>
      </c>
      <c r="C1775" s="1">
        <v>41072.769895833335</v>
      </c>
      <c r="D1775" s="4">
        <v>32000</v>
      </c>
      <c r="E1775">
        <v>32000</v>
      </c>
      <c r="F1775" t="s">
        <v>69</v>
      </c>
      <c r="G1775">
        <f>tblSalaries[[#This Row],[clean Salary (in local currency)]]*VLOOKUP(tblSalaries[[#This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VLOOKUP(tblSalaries[[#This Row],[Where do you work]],tblCountries[[Actual]:[Mapping]],2,FALSE)</f>
        <v>UK</v>
      </c>
      <c r="L1775" t="s">
        <v>13</v>
      </c>
      <c r="M1775" s="32">
        <f>tblHours[[#This Row],[hrs per day, ave]]</f>
        <v>8</v>
      </c>
      <c r="N1775" s="32">
        <f>tblHours[[#This Row],[hrs per day, min]]</f>
        <v>8</v>
      </c>
      <c r="O1775" s="32">
        <f>tblHours[[#This Row],[hrs per day, max]]</f>
        <v>8</v>
      </c>
      <c r="P1775">
        <v>1</v>
      </c>
    </row>
    <row r="1776" spans="2:16" ht="15" hidden="1" customHeight="1">
      <c r="B1776" t="s">
        <v>3779</v>
      </c>
      <c r="C1776" s="1">
        <v>41072.841249999998</v>
      </c>
      <c r="D1776" s="4">
        <v>8900</v>
      </c>
      <c r="E1776">
        <v>1281600</v>
      </c>
      <c r="F1776" t="s">
        <v>32</v>
      </c>
      <c r="G1776">
        <f>tblSalaries[[#This Row],[clean Salary (in local currency)]]*VLOOKUP(tblSalaries[[#This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VLOOKUP(tblSalaries[[#This Row],[Where do you work]],tblCountries[[Actual]:[Mapping]],2,FALSE)</f>
        <v>Pakistan</v>
      </c>
      <c r="L1776" t="s">
        <v>13</v>
      </c>
      <c r="M1776" s="32">
        <f>tblHours[[#This Row],[hrs per day, ave]]</f>
        <v>8</v>
      </c>
      <c r="N1776" s="32">
        <f>tblHours[[#This Row],[hrs per day, min]]</f>
        <v>8</v>
      </c>
      <c r="O1776" s="32">
        <f>tblHours[[#This Row],[hrs per day, max]]</f>
        <v>8</v>
      </c>
      <c r="P1776">
        <v>8</v>
      </c>
    </row>
    <row r="1777" spans="2:16" ht="15" hidden="1" customHeight="1">
      <c r="B1777" t="s">
        <v>3780</v>
      </c>
      <c r="C1777" s="1">
        <v>41072.866354166668</v>
      </c>
      <c r="D1777" s="4" t="s">
        <v>1917</v>
      </c>
      <c r="E1777">
        <v>145000</v>
      </c>
      <c r="F1777" t="s">
        <v>82</v>
      </c>
      <c r="G1777">
        <f>tblSalaries[[#This Row],[clean Salary (in local currency)]]*VLOOKUP(tblSalaries[[#This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VLOOKUP(tblSalaries[[#This Row],[Where do you work]],tblCountries[[Actual]:[Mapping]],2,FALSE)</f>
        <v>Australia</v>
      </c>
      <c r="L1777" t="s">
        <v>18</v>
      </c>
      <c r="M1777" s="32">
        <f>tblHours[[#This Row],[hrs per day, ave]]</f>
        <v>2.5</v>
      </c>
      <c r="N1777" s="32">
        <f>tblHours[[#This Row],[hrs per day, min]]</f>
        <v>2</v>
      </c>
      <c r="O1777" s="32">
        <f>tblHours[[#This Row],[hrs per day, max]]</f>
        <v>3</v>
      </c>
      <c r="P1777">
        <v>15</v>
      </c>
    </row>
    <row r="1778" spans="2:16" ht="15" hidden="1" customHeight="1">
      <c r="B1778" t="s">
        <v>3781</v>
      </c>
      <c r="C1778" s="1">
        <v>41072.908263888887</v>
      </c>
      <c r="D1778" s="4">
        <v>280000</v>
      </c>
      <c r="E1778">
        <v>280000</v>
      </c>
      <c r="F1778" t="s">
        <v>40</v>
      </c>
      <c r="G1778">
        <f>tblSalaries[[#This Row],[clean Salary (in local currency)]]*VLOOKUP(tblSalaries[[#This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VLOOKUP(tblSalaries[[#This Row],[Where do you work]],tblCountries[[Actual]:[Mapping]],2,FALSE)</f>
        <v>India</v>
      </c>
      <c r="L1778" t="s">
        <v>13</v>
      </c>
      <c r="M1778" s="32">
        <f>tblHours[[#This Row],[hrs per day, ave]]</f>
        <v>8</v>
      </c>
      <c r="N1778" s="32">
        <f>tblHours[[#This Row],[hrs per day, min]]</f>
        <v>8</v>
      </c>
      <c r="O1778" s="32">
        <f>tblHours[[#This Row],[hrs per day, max]]</f>
        <v>8</v>
      </c>
      <c r="P1778">
        <v>8</v>
      </c>
    </row>
    <row r="1779" spans="2:16" ht="15" hidden="1" customHeight="1">
      <c r="B1779" t="s">
        <v>3782</v>
      </c>
      <c r="C1779" s="1">
        <v>41072.915520833332</v>
      </c>
      <c r="D1779" s="4">
        <v>4800</v>
      </c>
      <c r="E1779">
        <v>4800</v>
      </c>
      <c r="F1779" t="s">
        <v>6</v>
      </c>
      <c r="G1779">
        <f>tblSalaries[[#This Row],[clean Salary (in local currency)]]*VLOOKUP(tblSalaries[[#This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VLOOKUP(tblSalaries[[#This Row],[Where do you work]],tblCountries[[Actual]:[Mapping]],2,FALSE)</f>
        <v>India</v>
      </c>
      <c r="L1779" t="s">
        <v>13</v>
      </c>
      <c r="M1779" s="32">
        <f>tblHours[[#This Row],[hrs per day, ave]]</f>
        <v>8</v>
      </c>
      <c r="N1779" s="32">
        <f>tblHours[[#This Row],[hrs per day, min]]</f>
        <v>8</v>
      </c>
      <c r="O1779" s="32">
        <f>tblHours[[#This Row],[hrs per day, max]]</f>
        <v>8</v>
      </c>
      <c r="P1779">
        <v>3</v>
      </c>
    </row>
    <row r="1780" spans="2:16" ht="15" hidden="1" customHeight="1">
      <c r="B1780" t="s">
        <v>3783</v>
      </c>
      <c r="C1780" s="1">
        <v>41073.014050925929</v>
      </c>
      <c r="D1780" s="4" t="s">
        <v>1920</v>
      </c>
      <c r="E1780">
        <v>450000</v>
      </c>
      <c r="F1780" t="s">
        <v>40</v>
      </c>
      <c r="G1780">
        <f>tblSalaries[[#This Row],[clean Salary (in local currency)]]*VLOOKUP(tblSalaries[[#This Row],[Currency]],tblXrate[],2,FALSE)</f>
        <v>8013.5625093491553</v>
      </c>
      <c r="H1780" t="s">
        <v>721</v>
      </c>
      <c r="I1780" t="s">
        <v>3999</v>
      </c>
      <c r="J1780" t="s">
        <v>8</v>
      </c>
      <c r="K1780" t="str">
        <f>VLOOKUP(tblSalaries[[#This Row],[Where do you work]],tblCountries[[Actual]:[Mapping]],2,FALSE)</f>
        <v>India</v>
      </c>
      <c r="L1780" t="s">
        <v>9</v>
      </c>
      <c r="M1780" s="32">
        <f>tblHours[[#This Row],[hrs per day, ave]]</f>
        <v>5</v>
      </c>
      <c r="N1780" s="32">
        <f>tblHours[[#This Row],[hrs per day, min]]</f>
        <v>4</v>
      </c>
      <c r="O1780" s="32">
        <f>tblHours[[#This Row],[hrs per day, max]]</f>
        <v>6</v>
      </c>
      <c r="P1780">
        <v>4</v>
      </c>
    </row>
    <row r="1781" spans="2:16" ht="15" hidden="1" customHeight="1">
      <c r="B1781" t="s">
        <v>3784</v>
      </c>
      <c r="C1781" s="1">
        <v>41073.016331018516</v>
      </c>
      <c r="D1781" s="4">
        <v>80000</v>
      </c>
      <c r="E1781">
        <v>80000</v>
      </c>
      <c r="F1781" t="s">
        <v>6</v>
      </c>
      <c r="G1781">
        <f>tblSalaries[[#This Row],[clean Salary (in local currency)]]*VLOOKUP(tblSalaries[[#This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VLOOKUP(tblSalaries[[#This Row],[Where do you work]],tblCountries[[Actual]:[Mapping]],2,FALSE)</f>
        <v>USA</v>
      </c>
      <c r="L1781" t="s">
        <v>9</v>
      </c>
      <c r="M1781" s="32">
        <f>tblHours[[#This Row],[hrs per day, ave]]</f>
        <v>5</v>
      </c>
      <c r="N1781" s="32">
        <f>tblHours[[#This Row],[hrs per day, min]]</f>
        <v>4</v>
      </c>
      <c r="O1781" s="32">
        <f>tblHours[[#This Row],[hrs per day, max]]</f>
        <v>6</v>
      </c>
      <c r="P1781">
        <v>2</v>
      </c>
    </row>
    <row r="1782" spans="2:16" ht="15" hidden="1" customHeight="1">
      <c r="B1782" t="s">
        <v>3785</v>
      </c>
      <c r="C1782" s="1">
        <v>41073.025972222225</v>
      </c>
      <c r="D1782" s="4" t="s">
        <v>1268</v>
      </c>
      <c r="E1782">
        <v>45000</v>
      </c>
      <c r="F1782" t="s">
        <v>22</v>
      </c>
      <c r="G1782">
        <f>tblSalaries[[#This Row],[clean Salary (in local currency)]]*VLOOKUP(tblSalaries[[#This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VLOOKUP(tblSalaries[[#This Row],[Where do you work]],tblCountries[[Actual]:[Mapping]],2,FALSE)</f>
        <v>Netherlands</v>
      </c>
      <c r="L1782" t="s">
        <v>18</v>
      </c>
      <c r="M1782" s="32">
        <f>tblHours[[#This Row],[hrs per day, ave]]</f>
        <v>2.5</v>
      </c>
      <c r="N1782" s="32">
        <f>tblHours[[#This Row],[hrs per day, min]]</f>
        <v>2</v>
      </c>
      <c r="O1782" s="32">
        <f>tblHours[[#This Row],[hrs per day, max]]</f>
        <v>3</v>
      </c>
      <c r="P1782">
        <v>14</v>
      </c>
    </row>
    <row r="1783" spans="2:16" ht="15" hidden="1" customHeight="1">
      <c r="B1783" t="s">
        <v>3786</v>
      </c>
      <c r="C1783" s="1">
        <v>41073.034953703704</v>
      </c>
      <c r="D1783" s="4">
        <v>20000</v>
      </c>
      <c r="E1783">
        <v>20000</v>
      </c>
      <c r="F1783" t="s">
        <v>6</v>
      </c>
      <c r="G1783">
        <f>tblSalaries[[#This Row],[clean Salary (in local currency)]]*VLOOKUP(tblSalaries[[#This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VLOOKUP(tblSalaries[[#This Row],[Where do you work]],tblCountries[[Actual]:[Mapping]],2,FALSE)</f>
        <v>Canada</v>
      </c>
      <c r="L1783" t="s">
        <v>18</v>
      </c>
      <c r="M1783" s="32">
        <f>tblHours[[#This Row],[hrs per day, ave]]</f>
        <v>2.5</v>
      </c>
      <c r="N1783" s="32">
        <f>tblHours[[#This Row],[hrs per day, min]]</f>
        <v>2</v>
      </c>
      <c r="O1783" s="32">
        <f>tblHours[[#This Row],[hrs per day, max]]</f>
        <v>3</v>
      </c>
      <c r="P1783">
        <v>2</v>
      </c>
    </row>
    <row r="1784" spans="2:16" ht="15" hidden="1" customHeight="1">
      <c r="B1784" t="s">
        <v>3787</v>
      </c>
      <c r="C1784" s="1">
        <v>41073.080821759257</v>
      </c>
      <c r="D1784" s="4">
        <v>70000</v>
      </c>
      <c r="E1784">
        <v>70000</v>
      </c>
      <c r="F1784" t="s">
        <v>6</v>
      </c>
      <c r="G1784">
        <f>tblSalaries[[#This Row],[clean Salary (in local currency)]]*VLOOKUP(tblSalaries[[#This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VLOOKUP(tblSalaries[[#This Row],[Where do you work]],tblCountries[[Actual]:[Mapping]],2,FALSE)</f>
        <v>USA</v>
      </c>
      <c r="L1784" t="s">
        <v>18</v>
      </c>
      <c r="M1784" s="32">
        <f>tblHours[[#This Row],[hrs per day, ave]]</f>
        <v>2.5</v>
      </c>
      <c r="N1784" s="32">
        <f>tblHours[[#This Row],[hrs per day, min]]</f>
        <v>2</v>
      </c>
      <c r="O1784" s="32">
        <f>tblHours[[#This Row],[hrs per day, max]]</f>
        <v>3</v>
      </c>
      <c r="P1784">
        <v>5</v>
      </c>
    </row>
    <row r="1785" spans="2:16" ht="15" hidden="1" customHeight="1">
      <c r="B1785" t="s">
        <v>3788</v>
      </c>
      <c r="C1785" s="1">
        <v>41073.141030092593</v>
      </c>
      <c r="D1785" s="4" t="s">
        <v>1924</v>
      </c>
      <c r="E1785">
        <v>214000</v>
      </c>
      <c r="F1785" t="s">
        <v>6</v>
      </c>
      <c r="G1785">
        <f>tblSalaries[[#This Row],[clean Salary (in local currency)]]*VLOOKUP(tblSalaries[[#This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VLOOKUP(tblSalaries[[#This Row],[Where do you work]],tblCountries[[Actual]:[Mapping]],2,FALSE)</f>
        <v>USA</v>
      </c>
      <c r="L1785" t="s">
        <v>13</v>
      </c>
      <c r="M1785" s="32">
        <f>tblHours[[#This Row],[hrs per day, ave]]</f>
        <v>8</v>
      </c>
      <c r="N1785" s="32">
        <f>tblHours[[#This Row],[hrs per day, min]]</f>
        <v>8</v>
      </c>
      <c r="O1785" s="32">
        <f>tblHours[[#This Row],[hrs per day, max]]</f>
        <v>8</v>
      </c>
      <c r="P1785">
        <v>20</v>
      </c>
    </row>
    <row r="1786" spans="2:16" ht="15" hidden="1" customHeight="1">
      <c r="B1786" t="s">
        <v>3789</v>
      </c>
      <c r="C1786" s="1">
        <v>41073.158784722225</v>
      </c>
      <c r="D1786" s="4">
        <v>78000</v>
      </c>
      <c r="E1786">
        <v>78000</v>
      </c>
      <c r="F1786" t="s">
        <v>6</v>
      </c>
      <c r="G1786">
        <f>tblSalaries[[#This Row],[clean Salary (in local currency)]]*VLOOKUP(tblSalaries[[#This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VLOOKUP(tblSalaries[[#This Row],[Where do you work]],tblCountries[[Actual]:[Mapping]],2,FALSE)</f>
        <v>USA</v>
      </c>
      <c r="L1786" t="s">
        <v>13</v>
      </c>
      <c r="M1786" s="32">
        <f>tblHours[[#This Row],[hrs per day, ave]]</f>
        <v>8</v>
      </c>
      <c r="N1786" s="32">
        <f>tblHours[[#This Row],[hrs per day, min]]</f>
        <v>8</v>
      </c>
      <c r="O1786" s="32">
        <f>tblHours[[#This Row],[hrs per day, max]]</f>
        <v>8</v>
      </c>
      <c r="P1786">
        <v>5</v>
      </c>
    </row>
    <row r="1787" spans="2:16" ht="15" hidden="1" customHeight="1">
      <c r="B1787" t="s">
        <v>3790</v>
      </c>
      <c r="C1787" s="1">
        <v>41073.194178240738</v>
      </c>
      <c r="D1787" s="4">
        <v>42307.199999999997</v>
      </c>
      <c r="E1787">
        <v>42307</v>
      </c>
      <c r="F1787" t="s">
        <v>6</v>
      </c>
      <c r="G1787">
        <f>tblSalaries[[#This Row],[clean Salary (in local currency)]]*VLOOKUP(tblSalaries[[#This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VLOOKUP(tblSalaries[[#This Row],[Where do you work]],tblCountries[[Actual]:[Mapping]],2,FALSE)</f>
        <v>USA</v>
      </c>
      <c r="L1787" t="s">
        <v>18</v>
      </c>
      <c r="M1787" s="32">
        <f>tblHours[[#This Row],[hrs per day, ave]]</f>
        <v>2.5</v>
      </c>
      <c r="N1787" s="32">
        <f>tblHours[[#This Row],[hrs per day, min]]</f>
        <v>2</v>
      </c>
      <c r="O1787" s="32">
        <f>tblHours[[#This Row],[hrs per day, max]]</f>
        <v>3</v>
      </c>
      <c r="P1787">
        <v>25</v>
      </c>
    </row>
    <row r="1788" spans="2:16" ht="15" hidden="1" customHeight="1">
      <c r="B1788" t="s">
        <v>3791</v>
      </c>
      <c r="C1788" s="1">
        <v>41073.194479166668</v>
      </c>
      <c r="D1788" s="4">
        <v>33250</v>
      </c>
      <c r="E1788">
        <v>33250</v>
      </c>
      <c r="F1788" t="s">
        <v>6</v>
      </c>
      <c r="G1788">
        <f>tblSalaries[[#This Row],[clean Salary (in local currency)]]*VLOOKUP(tblSalaries[[#This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VLOOKUP(tblSalaries[[#This Row],[Where do you work]],tblCountries[[Actual]:[Mapping]],2,FALSE)</f>
        <v>USA</v>
      </c>
      <c r="L1788" t="s">
        <v>13</v>
      </c>
      <c r="M1788" s="32">
        <f>tblHours[[#This Row],[hrs per day, ave]]</f>
        <v>8</v>
      </c>
      <c r="N1788" s="32">
        <f>tblHours[[#This Row],[hrs per day, min]]</f>
        <v>8</v>
      </c>
      <c r="O1788" s="32">
        <f>tblHours[[#This Row],[hrs per day, max]]</f>
        <v>8</v>
      </c>
      <c r="P1788">
        <v>20</v>
      </c>
    </row>
    <row r="1789" spans="2:16" ht="15" hidden="1" customHeight="1">
      <c r="B1789" t="s">
        <v>3792</v>
      </c>
      <c r="C1789" s="1">
        <v>41073.222592592596</v>
      </c>
      <c r="D1789" s="4" t="s">
        <v>1929</v>
      </c>
      <c r="E1789">
        <v>19200</v>
      </c>
      <c r="F1789" t="s">
        <v>22</v>
      </c>
      <c r="G1789">
        <f>tblSalaries[[#This Row],[clean Salary (in local currency)]]*VLOOKUP(tblSalaries[[#This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VLOOKUP(tblSalaries[[#This Row],[Where do you work]],tblCountries[[Actual]:[Mapping]],2,FALSE)</f>
        <v>Italy</v>
      </c>
      <c r="L1789" t="s">
        <v>9</v>
      </c>
      <c r="M1789" s="32">
        <f>tblHours[[#This Row],[hrs per day, ave]]</f>
        <v>5</v>
      </c>
      <c r="N1789" s="32">
        <f>tblHours[[#This Row],[hrs per day, min]]</f>
        <v>4</v>
      </c>
      <c r="O1789" s="32">
        <f>tblHours[[#This Row],[hrs per day, max]]</f>
        <v>6</v>
      </c>
      <c r="P1789">
        <v>10</v>
      </c>
    </row>
    <row r="1790" spans="2:16" ht="15" hidden="1" customHeight="1">
      <c r="B1790" t="s">
        <v>3793</v>
      </c>
      <c r="C1790" s="1">
        <v>41073.263472222221</v>
      </c>
      <c r="D1790" s="4">
        <v>120000</v>
      </c>
      <c r="E1790">
        <v>120000</v>
      </c>
      <c r="F1790" t="s">
        <v>6</v>
      </c>
      <c r="G1790">
        <f>tblSalaries[[#This Row],[clean Salary (in local currency)]]*VLOOKUP(tblSalaries[[#This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VLOOKUP(tblSalaries[[#This Row],[Where do you work]],tblCountries[[Actual]:[Mapping]],2,FALSE)</f>
        <v>USA</v>
      </c>
      <c r="L1790" t="s">
        <v>9</v>
      </c>
      <c r="M1790" s="32">
        <f>tblHours[[#This Row],[hrs per day, ave]]</f>
        <v>5</v>
      </c>
      <c r="N1790" s="32">
        <f>tblHours[[#This Row],[hrs per day, min]]</f>
        <v>4</v>
      </c>
      <c r="O1790" s="32">
        <f>tblHours[[#This Row],[hrs per day, max]]</f>
        <v>6</v>
      </c>
      <c r="P1790">
        <v>20</v>
      </c>
    </row>
    <row r="1791" spans="2:16" ht="15" hidden="1" customHeight="1">
      <c r="B1791" t="s">
        <v>3794</v>
      </c>
      <c r="C1791" s="1">
        <v>41073.49895833333</v>
      </c>
      <c r="D1791" s="4">
        <v>20000</v>
      </c>
      <c r="E1791">
        <v>20000</v>
      </c>
      <c r="F1791" t="s">
        <v>6</v>
      </c>
      <c r="G1791">
        <f>tblSalaries[[#This Row],[clean Salary (in local currency)]]*VLOOKUP(tblSalaries[[#This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VLOOKUP(tblSalaries[[#This Row],[Where do you work]],tblCountries[[Actual]:[Mapping]],2,FALSE)</f>
        <v>Hong Kong</v>
      </c>
      <c r="L1791" t="s">
        <v>25</v>
      </c>
      <c r="M1791" s="32">
        <f>tblHours[[#This Row],[hrs per day, ave]]</f>
        <v>1.5</v>
      </c>
      <c r="N1791" s="32">
        <f>tblHours[[#This Row],[hrs per day, min]]</f>
        <v>1</v>
      </c>
      <c r="O1791" s="32">
        <f>tblHours[[#This Row],[hrs per day, max]]</f>
        <v>2</v>
      </c>
      <c r="P1791">
        <v>1</v>
      </c>
    </row>
    <row r="1792" spans="2:16" ht="15" hidden="1" customHeight="1">
      <c r="B1792" t="s">
        <v>3795</v>
      </c>
      <c r="C1792" s="1">
        <v>41073.72415509259</v>
      </c>
      <c r="D1792" s="4">
        <v>15000</v>
      </c>
      <c r="E1792">
        <v>15000</v>
      </c>
      <c r="F1792" t="s">
        <v>6</v>
      </c>
      <c r="G1792">
        <f>tblSalaries[[#This Row],[clean Salary (in local currency)]]*VLOOKUP(tblSalaries[[#This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VLOOKUP(tblSalaries[[#This Row],[Where do you work]],tblCountries[[Actual]:[Mapping]],2,FALSE)</f>
        <v>India</v>
      </c>
      <c r="L1792" t="s">
        <v>18</v>
      </c>
      <c r="M1792" s="32">
        <f>tblHours[[#This Row],[hrs per day, ave]]</f>
        <v>2.5</v>
      </c>
      <c r="N1792" s="32">
        <f>tblHours[[#This Row],[hrs per day, min]]</f>
        <v>2</v>
      </c>
      <c r="O1792" s="32">
        <f>tblHours[[#This Row],[hrs per day, max]]</f>
        <v>3</v>
      </c>
      <c r="P1792">
        <v>0.3</v>
      </c>
    </row>
    <row r="1793" spans="2:16" ht="15" hidden="1" customHeight="1">
      <c r="B1793" t="s">
        <v>3796</v>
      </c>
      <c r="C1793" s="1">
        <v>41073.767361111109</v>
      </c>
      <c r="D1793" s="4" t="s">
        <v>1934</v>
      </c>
      <c r="E1793">
        <v>1000000</v>
      </c>
      <c r="F1793" t="s">
        <v>40</v>
      </c>
      <c r="G1793">
        <f>tblSalaries[[#This Row],[clean Salary (in local currency)]]*VLOOKUP(tblSalaries[[#This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 s="32">
        <f>tblHours[[#This Row],[hrs per day, ave]]</f>
        <v>2.5</v>
      </c>
      <c r="N1793" s="32">
        <f>tblHours[[#This Row],[hrs per day, min]]</f>
        <v>2</v>
      </c>
      <c r="O1793" s="32">
        <f>tblHours[[#This Row],[hrs per day, max]]</f>
        <v>3</v>
      </c>
      <c r="P1793">
        <v>10</v>
      </c>
    </row>
    <row r="1794" spans="2:16" ht="15" hidden="1" customHeight="1">
      <c r="B1794" t="s">
        <v>3797</v>
      </c>
      <c r="C1794" s="1">
        <v>41073.805844907409</v>
      </c>
      <c r="D1794" s="4">
        <v>900000</v>
      </c>
      <c r="E1794">
        <v>900000</v>
      </c>
      <c r="F1794" t="s">
        <v>40</v>
      </c>
      <c r="G1794">
        <f>tblSalaries[[#This Row],[clean Salary (in local currency)]]*VLOOKUP(tblSalaries[[#This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VLOOKUP(tblSalaries[[#This Row],[Where do you work]],tblCountries[[Actual]:[Mapping]],2,FALSE)</f>
        <v>India</v>
      </c>
      <c r="L1794" t="s">
        <v>18</v>
      </c>
      <c r="M1794" s="32">
        <f>tblHours[[#This Row],[hrs per day, ave]]</f>
        <v>2.5</v>
      </c>
      <c r="N1794" s="32">
        <f>tblHours[[#This Row],[hrs per day, min]]</f>
        <v>2</v>
      </c>
      <c r="O1794" s="32">
        <f>tblHours[[#This Row],[hrs per day, max]]</f>
        <v>3</v>
      </c>
      <c r="P1794">
        <v>6</v>
      </c>
    </row>
    <row r="1795" spans="2:16" ht="15" hidden="1" customHeight="1">
      <c r="B1795" t="s">
        <v>3798</v>
      </c>
      <c r="C1795" s="1">
        <v>41073.815254629626</v>
      </c>
      <c r="D1795" s="4" t="s">
        <v>1937</v>
      </c>
      <c r="E1795">
        <v>36000</v>
      </c>
      <c r="F1795" t="s">
        <v>69</v>
      </c>
      <c r="G1795">
        <f>tblSalaries[[#This Row],[clean Salary (in local currency)]]*VLOOKUP(tblSalaries[[#This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VLOOKUP(tblSalaries[[#This Row],[Where do you work]],tblCountries[[Actual]:[Mapping]],2,FALSE)</f>
        <v>UK</v>
      </c>
      <c r="L1795" t="s">
        <v>13</v>
      </c>
      <c r="M1795" s="32">
        <f>tblHours[[#This Row],[hrs per day, ave]]</f>
        <v>8</v>
      </c>
      <c r="N1795" s="32">
        <f>tblHours[[#This Row],[hrs per day, min]]</f>
        <v>8</v>
      </c>
      <c r="O1795" s="32">
        <f>tblHours[[#This Row],[hrs per day, max]]</f>
        <v>8</v>
      </c>
      <c r="P1795">
        <v>7</v>
      </c>
    </row>
    <row r="1796" spans="2:16" ht="15" hidden="1" customHeight="1">
      <c r="B1796" t="s">
        <v>3799</v>
      </c>
      <c r="C1796" s="1">
        <v>41073.81962962963</v>
      </c>
      <c r="D1796" s="4">
        <v>1200000</v>
      </c>
      <c r="E1796">
        <v>1200000</v>
      </c>
      <c r="F1796" t="s">
        <v>40</v>
      </c>
      <c r="G1796">
        <f>tblSalaries[[#This Row],[clean Salary (in local currency)]]*VLOOKUP(tblSalaries[[#This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VLOOKUP(tblSalaries[[#This Row],[Where do you work]],tblCountries[[Actual]:[Mapping]],2,FALSE)</f>
        <v>India</v>
      </c>
      <c r="L1796" t="s">
        <v>9</v>
      </c>
      <c r="M1796" s="32">
        <f>tblHours[[#This Row],[hrs per day, ave]]</f>
        <v>5</v>
      </c>
      <c r="N1796" s="32">
        <f>tblHours[[#This Row],[hrs per day, min]]</f>
        <v>4</v>
      </c>
      <c r="O1796" s="32">
        <f>tblHours[[#This Row],[hrs per day, max]]</f>
        <v>6</v>
      </c>
      <c r="P1796">
        <v>7</v>
      </c>
    </row>
    <row r="1797" spans="2:16" ht="15" hidden="1" customHeight="1">
      <c r="B1797" t="s">
        <v>3800</v>
      </c>
      <c r="C1797" s="1">
        <v>41073.860625000001</v>
      </c>
      <c r="D1797" s="4">
        <v>425000</v>
      </c>
      <c r="E1797">
        <v>425000</v>
      </c>
      <c r="F1797" t="s">
        <v>40</v>
      </c>
      <c r="G1797">
        <f>tblSalaries[[#This Row],[clean Salary (in local currency)]]*VLOOKUP(tblSalaries[[#This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VLOOKUP(tblSalaries[[#This Row],[Where do you work]],tblCountries[[Actual]:[Mapping]],2,FALSE)</f>
        <v>India</v>
      </c>
      <c r="L1797" t="s">
        <v>18</v>
      </c>
      <c r="M1797" s="32">
        <f>tblHours[[#This Row],[hrs per day, ave]]</f>
        <v>2.5</v>
      </c>
      <c r="N1797" s="32">
        <f>tblHours[[#This Row],[hrs per day, min]]</f>
        <v>2</v>
      </c>
      <c r="O1797" s="32">
        <f>tblHours[[#This Row],[hrs per day, max]]</f>
        <v>3</v>
      </c>
      <c r="P1797">
        <v>6</v>
      </c>
    </row>
    <row r="1798" spans="2:16" ht="15" hidden="1" customHeight="1">
      <c r="B1798" t="s">
        <v>3801</v>
      </c>
      <c r="C1798" s="1">
        <v>41073.98097222222</v>
      </c>
      <c r="D1798" s="4">
        <v>50000</v>
      </c>
      <c r="E1798">
        <v>50000</v>
      </c>
      <c r="F1798" t="s">
        <v>69</v>
      </c>
      <c r="G1798">
        <f>tblSalaries[[#This Row],[clean Salary (in local currency)]]*VLOOKUP(tblSalaries[[#This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VLOOKUP(tblSalaries[[#This Row],[Where do you work]],tblCountries[[Actual]:[Mapping]],2,FALSE)</f>
        <v>UK</v>
      </c>
      <c r="L1798" t="s">
        <v>18</v>
      </c>
      <c r="M1798" s="32">
        <f>tblHours[[#This Row],[hrs per day, ave]]</f>
        <v>2.5</v>
      </c>
      <c r="N1798" s="32">
        <f>tblHours[[#This Row],[hrs per day, min]]</f>
        <v>2</v>
      </c>
      <c r="O1798" s="32">
        <f>tblHours[[#This Row],[hrs per day, max]]</f>
        <v>3</v>
      </c>
      <c r="P1798">
        <v>10</v>
      </c>
    </row>
    <row r="1799" spans="2:16" ht="15" hidden="1" customHeight="1">
      <c r="B1799" t="s">
        <v>3802</v>
      </c>
      <c r="C1799" s="1">
        <v>41074.080011574071</v>
      </c>
      <c r="D1799" s="4">
        <v>60000</v>
      </c>
      <c r="E1799">
        <v>60000</v>
      </c>
      <c r="F1799" t="s">
        <v>6</v>
      </c>
      <c r="G1799">
        <f>tblSalaries[[#This Row],[clean Salary (in local currency)]]*VLOOKUP(tblSalaries[[#This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 s="32">
        <f>tblHours[[#This Row],[hrs per day, ave]]</f>
        <v>5</v>
      </c>
      <c r="N1799" s="32">
        <f>tblHours[[#This Row],[hrs per day, min]]</f>
        <v>4</v>
      </c>
      <c r="O1799" s="32">
        <f>tblHours[[#This Row],[hrs per day, max]]</f>
        <v>6</v>
      </c>
      <c r="P1799">
        <v>15</v>
      </c>
    </row>
    <row r="1800" spans="2:16" ht="15" hidden="1" customHeight="1">
      <c r="B1800" t="s">
        <v>3803</v>
      </c>
      <c r="C1800" s="1">
        <v>41074.114386574074</v>
      </c>
      <c r="D1800" s="4">
        <v>57000</v>
      </c>
      <c r="E1800">
        <v>57000</v>
      </c>
      <c r="F1800" t="s">
        <v>6</v>
      </c>
      <c r="G1800">
        <f>tblSalaries[[#This Row],[clean Salary (in local currency)]]*VLOOKUP(tblSalaries[[#This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VLOOKUP(tblSalaries[[#This Row],[Where do you work]],tblCountries[[Actual]:[Mapping]],2,FALSE)</f>
        <v>USA</v>
      </c>
      <c r="L1800" t="s">
        <v>9</v>
      </c>
      <c r="M1800" s="32">
        <f>tblHours[[#This Row],[hrs per day, ave]]</f>
        <v>5</v>
      </c>
      <c r="N1800" s="32">
        <f>tblHours[[#This Row],[hrs per day, min]]</f>
        <v>4</v>
      </c>
      <c r="O1800" s="32">
        <f>tblHours[[#This Row],[hrs per day, max]]</f>
        <v>6</v>
      </c>
      <c r="P1800">
        <v>9</v>
      </c>
    </row>
    <row r="1801" spans="2:16" ht="15" hidden="1" customHeight="1">
      <c r="B1801" t="s">
        <v>3804</v>
      </c>
      <c r="C1801" s="1">
        <v>41074.18236111111</v>
      </c>
      <c r="D1801" s="4">
        <v>40000</v>
      </c>
      <c r="E1801">
        <v>40000</v>
      </c>
      <c r="F1801" t="s">
        <v>6</v>
      </c>
      <c r="G1801">
        <f>tblSalaries[[#This Row],[clean Salary (in local currency)]]*VLOOKUP(tblSalaries[[#This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VLOOKUP(tblSalaries[[#This Row],[Where do you work]],tblCountries[[Actual]:[Mapping]],2,FALSE)</f>
        <v>USA</v>
      </c>
      <c r="L1801" t="s">
        <v>18</v>
      </c>
      <c r="M1801" s="32">
        <f>tblHours[[#This Row],[hrs per day, ave]]</f>
        <v>2.5</v>
      </c>
      <c r="N1801" s="32">
        <f>tblHours[[#This Row],[hrs per day, min]]</f>
        <v>2</v>
      </c>
      <c r="O1801" s="32">
        <f>tblHours[[#This Row],[hrs per day, max]]</f>
        <v>3</v>
      </c>
      <c r="P1801">
        <v>0</v>
      </c>
    </row>
    <row r="1802" spans="2:16" ht="15" hidden="1" customHeight="1">
      <c r="B1802" t="s">
        <v>3805</v>
      </c>
      <c r="C1802" s="1">
        <v>41074.303252314814</v>
      </c>
      <c r="D1802" s="4">
        <v>80000</v>
      </c>
      <c r="E1802">
        <v>80000</v>
      </c>
      <c r="F1802" t="s">
        <v>6</v>
      </c>
      <c r="G1802">
        <f>tblSalaries[[#This Row],[clean Salary (in local currency)]]*VLOOKUP(tblSalaries[[#This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VLOOKUP(tblSalaries[[#This Row],[Where do you work]],tblCountries[[Actual]:[Mapping]],2,FALSE)</f>
        <v>USA</v>
      </c>
      <c r="L1802" t="s">
        <v>9</v>
      </c>
      <c r="M1802" s="32">
        <f>tblHours[[#This Row],[hrs per day, ave]]</f>
        <v>5</v>
      </c>
      <c r="N1802" s="32">
        <f>tblHours[[#This Row],[hrs per day, min]]</f>
        <v>4</v>
      </c>
      <c r="O1802" s="32">
        <f>tblHours[[#This Row],[hrs per day, max]]</f>
        <v>6</v>
      </c>
      <c r="P1802">
        <v>9</v>
      </c>
    </row>
    <row r="1803" spans="2:16" ht="15" customHeight="1">
      <c r="B1803" t="s">
        <v>3806</v>
      </c>
      <c r="C1803" s="1">
        <v>41074.519097222219</v>
      </c>
      <c r="D1803" s="4">
        <v>118000</v>
      </c>
      <c r="E1803">
        <v>118000</v>
      </c>
      <c r="F1803" t="s">
        <v>6</v>
      </c>
      <c r="G1803">
        <f>tblSalaries[[#This Row],[clean Salary (in local currency)]]*VLOOKUP(tblSalaries[[#This Row],[Currency]],tblXrate[],2,FALSE)</f>
        <v>118000</v>
      </c>
      <c r="H1803" t="s">
        <v>1741</v>
      </c>
      <c r="I1803" t="s">
        <v>4001</v>
      </c>
      <c r="J1803" t="s">
        <v>15</v>
      </c>
      <c r="K1803" t="str">
        <f>VLOOKUP(tblSalaries[[#This Row],[Where do you work]],tblCountries[[Actual]:[Mapping]],2,FALSE)</f>
        <v>USA</v>
      </c>
      <c r="L1803" t="s">
        <v>9</v>
      </c>
      <c r="M1803" s="32">
        <f>tblHours[[#This Row],[hrs per day, ave]]</f>
        <v>5</v>
      </c>
      <c r="N1803" s="32">
        <f>tblHours[[#This Row],[hrs per day, min]]</f>
        <v>4</v>
      </c>
      <c r="O1803" s="32">
        <f>tblHours[[#This Row],[hrs per day, max]]</f>
        <v>6</v>
      </c>
      <c r="P1803">
        <v>6</v>
      </c>
    </row>
    <row r="1804" spans="2:16" ht="15" hidden="1" customHeight="1">
      <c r="B1804" t="s">
        <v>3807</v>
      </c>
      <c r="C1804" s="1">
        <v>41074.589560185188</v>
      </c>
      <c r="D1804" s="4">
        <v>5000</v>
      </c>
      <c r="E1804">
        <v>60000</v>
      </c>
      <c r="F1804" t="s">
        <v>6</v>
      </c>
      <c r="G1804">
        <f>tblSalaries[[#This Row],[clean Salary (in local currency)]]*VLOOKUP(tblSalaries[[#This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VLOOKUP(tblSalaries[[#This Row],[Where do you work]],tblCountries[[Actual]:[Mapping]],2,FALSE)</f>
        <v>UAE</v>
      </c>
      <c r="L1804" t="s">
        <v>9</v>
      </c>
      <c r="M1804" s="32">
        <f>tblHours[[#This Row],[hrs per day, ave]]</f>
        <v>5</v>
      </c>
      <c r="N1804" s="32">
        <f>tblHours[[#This Row],[hrs per day, min]]</f>
        <v>4</v>
      </c>
      <c r="O1804" s="32">
        <f>tblHours[[#This Row],[hrs per day, max]]</f>
        <v>6</v>
      </c>
      <c r="P1804">
        <v>5</v>
      </c>
    </row>
    <row r="1805" spans="2:16" ht="15" hidden="1" customHeight="1">
      <c r="B1805" t="s">
        <v>3808</v>
      </c>
      <c r="C1805" s="1">
        <v>41074.768796296295</v>
      </c>
      <c r="D1805" s="4">
        <v>560</v>
      </c>
      <c r="E1805">
        <v>6720</v>
      </c>
      <c r="F1805" t="s">
        <v>6</v>
      </c>
      <c r="G1805">
        <f>tblSalaries[[#This Row],[clean Salary (in local currency)]]*VLOOKUP(tblSalaries[[#This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VLOOKUP(tblSalaries[[#This Row],[Where do you work]],tblCountries[[Actual]:[Mapping]],2,FALSE)</f>
        <v>India</v>
      </c>
      <c r="L1805" t="s">
        <v>9</v>
      </c>
      <c r="M1805" s="32">
        <f>tblHours[[#This Row],[hrs per day, ave]]</f>
        <v>5</v>
      </c>
      <c r="N1805" s="32">
        <f>tblHours[[#This Row],[hrs per day, min]]</f>
        <v>4</v>
      </c>
      <c r="O1805" s="32">
        <f>tblHours[[#This Row],[hrs per day, max]]</f>
        <v>6</v>
      </c>
      <c r="P1805">
        <v>5</v>
      </c>
    </row>
    <row r="1806" spans="2:16" ht="15" hidden="1" customHeight="1">
      <c r="B1806" t="s">
        <v>3809</v>
      </c>
      <c r="C1806" s="1">
        <v>41074.918807870374</v>
      </c>
      <c r="D1806" s="4">
        <v>1720</v>
      </c>
      <c r="E1806">
        <v>20640</v>
      </c>
      <c r="F1806" t="s">
        <v>6</v>
      </c>
      <c r="G1806">
        <f>tblSalaries[[#This Row],[clean Salary (in local currency)]]*VLOOKUP(tblSalaries[[#This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VLOOKUP(tblSalaries[[#This Row],[Where do you work]],tblCountries[[Actual]:[Mapping]],2,FALSE)</f>
        <v>Singapore</v>
      </c>
      <c r="L1806" t="s">
        <v>9</v>
      </c>
      <c r="M1806" s="32">
        <f>tblHours[[#This Row],[hrs per day, ave]]</f>
        <v>5</v>
      </c>
      <c r="N1806" s="32">
        <f>tblHours[[#This Row],[hrs per day, min]]</f>
        <v>4</v>
      </c>
      <c r="O1806" s="32">
        <f>tblHours[[#This Row],[hrs per day, max]]</f>
        <v>6</v>
      </c>
      <c r="P1806">
        <v>3</v>
      </c>
    </row>
    <row r="1807" spans="2:16" ht="15" hidden="1" customHeight="1">
      <c r="B1807" t="s">
        <v>3810</v>
      </c>
      <c r="C1807" s="1">
        <v>41075.024826388886</v>
      </c>
      <c r="D1807" s="4">
        <v>50000</v>
      </c>
      <c r="E1807">
        <v>50000</v>
      </c>
      <c r="F1807" t="s">
        <v>6</v>
      </c>
      <c r="G1807">
        <f>tblSalaries[[#This Row],[clean Salary (in local currency)]]*VLOOKUP(tblSalaries[[#This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VLOOKUP(tblSalaries[[#This Row],[Where do you work]],tblCountries[[Actual]:[Mapping]],2,FALSE)</f>
        <v>USA</v>
      </c>
      <c r="L1807" t="s">
        <v>13</v>
      </c>
      <c r="M1807" s="32">
        <f>tblHours[[#This Row],[hrs per day, ave]]</f>
        <v>8</v>
      </c>
      <c r="N1807" s="32">
        <f>tblHours[[#This Row],[hrs per day, min]]</f>
        <v>8</v>
      </c>
      <c r="O1807" s="32">
        <f>tblHours[[#This Row],[hrs per day, max]]</f>
        <v>8</v>
      </c>
      <c r="P1807">
        <v>15</v>
      </c>
    </row>
    <row r="1808" spans="2:16" ht="15" hidden="1" customHeight="1">
      <c r="B1808" t="s">
        <v>3811</v>
      </c>
      <c r="C1808" s="1">
        <v>41075.036550925928</v>
      </c>
      <c r="D1808" s="4">
        <v>2000</v>
      </c>
      <c r="E1808">
        <v>24000</v>
      </c>
      <c r="F1808" t="s">
        <v>6</v>
      </c>
      <c r="G1808">
        <f>tblSalaries[[#This Row],[clean Salary (in local currency)]]*VLOOKUP(tblSalaries[[#This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VLOOKUP(tblSalaries[[#This Row],[Where do you work]],tblCountries[[Actual]:[Mapping]],2,FALSE)</f>
        <v>Russia</v>
      </c>
      <c r="L1808" t="s">
        <v>13</v>
      </c>
      <c r="M1808" s="32">
        <f>tblHours[[#This Row],[hrs per day, ave]]</f>
        <v>8</v>
      </c>
      <c r="N1808" s="32">
        <f>tblHours[[#This Row],[hrs per day, min]]</f>
        <v>8</v>
      </c>
      <c r="O1808" s="32">
        <f>tblHours[[#This Row],[hrs per day, max]]</f>
        <v>8</v>
      </c>
      <c r="P1808">
        <v>23</v>
      </c>
    </row>
    <row r="1809" spans="2:16" ht="15" hidden="1" customHeight="1">
      <c r="B1809" t="s">
        <v>3812</v>
      </c>
      <c r="C1809" s="1">
        <v>41075.043611111112</v>
      </c>
      <c r="D1809" s="4">
        <v>60000</v>
      </c>
      <c r="E1809">
        <v>60000</v>
      </c>
      <c r="F1809" t="s">
        <v>6</v>
      </c>
      <c r="G1809">
        <f>tblSalaries[[#This Row],[clean Salary (in local currency)]]*VLOOKUP(tblSalaries[[#This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VLOOKUP(tblSalaries[[#This Row],[Where do you work]],tblCountries[[Actual]:[Mapping]],2,FALSE)</f>
        <v>USA</v>
      </c>
      <c r="L1809" t="s">
        <v>18</v>
      </c>
      <c r="M1809" s="32">
        <f>tblHours[[#This Row],[hrs per day, ave]]</f>
        <v>2.5</v>
      </c>
      <c r="N1809" s="32">
        <f>tblHours[[#This Row],[hrs per day, min]]</f>
        <v>2</v>
      </c>
      <c r="O1809" s="32">
        <f>tblHours[[#This Row],[hrs per day, max]]</f>
        <v>3</v>
      </c>
      <c r="P1809">
        <v>3</v>
      </c>
    </row>
    <row r="1810" spans="2:16" ht="15" hidden="1" customHeight="1">
      <c r="B1810" t="s">
        <v>3813</v>
      </c>
      <c r="C1810" s="1">
        <v>41075.048715277779</v>
      </c>
      <c r="D1810" s="4">
        <v>37500</v>
      </c>
      <c r="E1810">
        <v>37500</v>
      </c>
      <c r="F1810" t="s">
        <v>6</v>
      </c>
      <c r="G1810">
        <f>tblSalaries[[#This Row],[clean Salary (in local currency)]]*VLOOKUP(tblSalaries[[#This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VLOOKUP(tblSalaries[[#This Row],[Where do you work]],tblCountries[[Actual]:[Mapping]],2,FALSE)</f>
        <v>India</v>
      </c>
      <c r="L1810" t="s">
        <v>13</v>
      </c>
      <c r="M1810" s="32">
        <f>tblHours[[#This Row],[hrs per day, ave]]</f>
        <v>8</v>
      </c>
      <c r="N1810" s="32">
        <f>tblHours[[#This Row],[hrs per day, min]]</f>
        <v>8</v>
      </c>
      <c r="O1810" s="32">
        <f>tblHours[[#This Row],[hrs per day, max]]</f>
        <v>8</v>
      </c>
      <c r="P1810">
        <v>0</v>
      </c>
    </row>
    <row r="1811" spans="2:16" ht="15" hidden="1" customHeight="1">
      <c r="B1811" t="s">
        <v>3814</v>
      </c>
      <c r="C1811" s="1">
        <v>41075.10050925926</v>
      </c>
      <c r="D1811" s="4">
        <v>40000</v>
      </c>
      <c r="E1811">
        <v>40000</v>
      </c>
      <c r="F1811" t="s">
        <v>6</v>
      </c>
      <c r="G1811">
        <f>tblSalaries[[#This Row],[clean Salary (in local currency)]]*VLOOKUP(tblSalaries[[#This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VLOOKUP(tblSalaries[[#This Row],[Where do you work]],tblCountries[[Actual]:[Mapping]],2,FALSE)</f>
        <v>USA</v>
      </c>
      <c r="L1811" t="s">
        <v>9</v>
      </c>
      <c r="M1811" s="32">
        <f>tblHours[[#This Row],[hrs per day, ave]]</f>
        <v>5</v>
      </c>
      <c r="N1811" s="32">
        <f>tblHours[[#This Row],[hrs per day, min]]</f>
        <v>4</v>
      </c>
      <c r="O1811" s="32">
        <f>tblHours[[#This Row],[hrs per day, max]]</f>
        <v>6</v>
      </c>
      <c r="P1811">
        <v>1</v>
      </c>
    </row>
    <row r="1812" spans="2:16" ht="15" customHeight="1">
      <c r="B1812" t="s">
        <v>3815</v>
      </c>
      <c r="C1812" s="1">
        <v>41075.10429398148</v>
      </c>
      <c r="D1812" s="4" t="s">
        <v>1946</v>
      </c>
      <c r="E1812">
        <v>85000</v>
      </c>
      <c r="F1812" t="s">
        <v>6</v>
      </c>
      <c r="G1812">
        <f>tblSalaries[[#This Row],[clean Salary (in local currency)]]*VLOOKUP(tblSalaries[[#This Row],[Currency]],tblXrate[],2,FALSE)</f>
        <v>85000</v>
      </c>
      <c r="H1812" t="s">
        <v>1947</v>
      </c>
      <c r="I1812" t="s">
        <v>4001</v>
      </c>
      <c r="J1812" t="s">
        <v>15</v>
      </c>
      <c r="K1812" t="str">
        <f>VLOOKUP(tblSalaries[[#This Row],[Where do you work]],tblCountries[[Actual]:[Mapping]],2,FALSE)</f>
        <v>USA</v>
      </c>
      <c r="L1812" t="s">
        <v>18</v>
      </c>
      <c r="M1812" s="32">
        <f>tblHours[[#This Row],[hrs per day, ave]]</f>
        <v>2.5</v>
      </c>
      <c r="N1812" s="32">
        <f>tblHours[[#This Row],[hrs per day, min]]</f>
        <v>2</v>
      </c>
      <c r="O1812" s="32">
        <f>tblHours[[#This Row],[hrs per day, max]]</f>
        <v>3</v>
      </c>
      <c r="P1812">
        <v>15</v>
      </c>
    </row>
    <row r="1813" spans="2:16" ht="15" hidden="1" customHeight="1">
      <c r="B1813" t="s">
        <v>3816</v>
      </c>
      <c r="C1813" s="1">
        <v>41075.1250462963</v>
      </c>
      <c r="D1813" s="4">
        <v>30000</v>
      </c>
      <c r="E1813">
        <v>30000</v>
      </c>
      <c r="F1813" t="s">
        <v>6</v>
      </c>
      <c r="G1813">
        <f>tblSalaries[[#This Row],[clean Salary (in local currency)]]*VLOOKUP(tblSalaries[[#This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VLOOKUP(tblSalaries[[#This Row],[Where do you work]],tblCountries[[Actual]:[Mapping]],2,FALSE)</f>
        <v>Brazil</v>
      </c>
      <c r="L1813" t="s">
        <v>18</v>
      </c>
      <c r="M1813" s="32">
        <f>tblHours[[#This Row],[hrs per day, ave]]</f>
        <v>2.5</v>
      </c>
      <c r="N1813" s="32">
        <f>tblHours[[#This Row],[hrs per day, min]]</f>
        <v>2</v>
      </c>
      <c r="O1813" s="32">
        <f>tblHours[[#This Row],[hrs per day, max]]</f>
        <v>3</v>
      </c>
      <c r="P1813">
        <v>1</v>
      </c>
    </row>
    <row r="1814" spans="2:16" ht="15" hidden="1" customHeight="1">
      <c r="B1814" t="s">
        <v>3817</v>
      </c>
      <c r="C1814" s="1">
        <v>41075.160995370374</v>
      </c>
      <c r="D1814" s="4" t="s">
        <v>1948</v>
      </c>
      <c r="E1814">
        <v>33500</v>
      </c>
      <c r="F1814" t="s">
        <v>69</v>
      </c>
      <c r="G1814">
        <f>tblSalaries[[#This Row],[clean Salary (in local currency)]]*VLOOKUP(tblSalaries[[#This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VLOOKUP(tblSalaries[[#This Row],[Where do you work]],tblCountries[[Actual]:[Mapping]],2,FALSE)</f>
        <v>UK</v>
      </c>
      <c r="L1814" t="s">
        <v>18</v>
      </c>
      <c r="M1814" s="32">
        <f>tblHours[[#This Row],[hrs per day, ave]]</f>
        <v>2.5</v>
      </c>
      <c r="N1814" s="32">
        <f>tblHours[[#This Row],[hrs per day, min]]</f>
        <v>2</v>
      </c>
      <c r="O1814" s="32">
        <f>tblHours[[#This Row],[hrs per day, max]]</f>
        <v>3</v>
      </c>
      <c r="P1814">
        <v>7</v>
      </c>
    </row>
    <row r="1815" spans="2:16" ht="15" hidden="1" customHeight="1">
      <c r="B1815" t="s">
        <v>3818</v>
      </c>
      <c r="C1815" s="1">
        <v>41075.239236111112</v>
      </c>
      <c r="D1815" s="4">
        <v>29000</v>
      </c>
      <c r="E1815">
        <v>29000</v>
      </c>
      <c r="F1815" t="s">
        <v>6</v>
      </c>
      <c r="G1815">
        <f>tblSalaries[[#This Row],[clean Salary (in local currency)]]*VLOOKUP(tblSalaries[[#This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VLOOKUP(tblSalaries[[#This Row],[Where do you work]],tblCountries[[Actual]:[Mapping]],2,FALSE)</f>
        <v>USA</v>
      </c>
      <c r="L1815" t="s">
        <v>13</v>
      </c>
      <c r="M1815" s="32">
        <f>tblHours[[#This Row],[hrs per day, ave]]</f>
        <v>8</v>
      </c>
      <c r="N1815" s="32">
        <f>tblHours[[#This Row],[hrs per day, min]]</f>
        <v>8</v>
      </c>
      <c r="O1815" s="32">
        <f>tblHours[[#This Row],[hrs per day, max]]</f>
        <v>8</v>
      </c>
      <c r="P1815">
        <v>1</v>
      </c>
    </row>
    <row r="1816" spans="2:16" ht="15" hidden="1" customHeight="1">
      <c r="B1816" t="s">
        <v>3819</v>
      </c>
      <c r="C1816" s="1">
        <v>41075.375092592592</v>
      </c>
      <c r="D1816" s="4">
        <v>48000</v>
      </c>
      <c r="E1816">
        <v>48000</v>
      </c>
      <c r="F1816" t="s">
        <v>6</v>
      </c>
      <c r="G1816">
        <f>tblSalaries[[#This Row],[clean Salary (in local currency)]]*VLOOKUP(tblSalaries[[#This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VLOOKUP(tblSalaries[[#This Row],[Where do you work]],tblCountries[[Actual]:[Mapping]],2,FALSE)</f>
        <v>USA</v>
      </c>
      <c r="L1816" t="s">
        <v>9</v>
      </c>
      <c r="M1816" s="32">
        <f>tblHours[[#This Row],[hrs per day, ave]]</f>
        <v>5</v>
      </c>
      <c r="N1816" s="32">
        <f>tblHours[[#This Row],[hrs per day, min]]</f>
        <v>4</v>
      </c>
      <c r="O1816" s="32">
        <f>tblHours[[#This Row],[hrs per day, max]]</f>
        <v>6</v>
      </c>
      <c r="P1816">
        <v>1</v>
      </c>
    </row>
    <row r="1817" spans="2:16" ht="15" hidden="1" customHeight="1">
      <c r="B1817" t="s">
        <v>3820</v>
      </c>
      <c r="C1817" s="1">
        <v>41075.375960648147</v>
      </c>
      <c r="D1817" s="4">
        <v>48000</v>
      </c>
      <c r="E1817">
        <v>48000</v>
      </c>
      <c r="F1817" t="s">
        <v>6</v>
      </c>
      <c r="G1817">
        <f>tblSalaries[[#This Row],[clean Salary (in local currency)]]*VLOOKUP(tblSalaries[[#This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VLOOKUP(tblSalaries[[#This Row],[Where do you work]],tblCountries[[Actual]:[Mapping]],2,FALSE)</f>
        <v>USA</v>
      </c>
      <c r="L1817" t="s">
        <v>9</v>
      </c>
      <c r="M1817" s="32">
        <f>tblHours[[#This Row],[hrs per day, ave]]</f>
        <v>5</v>
      </c>
      <c r="N1817" s="32">
        <f>tblHours[[#This Row],[hrs per day, min]]</f>
        <v>4</v>
      </c>
      <c r="O1817" s="32">
        <f>tblHours[[#This Row],[hrs per day, max]]</f>
        <v>6</v>
      </c>
      <c r="P1817">
        <v>1</v>
      </c>
    </row>
    <row r="1818" spans="2:16" ht="15" hidden="1" customHeight="1">
      <c r="B1818" t="s">
        <v>3821</v>
      </c>
      <c r="C1818" s="1">
        <v>41075.629988425928</v>
      </c>
      <c r="D1818" s="4">
        <v>700</v>
      </c>
      <c r="E1818">
        <v>8400</v>
      </c>
      <c r="F1818" t="s">
        <v>6</v>
      </c>
      <c r="G1818">
        <f>tblSalaries[[#This Row],[clean Salary (in local currency)]]*VLOOKUP(tblSalaries[[#This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VLOOKUP(tblSalaries[[#This Row],[Where do you work]],tblCountries[[Actual]:[Mapping]],2,FALSE)</f>
        <v>Baltic</v>
      </c>
      <c r="L1818" t="s">
        <v>13</v>
      </c>
      <c r="M1818" s="32">
        <f>tblHours[[#This Row],[hrs per day, ave]]</f>
        <v>8</v>
      </c>
      <c r="N1818" s="32">
        <f>tblHours[[#This Row],[hrs per day, min]]</f>
        <v>8</v>
      </c>
      <c r="O1818" s="32">
        <f>tblHours[[#This Row],[hrs per day, max]]</f>
        <v>8</v>
      </c>
      <c r="P1818">
        <v>0.3</v>
      </c>
    </row>
    <row r="1819" spans="2:16" ht="15" hidden="1" customHeight="1">
      <c r="B1819" t="s">
        <v>3822</v>
      </c>
      <c r="C1819" s="1">
        <v>41075.655347222222</v>
      </c>
      <c r="D1819" s="4">
        <v>270000</v>
      </c>
      <c r="E1819">
        <v>270000</v>
      </c>
      <c r="F1819" t="s">
        <v>40</v>
      </c>
      <c r="G1819">
        <f>tblSalaries[[#This Row],[clean Salary (in local currency)]]*VLOOKUP(tblSalaries[[#This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18</v>
      </c>
      <c r="M1819" s="32">
        <f>tblHours[[#This Row],[hrs per day, ave]]</f>
        <v>2.5</v>
      </c>
      <c r="N1819" s="32">
        <f>tblHours[[#This Row],[hrs per day, min]]</f>
        <v>2</v>
      </c>
      <c r="O1819" s="32">
        <f>tblHours[[#This Row],[hrs per day, max]]</f>
        <v>3</v>
      </c>
      <c r="P1819">
        <v>5</v>
      </c>
    </row>
    <row r="1820" spans="2:16" ht="15" hidden="1" customHeight="1">
      <c r="B1820" t="s">
        <v>3823</v>
      </c>
      <c r="C1820" s="1">
        <v>41075.692210648151</v>
      </c>
      <c r="D1820" s="4">
        <v>1400000</v>
      </c>
      <c r="E1820">
        <v>1400000</v>
      </c>
      <c r="F1820" t="s">
        <v>40</v>
      </c>
      <c r="G1820">
        <f>tblSalaries[[#This Row],[clean Salary (in local currency)]]*VLOOKUP(tblSalaries[[#This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VLOOKUP(tblSalaries[[#This Row],[Where do you work]],tblCountries[[Actual]:[Mapping]],2,FALSE)</f>
        <v>India</v>
      </c>
      <c r="L1820" t="s">
        <v>9</v>
      </c>
      <c r="M1820" s="32">
        <f>tblHours[[#This Row],[hrs per day, ave]]</f>
        <v>5</v>
      </c>
      <c r="N1820" s="32">
        <f>tblHours[[#This Row],[hrs per day, min]]</f>
        <v>4</v>
      </c>
      <c r="O1820" s="32">
        <f>tblHours[[#This Row],[hrs per day, max]]</f>
        <v>6</v>
      </c>
      <c r="P1820">
        <v>10</v>
      </c>
    </row>
    <row r="1821" spans="2:16" ht="15" hidden="1" customHeight="1">
      <c r="B1821" t="s">
        <v>3824</v>
      </c>
      <c r="C1821" s="1">
        <v>41075.719664351855</v>
      </c>
      <c r="D1821" s="4" t="s">
        <v>873</v>
      </c>
      <c r="E1821">
        <v>700000</v>
      </c>
      <c r="F1821" t="s">
        <v>40</v>
      </c>
      <c r="G1821">
        <f>tblSalaries[[#This Row],[clean Salary (in local currency)]]*VLOOKUP(tblSalaries[[#This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VLOOKUP(tblSalaries[[#This Row],[Where do you work]],tblCountries[[Actual]:[Mapping]],2,FALSE)</f>
        <v>India</v>
      </c>
      <c r="L1821" t="s">
        <v>18</v>
      </c>
      <c r="M1821" s="32">
        <f>tblHours[[#This Row],[hrs per day, ave]]</f>
        <v>2.5</v>
      </c>
      <c r="N1821" s="32">
        <f>tblHours[[#This Row],[hrs per day, min]]</f>
        <v>2</v>
      </c>
      <c r="O1821" s="32">
        <f>tblHours[[#This Row],[hrs per day, max]]</f>
        <v>3</v>
      </c>
      <c r="P1821">
        <v>4</v>
      </c>
    </row>
    <row r="1822" spans="2:16" ht="15" hidden="1" customHeight="1">
      <c r="B1822" t="s">
        <v>3825</v>
      </c>
      <c r="C1822" s="1">
        <v>41075.73300925926</v>
      </c>
      <c r="D1822" s="4">
        <v>20000</v>
      </c>
      <c r="E1822">
        <v>20000</v>
      </c>
      <c r="F1822" t="s">
        <v>69</v>
      </c>
      <c r="G1822">
        <f>tblSalaries[[#This Row],[clean Salary (in local currency)]]*VLOOKUP(tblSalaries[[#This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VLOOKUP(tblSalaries[[#This Row],[Where do you work]],tblCountries[[Actual]:[Mapping]],2,FALSE)</f>
        <v>UK</v>
      </c>
      <c r="L1822" t="s">
        <v>18</v>
      </c>
      <c r="M1822" s="32">
        <f>tblHours[[#This Row],[hrs per day, ave]]</f>
        <v>2.5</v>
      </c>
      <c r="N1822" s="32">
        <f>tblHours[[#This Row],[hrs per day, min]]</f>
        <v>2</v>
      </c>
      <c r="O1822" s="32">
        <f>tblHours[[#This Row],[hrs per day, max]]</f>
        <v>3</v>
      </c>
      <c r="P1822">
        <v>10</v>
      </c>
    </row>
    <row r="1823" spans="2:16" ht="15" hidden="1" customHeight="1">
      <c r="B1823" t="s">
        <v>3826</v>
      </c>
      <c r="C1823" s="1">
        <v>41075.733449074076</v>
      </c>
      <c r="D1823" s="4" t="s">
        <v>395</v>
      </c>
      <c r="E1823">
        <v>1000000</v>
      </c>
      <c r="F1823" t="s">
        <v>40</v>
      </c>
      <c r="G1823">
        <f>tblSalaries[[#This Row],[clean Salary (in local currency)]]*VLOOKUP(tblSalaries[[#This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VLOOKUP(tblSalaries[[#This Row],[Where do you work]],tblCountries[[Actual]:[Mapping]],2,FALSE)</f>
        <v>India</v>
      </c>
      <c r="L1823" t="s">
        <v>13</v>
      </c>
      <c r="M1823" s="32">
        <f>tblHours[[#This Row],[hrs per day, ave]]</f>
        <v>8</v>
      </c>
      <c r="N1823" s="32">
        <f>tblHours[[#This Row],[hrs per day, min]]</f>
        <v>8</v>
      </c>
      <c r="O1823" s="32">
        <f>tblHours[[#This Row],[hrs per day, max]]</f>
        <v>8</v>
      </c>
      <c r="P1823">
        <v>10</v>
      </c>
    </row>
    <row r="1824" spans="2:16" ht="15" hidden="1" customHeight="1">
      <c r="B1824" t="s">
        <v>3827</v>
      </c>
      <c r="C1824" s="1">
        <v>41075.759166666663</v>
      </c>
      <c r="D1824" s="4">
        <v>112000</v>
      </c>
      <c r="E1824">
        <v>112000</v>
      </c>
      <c r="F1824" t="s">
        <v>6</v>
      </c>
      <c r="G1824">
        <f>tblSalaries[[#This Row],[clean Salary (in local currency)]]*VLOOKUP(tblSalaries[[#This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18</v>
      </c>
      <c r="M1824" s="32">
        <f>tblHours[[#This Row],[hrs per day, ave]]</f>
        <v>2.5</v>
      </c>
      <c r="N1824" s="32">
        <f>tblHours[[#This Row],[hrs per day, min]]</f>
        <v>2</v>
      </c>
      <c r="O1824" s="32">
        <f>tblHours[[#This Row],[hrs per day, max]]</f>
        <v>3</v>
      </c>
      <c r="P1824">
        <v>8</v>
      </c>
    </row>
    <row r="1825" spans="2:16" ht="15" hidden="1" customHeight="1">
      <c r="B1825" t="s">
        <v>3828</v>
      </c>
      <c r="C1825" s="1">
        <v>41075.833634259259</v>
      </c>
      <c r="D1825" s="4">
        <v>11000</v>
      </c>
      <c r="E1825">
        <v>11000</v>
      </c>
      <c r="F1825" t="s">
        <v>6</v>
      </c>
      <c r="G1825">
        <f>tblSalaries[[#This Row],[clean Salary (in local currency)]]*VLOOKUP(tblSalaries[[#This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VLOOKUP(tblSalaries[[#This Row],[Where do you work]],tblCountries[[Actual]:[Mapping]],2,FALSE)</f>
        <v>India</v>
      </c>
      <c r="L1825" t="s">
        <v>13</v>
      </c>
      <c r="M1825" s="32">
        <f>tblHours[[#This Row],[hrs per day, ave]]</f>
        <v>8</v>
      </c>
      <c r="N1825" s="32">
        <f>tblHours[[#This Row],[hrs per day, min]]</f>
        <v>8</v>
      </c>
      <c r="O1825" s="32">
        <f>tblHours[[#This Row],[hrs per day, max]]</f>
        <v>8</v>
      </c>
      <c r="P1825">
        <v>8</v>
      </c>
    </row>
    <row r="1826" spans="2:16" ht="15" hidden="1" customHeight="1">
      <c r="B1826" t="s">
        <v>3829</v>
      </c>
      <c r="C1826" s="1">
        <v>41075.868622685186</v>
      </c>
      <c r="D1826" s="4" t="s">
        <v>1955</v>
      </c>
      <c r="E1826">
        <v>90000</v>
      </c>
      <c r="F1826" t="s">
        <v>22</v>
      </c>
      <c r="G1826">
        <f>tblSalaries[[#This Row],[clean Salary (in local currency)]]*VLOOKUP(tblSalaries[[#This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VLOOKUP(tblSalaries[[#This Row],[Where do you work]],tblCountries[[Actual]:[Mapping]],2,FALSE)</f>
        <v>Europe</v>
      </c>
      <c r="L1826" t="s">
        <v>18</v>
      </c>
      <c r="M1826" s="32">
        <f>tblHours[[#This Row],[hrs per day, ave]]</f>
        <v>2.5</v>
      </c>
      <c r="N1826" s="32">
        <f>tblHours[[#This Row],[hrs per day, min]]</f>
        <v>2</v>
      </c>
      <c r="O1826" s="32">
        <f>tblHours[[#This Row],[hrs per day, max]]</f>
        <v>3</v>
      </c>
      <c r="P1826">
        <v>20</v>
      </c>
    </row>
    <row r="1827" spans="2:16" ht="15" hidden="1" customHeight="1">
      <c r="B1827" t="s">
        <v>3830</v>
      </c>
      <c r="C1827" s="1">
        <v>41075.897407407407</v>
      </c>
      <c r="D1827" s="4" t="s">
        <v>1957</v>
      </c>
      <c r="E1827">
        <v>16110</v>
      </c>
      <c r="F1827" t="s">
        <v>6</v>
      </c>
      <c r="G1827">
        <f>tblSalaries[[#This Row],[clean Salary (in local currency)]]*VLOOKUP(tblSalaries[[#This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VLOOKUP(tblSalaries[[#This Row],[Where do you work]],tblCountries[[Actual]:[Mapping]],2,FALSE)</f>
        <v>Colombia</v>
      </c>
      <c r="L1827" t="s">
        <v>13</v>
      </c>
      <c r="M1827" s="32">
        <f>tblHours[[#This Row],[hrs per day, ave]]</f>
        <v>8</v>
      </c>
      <c r="N1827" s="32">
        <f>tblHours[[#This Row],[hrs per day, min]]</f>
        <v>8</v>
      </c>
      <c r="O1827" s="32">
        <f>tblHours[[#This Row],[hrs per day, max]]</f>
        <v>8</v>
      </c>
      <c r="P1827">
        <v>10</v>
      </c>
    </row>
    <row r="1828" spans="2:16" ht="15" hidden="1" customHeight="1">
      <c r="B1828" t="s">
        <v>3831</v>
      </c>
      <c r="C1828" s="1">
        <v>41075.942187499997</v>
      </c>
      <c r="D1828" s="4">
        <v>72000</v>
      </c>
      <c r="E1828">
        <v>72000</v>
      </c>
      <c r="F1828" t="s">
        <v>6</v>
      </c>
      <c r="G1828">
        <f>tblSalaries[[#This Row],[clean Salary (in local currency)]]*VLOOKUP(tblSalaries[[#This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VLOOKUP(tblSalaries[[#This Row],[Where do you work]],tblCountries[[Actual]:[Mapping]],2,FALSE)</f>
        <v>USA</v>
      </c>
      <c r="L1828" t="s">
        <v>9</v>
      </c>
      <c r="M1828" s="32">
        <f>tblHours[[#This Row],[hrs per day, ave]]</f>
        <v>5</v>
      </c>
      <c r="N1828" s="32">
        <f>tblHours[[#This Row],[hrs per day, min]]</f>
        <v>4</v>
      </c>
      <c r="O1828" s="32">
        <f>tblHours[[#This Row],[hrs per day, max]]</f>
        <v>6</v>
      </c>
      <c r="P1828">
        <v>10</v>
      </c>
    </row>
    <row r="1829" spans="2:16" ht="15" hidden="1" customHeight="1">
      <c r="B1829" t="s">
        <v>3832</v>
      </c>
      <c r="C1829" s="1">
        <v>41075.972916666666</v>
      </c>
      <c r="D1829" s="4">
        <v>60000</v>
      </c>
      <c r="E1829">
        <v>60000</v>
      </c>
      <c r="F1829" t="s">
        <v>6</v>
      </c>
      <c r="G1829">
        <f>tblSalaries[[#This Row],[clean Salary (in local currency)]]*VLOOKUP(tblSalaries[[#This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13</v>
      </c>
      <c r="M1829" s="32">
        <f>tblHours[[#This Row],[hrs per day, ave]]</f>
        <v>8</v>
      </c>
      <c r="N1829" s="32">
        <f>tblHours[[#This Row],[hrs per day, min]]</f>
        <v>8</v>
      </c>
      <c r="O1829" s="32">
        <f>tblHours[[#This Row],[hrs per day, max]]</f>
        <v>8</v>
      </c>
      <c r="P1829">
        <v>10</v>
      </c>
    </row>
    <row r="1830" spans="2:16" ht="15" hidden="1" customHeight="1">
      <c r="B1830" t="s">
        <v>3833</v>
      </c>
      <c r="C1830" s="1">
        <v>41075.99318287037</v>
      </c>
      <c r="D1830" s="4">
        <v>67000</v>
      </c>
      <c r="E1830">
        <v>67000</v>
      </c>
      <c r="F1830" t="s">
        <v>6</v>
      </c>
      <c r="G1830">
        <f>tblSalaries[[#This Row],[clean Salary (in local currency)]]*VLOOKUP(tblSalaries[[#This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9</v>
      </c>
      <c r="M1830" s="32">
        <f>tblHours[[#This Row],[hrs per day, ave]]</f>
        <v>5</v>
      </c>
      <c r="N1830" s="32">
        <f>tblHours[[#This Row],[hrs per day, min]]</f>
        <v>4</v>
      </c>
      <c r="O1830" s="32">
        <f>tblHours[[#This Row],[hrs per day, max]]</f>
        <v>6</v>
      </c>
      <c r="P1830">
        <v>6</v>
      </c>
    </row>
    <row r="1831" spans="2:16" ht="15" hidden="1" customHeight="1">
      <c r="B1831" t="s">
        <v>3834</v>
      </c>
      <c r="C1831" s="1">
        <v>41076.118622685186</v>
      </c>
      <c r="D1831" s="4">
        <v>54000</v>
      </c>
      <c r="E1831">
        <v>54000</v>
      </c>
      <c r="F1831" t="s">
        <v>6</v>
      </c>
      <c r="G1831">
        <f>tblSalaries[[#This Row],[clean Salary (in local currency)]]*VLOOKUP(tblSalaries[[#This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VLOOKUP(tblSalaries[[#This Row],[Where do you work]],tblCountries[[Actual]:[Mapping]],2,FALSE)</f>
        <v>USA</v>
      </c>
      <c r="L1831" t="s">
        <v>9</v>
      </c>
      <c r="M1831" s="32">
        <f>tblHours[[#This Row],[hrs per day, ave]]</f>
        <v>5</v>
      </c>
      <c r="N1831" s="32">
        <f>tblHours[[#This Row],[hrs per day, min]]</f>
        <v>4</v>
      </c>
      <c r="O1831" s="32">
        <f>tblHours[[#This Row],[hrs per day, max]]</f>
        <v>6</v>
      </c>
      <c r="P1831">
        <v>18</v>
      </c>
    </row>
    <row r="1832" spans="2:16" ht="15" hidden="1" customHeight="1">
      <c r="B1832" t="s">
        <v>3835</v>
      </c>
      <c r="C1832" s="1">
        <v>41076.224340277775</v>
      </c>
      <c r="D1832" s="4">
        <v>38666</v>
      </c>
      <c r="E1832">
        <v>38666</v>
      </c>
      <c r="F1832" t="s">
        <v>6</v>
      </c>
      <c r="G1832">
        <f>tblSalaries[[#This Row],[clean Salary (in local currency)]]*VLOOKUP(tblSalaries[[#This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VLOOKUP(tblSalaries[[#This Row],[Where do you work]],tblCountries[[Actual]:[Mapping]],2,FALSE)</f>
        <v>South Africa</v>
      </c>
      <c r="L1832" t="s">
        <v>13</v>
      </c>
      <c r="M1832" s="32">
        <f>tblHours[[#This Row],[hrs per day, ave]]</f>
        <v>8</v>
      </c>
      <c r="N1832" s="32">
        <f>tblHours[[#This Row],[hrs per day, min]]</f>
        <v>8</v>
      </c>
      <c r="O1832" s="32">
        <f>tblHours[[#This Row],[hrs per day, max]]</f>
        <v>8</v>
      </c>
      <c r="P1832">
        <v>10</v>
      </c>
    </row>
    <row r="1833" spans="2:16" ht="15" hidden="1" customHeight="1">
      <c r="B1833" t="s">
        <v>3836</v>
      </c>
      <c r="C1833" s="1">
        <v>41076.262418981481</v>
      </c>
      <c r="D1833" s="4">
        <v>63000</v>
      </c>
      <c r="E1833">
        <v>63000</v>
      </c>
      <c r="F1833" t="s">
        <v>6</v>
      </c>
      <c r="G1833">
        <f>tblSalaries[[#This Row],[clean Salary (in local currency)]]*VLOOKUP(tblSalaries[[#This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VLOOKUP(tblSalaries[[#This Row],[Where do you work]],tblCountries[[Actual]:[Mapping]],2,FALSE)</f>
        <v>USA</v>
      </c>
      <c r="L1833" t="s">
        <v>9</v>
      </c>
      <c r="M1833" s="32">
        <f>tblHours[[#This Row],[hrs per day, ave]]</f>
        <v>5</v>
      </c>
      <c r="N1833" s="32">
        <f>tblHours[[#This Row],[hrs per day, min]]</f>
        <v>4</v>
      </c>
      <c r="O1833" s="32">
        <f>tblHours[[#This Row],[hrs per day, max]]</f>
        <v>6</v>
      </c>
      <c r="P1833">
        <v>6</v>
      </c>
    </row>
    <row r="1834" spans="2:16" ht="15" hidden="1" customHeight="1">
      <c r="B1834" t="s">
        <v>3837</v>
      </c>
      <c r="C1834" s="1">
        <v>41076.340960648151</v>
      </c>
      <c r="D1834" s="4" t="s">
        <v>423</v>
      </c>
      <c r="E1834">
        <v>63000</v>
      </c>
      <c r="F1834" t="s">
        <v>6</v>
      </c>
      <c r="G1834">
        <f>tblSalaries[[#This Row],[clean Salary (in local currency)]]*VLOOKUP(tblSalaries[[#This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VLOOKUP(tblSalaries[[#This Row],[Where do you work]],tblCountries[[Actual]:[Mapping]],2,FALSE)</f>
        <v>USA</v>
      </c>
      <c r="L1834" t="s">
        <v>13</v>
      </c>
      <c r="M1834" s="32">
        <f>tblHours[[#This Row],[hrs per day, ave]]</f>
        <v>8</v>
      </c>
      <c r="N1834" s="32">
        <f>tblHours[[#This Row],[hrs per day, min]]</f>
        <v>8</v>
      </c>
      <c r="O1834" s="32">
        <f>tblHours[[#This Row],[hrs per day, max]]</f>
        <v>8</v>
      </c>
      <c r="P1834">
        <v>1</v>
      </c>
    </row>
    <row r="1835" spans="2:16" ht="15" hidden="1" customHeight="1">
      <c r="B1835" t="s">
        <v>3838</v>
      </c>
      <c r="C1835" s="1">
        <v>41076.590868055559</v>
      </c>
      <c r="D1835" s="4" t="s">
        <v>1966</v>
      </c>
      <c r="E1835">
        <v>360000</v>
      </c>
      <c r="F1835" t="s">
        <v>40</v>
      </c>
      <c r="G1835">
        <f>tblSalaries[[#This Row],[clean Salary (in local currency)]]*VLOOKUP(tblSalaries[[#This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VLOOKUP(tblSalaries[[#This Row],[Where do you work]],tblCountries[[Actual]:[Mapping]],2,FALSE)</f>
        <v>India</v>
      </c>
      <c r="L1835" t="s">
        <v>13</v>
      </c>
      <c r="M1835" s="32">
        <f>tblHours[[#This Row],[hrs per day, ave]]</f>
        <v>8</v>
      </c>
      <c r="N1835" s="32">
        <f>tblHours[[#This Row],[hrs per day, min]]</f>
        <v>8</v>
      </c>
      <c r="O1835" s="32">
        <f>tblHours[[#This Row],[hrs per day, max]]</f>
        <v>8</v>
      </c>
      <c r="P1835">
        <v>2</v>
      </c>
    </row>
    <row r="1836" spans="2:16" ht="15" hidden="1" customHeight="1">
      <c r="B1836" t="s">
        <v>3839</v>
      </c>
      <c r="C1836" s="1">
        <v>41076.71371527778</v>
      </c>
      <c r="D1836" s="4" t="s">
        <v>1967</v>
      </c>
      <c r="E1836">
        <v>600000</v>
      </c>
      <c r="F1836" t="s">
        <v>40</v>
      </c>
      <c r="G1836">
        <f>tblSalaries[[#This Row],[clean Salary (in local currency)]]*VLOOKUP(tblSalaries[[#This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9</v>
      </c>
      <c r="M1836" s="32">
        <f>tblHours[[#This Row],[hrs per day, ave]]</f>
        <v>5</v>
      </c>
      <c r="N1836" s="32">
        <f>tblHours[[#This Row],[hrs per day, min]]</f>
        <v>4</v>
      </c>
      <c r="O1836" s="32">
        <f>tblHours[[#This Row],[hrs per day, max]]</f>
        <v>6</v>
      </c>
      <c r="P1836">
        <v>12</v>
      </c>
    </row>
    <row r="1837" spans="2:16" ht="15" hidden="1" customHeight="1">
      <c r="B1837" t="s">
        <v>3840</v>
      </c>
      <c r="C1837" s="1">
        <v>41076.718090277776</v>
      </c>
      <c r="D1837" s="4">
        <v>40000</v>
      </c>
      <c r="E1837">
        <v>40000</v>
      </c>
      <c r="F1837" t="s">
        <v>6</v>
      </c>
      <c r="G1837">
        <f>tblSalaries[[#This Row],[clean Salary (in local currency)]]*VLOOKUP(tblSalaries[[#This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VLOOKUP(tblSalaries[[#This Row],[Where do you work]],tblCountries[[Actual]:[Mapping]],2,FALSE)</f>
        <v>India</v>
      </c>
      <c r="L1837" t="s">
        <v>9</v>
      </c>
      <c r="M1837" s="32">
        <f>tblHours[[#This Row],[hrs per day, ave]]</f>
        <v>5</v>
      </c>
      <c r="N1837" s="32">
        <f>tblHours[[#This Row],[hrs per day, min]]</f>
        <v>4</v>
      </c>
      <c r="O1837" s="32">
        <f>tblHours[[#This Row],[hrs per day, max]]</f>
        <v>6</v>
      </c>
      <c r="P1837">
        <v>5</v>
      </c>
    </row>
    <row r="1838" spans="2:16" ht="15" hidden="1" customHeight="1">
      <c r="B1838" t="s">
        <v>3841</v>
      </c>
      <c r="C1838" s="1">
        <v>41076.742673611108</v>
      </c>
      <c r="D1838" s="4" t="s">
        <v>1969</v>
      </c>
      <c r="E1838">
        <v>350000</v>
      </c>
      <c r="F1838" t="s">
        <v>40</v>
      </c>
      <c r="G1838">
        <f>tblSalaries[[#This Row],[clean Salary (in local currency)]]*VLOOKUP(tblSalaries[[#This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9</v>
      </c>
      <c r="M1838" s="32">
        <f>tblHours[[#This Row],[hrs per day, ave]]</f>
        <v>5</v>
      </c>
      <c r="N1838" s="32">
        <f>tblHours[[#This Row],[hrs per day, min]]</f>
        <v>4</v>
      </c>
      <c r="O1838" s="32">
        <f>tblHours[[#This Row],[hrs per day, max]]</f>
        <v>6</v>
      </c>
      <c r="P1838">
        <v>6</v>
      </c>
    </row>
    <row r="1839" spans="2:16" ht="15" hidden="1" customHeight="1">
      <c r="B1839" t="s">
        <v>3842</v>
      </c>
      <c r="C1839" s="1">
        <v>41076.772210648145</v>
      </c>
      <c r="D1839" s="4">
        <v>2342342</v>
      </c>
      <c r="E1839">
        <v>2342342</v>
      </c>
      <c r="F1839" t="s">
        <v>40</v>
      </c>
      <c r="G1839">
        <f>tblSalaries[[#This Row],[clean Salary (in local currency)]]*VLOOKUP(tblSalaries[[#This Row],[Currency]],tblXrate[],2,FALSE)</f>
        <v>41712.231189497601</v>
      </c>
      <c r="H1839" t="s">
        <v>1970</v>
      </c>
      <c r="I1839" t="s">
        <v>4000</v>
      </c>
      <c r="J1839" t="s">
        <v>8</v>
      </c>
      <c r="K1839" t="str">
        <f>VLOOKUP(tblSalaries[[#This Row],[Where do you work]],tblCountries[[Actual]:[Mapping]],2,FALSE)</f>
        <v>India</v>
      </c>
      <c r="L1839" t="s">
        <v>18</v>
      </c>
      <c r="M1839" s="32">
        <f>tblHours[[#This Row],[hrs per day, ave]]</f>
        <v>2.5</v>
      </c>
      <c r="N1839" s="32">
        <f>tblHours[[#This Row],[hrs per day, min]]</f>
        <v>2</v>
      </c>
      <c r="O1839" s="32">
        <f>tblHours[[#This Row],[hrs per day, max]]</f>
        <v>3</v>
      </c>
      <c r="P1839">
        <v>12</v>
      </c>
    </row>
    <row r="1840" spans="2:16" ht="15" hidden="1" customHeight="1">
      <c r="B1840" t="s">
        <v>3843</v>
      </c>
      <c r="C1840" s="1">
        <v>41076.773206018515</v>
      </c>
      <c r="D1840" s="4" t="s">
        <v>1186</v>
      </c>
      <c r="E1840">
        <v>700000</v>
      </c>
      <c r="F1840" t="s">
        <v>40</v>
      </c>
      <c r="G1840">
        <f>tblSalaries[[#This Row],[clean Salary (in local currency)]]*VLOOKUP(tblSalaries[[#This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VLOOKUP(tblSalaries[[#This Row],[Where do you work]],tblCountries[[Actual]:[Mapping]],2,FALSE)</f>
        <v>India</v>
      </c>
      <c r="L1840" t="s">
        <v>18</v>
      </c>
      <c r="M1840" s="32">
        <f>tblHours[[#This Row],[hrs per day, ave]]</f>
        <v>2.5</v>
      </c>
      <c r="N1840" s="32">
        <f>tblHours[[#This Row],[hrs per day, min]]</f>
        <v>2</v>
      </c>
      <c r="O1840" s="32">
        <f>tblHours[[#This Row],[hrs per day, max]]</f>
        <v>3</v>
      </c>
      <c r="P1840">
        <v>9</v>
      </c>
    </row>
    <row r="1841" spans="2:16" ht="15" hidden="1" customHeight="1">
      <c r="B1841" t="s">
        <v>3844</v>
      </c>
      <c r="C1841" s="1">
        <v>41076.933680555558</v>
      </c>
      <c r="D1841" s="4">
        <v>20500</v>
      </c>
      <c r="E1841">
        <v>20500</v>
      </c>
      <c r="F1841" t="s">
        <v>69</v>
      </c>
      <c r="G1841">
        <f>tblSalaries[[#This Row],[clean Salary (in local currency)]]*VLOOKUP(tblSalaries[[#This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VLOOKUP(tblSalaries[[#This Row],[Where do you work]],tblCountries[[Actual]:[Mapping]],2,FALSE)</f>
        <v>UK</v>
      </c>
      <c r="L1841" t="s">
        <v>9</v>
      </c>
      <c r="M1841" s="32">
        <f>tblHours[[#This Row],[hrs per day, ave]]</f>
        <v>5</v>
      </c>
      <c r="N1841" s="32">
        <f>tblHours[[#This Row],[hrs per day, min]]</f>
        <v>4</v>
      </c>
      <c r="O1841" s="32">
        <f>tblHours[[#This Row],[hrs per day, max]]</f>
        <v>6</v>
      </c>
      <c r="P1841">
        <v>20</v>
      </c>
    </row>
    <row r="1842" spans="2:16" ht="15" hidden="1" customHeight="1">
      <c r="B1842" t="s">
        <v>3845</v>
      </c>
      <c r="C1842" s="1">
        <v>41077.065810185188</v>
      </c>
      <c r="D1842" s="4" t="s">
        <v>694</v>
      </c>
      <c r="E1842">
        <v>400000</v>
      </c>
      <c r="F1842" t="s">
        <v>40</v>
      </c>
      <c r="G1842">
        <f>tblSalaries[[#This Row],[clean Salary (in local currency)]]*VLOOKUP(tblSalaries[[#This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25</v>
      </c>
      <c r="M1842" s="32">
        <f>tblHours[[#This Row],[hrs per day, ave]]</f>
        <v>1.5</v>
      </c>
      <c r="N1842" s="32">
        <f>tblHours[[#This Row],[hrs per day, min]]</f>
        <v>1</v>
      </c>
      <c r="O1842" s="32">
        <f>tblHours[[#This Row],[hrs per day, max]]</f>
        <v>2</v>
      </c>
      <c r="P1842">
        <v>2</v>
      </c>
    </row>
    <row r="1843" spans="2:16" ht="15" hidden="1" customHeight="1">
      <c r="B1843" t="s">
        <v>3846</v>
      </c>
      <c r="C1843" s="1">
        <v>41077.168055555558</v>
      </c>
      <c r="D1843" s="4" t="s">
        <v>1973</v>
      </c>
      <c r="E1843">
        <v>100000</v>
      </c>
      <c r="F1843" t="s">
        <v>6</v>
      </c>
      <c r="G1843">
        <f>tblSalaries[[#This Row],[clean Salary (in local currency)]]*VLOOKUP(tblSalaries[[#This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VLOOKUP(tblSalaries[[#This Row],[Where do you work]],tblCountries[[Actual]:[Mapping]],2,FALSE)</f>
        <v>UAE</v>
      </c>
      <c r="L1843" t="s">
        <v>13</v>
      </c>
      <c r="M1843" s="32">
        <f>tblHours[[#This Row],[hrs per day, ave]]</f>
        <v>8</v>
      </c>
      <c r="N1843" s="32">
        <f>tblHours[[#This Row],[hrs per day, min]]</f>
        <v>8</v>
      </c>
      <c r="O1843" s="32">
        <f>tblHours[[#This Row],[hrs per day, max]]</f>
        <v>8</v>
      </c>
      <c r="P1843">
        <v>15</v>
      </c>
    </row>
    <row r="1844" spans="2:16" ht="15" hidden="1" customHeight="1">
      <c r="B1844" t="s">
        <v>3847</v>
      </c>
      <c r="C1844" s="1">
        <v>41077.485335648147</v>
      </c>
      <c r="D1844" s="4">
        <v>75000</v>
      </c>
      <c r="E1844">
        <v>75000</v>
      </c>
      <c r="F1844" t="s">
        <v>670</v>
      </c>
      <c r="G1844">
        <f>tblSalaries[[#This Row],[clean Salary (in local currency)]]*VLOOKUP(tblSalaries[[#This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VLOOKUP(tblSalaries[[#This Row],[Where do you work]],tblCountries[[Actual]:[Mapping]],2,FALSE)</f>
        <v>New Zealand</v>
      </c>
      <c r="L1844" t="s">
        <v>9</v>
      </c>
      <c r="M1844" s="32">
        <f>tblHours[[#This Row],[hrs per day, ave]]</f>
        <v>5</v>
      </c>
      <c r="N1844" s="32">
        <f>tblHours[[#This Row],[hrs per day, min]]</f>
        <v>4</v>
      </c>
      <c r="O1844" s="32">
        <f>tblHours[[#This Row],[hrs per day, max]]</f>
        <v>6</v>
      </c>
      <c r="P1844">
        <v>4</v>
      </c>
    </row>
    <row r="1845" spans="2:16" ht="15" hidden="1" customHeight="1">
      <c r="B1845" t="s">
        <v>3848</v>
      </c>
      <c r="C1845" s="1">
        <v>41077.500659722224</v>
      </c>
      <c r="D1845" s="4">
        <v>25000</v>
      </c>
      <c r="E1845">
        <v>25000</v>
      </c>
      <c r="F1845" t="s">
        <v>6</v>
      </c>
      <c r="G1845">
        <f>tblSalaries[[#This Row],[clean Salary (in local currency)]]*VLOOKUP(tblSalaries[[#This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VLOOKUP(tblSalaries[[#This Row],[Where do you work]],tblCountries[[Actual]:[Mapping]],2,FALSE)</f>
        <v>India</v>
      </c>
      <c r="L1845" t="s">
        <v>13</v>
      </c>
      <c r="M1845" s="32">
        <f>tblHours[[#This Row],[hrs per day, ave]]</f>
        <v>8</v>
      </c>
      <c r="N1845" s="32">
        <f>tblHours[[#This Row],[hrs per day, min]]</f>
        <v>8</v>
      </c>
      <c r="O1845" s="32">
        <f>tblHours[[#This Row],[hrs per day, max]]</f>
        <v>8</v>
      </c>
      <c r="P1845">
        <v>1.5</v>
      </c>
    </row>
    <row r="1846" spans="2:16" ht="15" hidden="1" customHeight="1">
      <c r="B1846" t="s">
        <v>3849</v>
      </c>
      <c r="C1846" s="1">
        <v>41077.533935185187</v>
      </c>
      <c r="D1846" s="4">
        <v>5000</v>
      </c>
      <c r="E1846">
        <v>5000</v>
      </c>
      <c r="F1846" t="s">
        <v>6</v>
      </c>
      <c r="G1846">
        <f>tblSalaries[[#This Row],[clean Salary (in local currency)]]*VLOOKUP(tblSalaries[[#This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VLOOKUP(tblSalaries[[#This Row],[Where do you work]],tblCountries[[Actual]:[Mapping]],2,FALSE)</f>
        <v>India</v>
      </c>
      <c r="L1846" t="s">
        <v>18</v>
      </c>
      <c r="M1846" s="32">
        <f>tblHours[[#This Row],[hrs per day, ave]]</f>
        <v>2.5</v>
      </c>
      <c r="N1846" s="32">
        <f>tblHours[[#This Row],[hrs per day, min]]</f>
        <v>2</v>
      </c>
      <c r="O1846" s="32">
        <f>tblHours[[#This Row],[hrs per day, max]]</f>
        <v>3</v>
      </c>
      <c r="P1846">
        <v>10</v>
      </c>
    </row>
    <row r="1847" spans="2:16" ht="15" hidden="1" customHeight="1">
      <c r="B1847" t="s">
        <v>3850</v>
      </c>
      <c r="C1847" s="1">
        <v>41077.560162037036</v>
      </c>
      <c r="D1847" s="4" t="s">
        <v>1975</v>
      </c>
      <c r="E1847">
        <v>63000</v>
      </c>
      <c r="F1847" t="s">
        <v>82</v>
      </c>
      <c r="G1847">
        <f>tblSalaries[[#This Row],[clean Salary (in local currency)]]*VLOOKUP(tblSalaries[[#This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VLOOKUP(tblSalaries[[#This Row],[Where do you work]],tblCountries[[Actual]:[Mapping]],2,FALSE)</f>
        <v>Australia</v>
      </c>
      <c r="L1847" t="s">
        <v>13</v>
      </c>
      <c r="M1847" s="32">
        <f>tblHours[[#This Row],[hrs per day, ave]]</f>
        <v>8</v>
      </c>
      <c r="N1847" s="32">
        <f>tblHours[[#This Row],[hrs per day, min]]</f>
        <v>8</v>
      </c>
      <c r="O1847" s="32">
        <f>tblHours[[#This Row],[hrs per day, max]]</f>
        <v>8</v>
      </c>
      <c r="P1847">
        <v>3</v>
      </c>
    </row>
    <row r="1848" spans="2:16" ht="15" hidden="1" customHeight="1">
      <c r="B1848" t="s">
        <v>3851</v>
      </c>
      <c r="C1848" s="1">
        <v>41077.667939814812</v>
      </c>
      <c r="D1848" s="4">
        <v>60000</v>
      </c>
      <c r="E1848">
        <v>60000</v>
      </c>
      <c r="F1848" t="s">
        <v>22</v>
      </c>
      <c r="G1848">
        <f>tblSalaries[[#This Row],[clean Salary (in local currency)]]*VLOOKUP(tblSalaries[[#This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VLOOKUP(tblSalaries[[#This Row],[Where do you work]],tblCountries[[Actual]:[Mapping]],2,FALSE)</f>
        <v>Germany</v>
      </c>
      <c r="L1848" t="s">
        <v>9</v>
      </c>
      <c r="M1848" s="32">
        <f>tblHours[[#This Row],[hrs per day, ave]]</f>
        <v>5</v>
      </c>
      <c r="N1848" s="32">
        <f>tblHours[[#This Row],[hrs per day, min]]</f>
        <v>4</v>
      </c>
      <c r="O1848" s="32">
        <f>tblHours[[#This Row],[hrs per day, max]]</f>
        <v>6</v>
      </c>
      <c r="P1848">
        <v>6</v>
      </c>
    </row>
    <row r="1849" spans="2:16" ht="15" hidden="1" customHeight="1">
      <c r="B1849" t="s">
        <v>3852</v>
      </c>
      <c r="C1849" s="1">
        <v>41078.237708333334</v>
      </c>
      <c r="D1849" s="4">
        <v>600000</v>
      </c>
      <c r="E1849">
        <v>600000</v>
      </c>
      <c r="F1849" t="s">
        <v>1362</v>
      </c>
      <c r="G1849">
        <f>tblSalaries[[#This Row],[clean Salary (in local currency)]]*VLOOKUP(tblSalaries[[#This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VLOOKUP(tblSalaries[[#This Row],[Where do you work]],tblCountries[[Actual]:[Mapping]],2,FALSE)</f>
        <v>Denmark</v>
      </c>
      <c r="L1849" t="s">
        <v>18</v>
      </c>
      <c r="M1849" s="32">
        <f>tblHours[[#This Row],[hrs per day, ave]]</f>
        <v>2.5</v>
      </c>
      <c r="N1849" s="32">
        <f>tblHours[[#This Row],[hrs per day, min]]</f>
        <v>2</v>
      </c>
      <c r="O1849" s="32">
        <f>tblHours[[#This Row],[hrs per day, max]]</f>
        <v>3</v>
      </c>
      <c r="P1849">
        <v>20</v>
      </c>
    </row>
    <row r="1850" spans="2:16" ht="15" hidden="1" customHeight="1">
      <c r="B1850" t="s">
        <v>3853</v>
      </c>
      <c r="C1850" s="1">
        <v>41078.260127314818</v>
      </c>
      <c r="D1850" s="4">
        <v>46000</v>
      </c>
      <c r="E1850">
        <v>46000</v>
      </c>
      <c r="F1850" t="s">
        <v>6</v>
      </c>
      <c r="G1850">
        <f>tblSalaries[[#This Row],[clean Salary (in local currency)]]*VLOOKUP(tblSalaries[[#This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VLOOKUP(tblSalaries[[#This Row],[Where do you work]],tblCountries[[Actual]:[Mapping]],2,FALSE)</f>
        <v>USA</v>
      </c>
      <c r="L1850" t="s">
        <v>13</v>
      </c>
      <c r="M1850" s="32">
        <f>tblHours[[#This Row],[hrs per day, ave]]</f>
        <v>8</v>
      </c>
      <c r="N1850" s="32">
        <f>tblHours[[#This Row],[hrs per day, min]]</f>
        <v>8</v>
      </c>
      <c r="O1850" s="32">
        <f>tblHours[[#This Row],[hrs per day, max]]</f>
        <v>8</v>
      </c>
      <c r="P1850">
        <v>1</v>
      </c>
    </row>
    <row r="1851" spans="2:16" ht="15" hidden="1" customHeight="1">
      <c r="B1851" t="s">
        <v>3854</v>
      </c>
      <c r="C1851" s="1">
        <v>41078.346539351849</v>
      </c>
      <c r="D1851" s="4">
        <v>5000</v>
      </c>
      <c r="E1851">
        <v>5000</v>
      </c>
      <c r="F1851" t="s">
        <v>6</v>
      </c>
      <c r="G1851">
        <f>tblSalaries[[#This Row],[clean Salary (in local currency)]]*VLOOKUP(tblSalaries[[#This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VLOOKUP(tblSalaries[[#This Row],[Where do you work]],tblCountries[[Actual]:[Mapping]],2,FALSE)</f>
        <v>India</v>
      </c>
      <c r="L1851" t="s">
        <v>13</v>
      </c>
      <c r="M1851" s="32">
        <f>tblHours[[#This Row],[hrs per day, ave]]</f>
        <v>8</v>
      </c>
      <c r="N1851" s="32">
        <f>tblHours[[#This Row],[hrs per day, min]]</f>
        <v>8</v>
      </c>
      <c r="O1851" s="32">
        <f>tblHours[[#This Row],[hrs per day, max]]</f>
        <v>8</v>
      </c>
      <c r="P1851">
        <v>2</v>
      </c>
    </row>
    <row r="1852" spans="2:16" ht="15" hidden="1" customHeight="1">
      <c r="B1852" t="s">
        <v>3855</v>
      </c>
      <c r="C1852" s="1">
        <v>41078.602766203701</v>
      </c>
      <c r="D1852" s="4" t="s">
        <v>1981</v>
      </c>
      <c r="E1852">
        <v>76300</v>
      </c>
      <c r="F1852" t="s">
        <v>82</v>
      </c>
      <c r="G1852">
        <f>tblSalaries[[#This Row],[clean Salary (in local currency)]]*VLOOKUP(tblSalaries[[#This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VLOOKUP(tblSalaries[[#This Row],[Where do you work]],tblCountries[[Actual]:[Mapping]],2,FALSE)</f>
        <v>Australia</v>
      </c>
      <c r="L1852" t="s">
        <v>13</v>
      </c>
      <c r="M1852" s="32">
        <f>tblHours[[#This Row],[hrs per day, ave]]</f>
        <v>8</v>
      </c>
      <c r="N1852" s="32">
        <f>tblHours[[#This Row],[hrs per day, min]]</f>
        <v>8</v>
      </c>
      <c r="O1852" s="32">
        <f>tblHours[[#This Row],[hrs per day, max]]</f>
        <v>8</v>
      </c>
      <c r="P1852">
        <v>3</v>
      </c>
    </row>
    <row r="1853" spans="2:16" ht="15" hidden="1" customHeight="1">
      <c r="B1853" t="s">
        <v>3856</v>
      </c>
      <c r="C1853" s="1">
        <v>41078.744351851848</v>
      </c>
      <c r="D1853" s="4" t="s">
        <v>1326</v>
      </c>
      <c r="E1853">
        <v>350000</v>
      </c>
      <c r="F1853" t="s">
        <v>40</v>
      </c>
      <c r="G1853">
        <f>tblSalaries[[#This Row],[clean Salary (in local currency)]]*VLOOKUP(tblSalaries[[#This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VLOOKUP(tblSalaries[[#This Row],[Where do you work]],tblCountries[[Actual]:[Mapping]],2,FALSE)</f>
        <v>India</v>
      </c>
      <c r="L1853" t="s">
        <v>18</v>
      </c>
      <c r="M1853" s="32">
        <f>tblHours[[#This Row],[hrs per day, ave]]</f>
        <v>2.5</v>
      </c>
      <c r="N1853" s="32">
        <f>tblHours[[#This Row],[hrs per day, min]]</f>
        <v>2</v>
      </c>
      <c r="O1853" s="32">
        <f>tblHours[[#This Row],[hrs per day, max]]</f>
        <v>3</v>
      </c>
      <c r="P1853">
        <v>27</v>
      </c>
    </row>
    <row r="1854" spans="2:16" ht="15" hidden="1" customHeight="1">
      <c r="B1854" t="s">
        <v>3857</v>
      </c>
      <c r="C1854" s="1">
        <v>41078.768599537034</v>
      </c>
      <c r="D1854" s="4" t="s">
        <v>68</v>
      </c>
      <c r="E1854">
        <v>35000</v>
      </c>
      <c r="F1854" t="s">
        <v>69</v>
      </c>
      <c r="G1854">
        <f>tblSalaries[[#This Row],[clean Salary (in local currency)]]*VLOOKUP(tblSalaries[[#This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VLOOKUP(tblSalaries[[#This Row],[Where do you work]],tblCountries[[Actual]:[Mapping]],2,FALSE)</f>
        <v>UK</v>
      </c>
      <c r="L1854" t="s">
        <v>13</v>
      </c>
      <c r="M1854" s="32">
        <f>tblHours[[#This Row],[hrs per day, ave]]</f>
        <v>8</v>
      </c>
      <c r="N1854" s="32">
        <f>tblHours[[#This Row],[hrs per day, min]]</f>
        <v>8</v>
      </c>
      <c r="O1854" s="32">
        <f>tblHours[[#This Row],[hrs per day, max]]</f>
        <v>8</v>
      </c>
      <c r="P1854">
        <v>34</v>
      </c>
    </row>
    <row r="1855" spans="2:16" ht="15" hidden="1" customHeight="1">
      <c r="B1855" t="s">
        <v>3858</v>
      </c>
      <c r="C1855" s="1">
        <v>41079.016250000001</v>
      </c>
      <c r="D1855" s="4">
        <v>45000</v>
      </c>
      <c r="E1855">
        <v>45000</v>
      </c>
      <c r="F1855" t="s">
        <v>6</v>
      </c>
      <c r="G1855">
        <f>tblSalaries[[#This Row],[clean Salary (in local currency)]]*VLOOKUP(tblSalaries[[#This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VLOOKUP(tblSalaries[[#This Row],[Where do you work]],tblCountries[[Actual]:[Mapping]],2,FALSE)</f>
        <v>USA</v>
      </c>
      <c r="L1855" t="s">
        <v>18</v>
      </c>
      <c r="M1855" s="32">
        <f>tblHours[[#This Row],[hrs per day, ave]]</f>
        <v>2.5</v>
      </c>
      <c r="N1855" s="32">
        <f>tblHours[[#This Row],[hrs per day, min]]</f>
        <v>2</v>
      </c>
      <c r="O1855" s="32">
        <f>tblHours[[#This Row],[hrs per day, max]]</f>
        <v>3</v>
      </c>
      <c r="P1855">
        <v>5</v>
      </c>
    </row>
    <row r="1856" spans="2:16" ht="15" hidden="1" customHeight="1">
      <c r="B1856" t="s">
        <v>3859</v>
      </c>
      <c r="C1856" s="1">
        <v>41079.076261574075</v>
      </c>
      <c r="D1856" s="4" t="s">
        <v>1984</v>
      </c>
      <c r="E1856">
        <v>60000</v>
      </c>
      <c r="F1856" t="s">
        <v>6</v>
      </c>
      <c r="G1856">
        <f>tblSalaries[[#This Row],[clean Salary (in local currency)]]*VLOOKUP(tblSalaries[[#This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VLOOKUP(tblSalaries[[#This Row],[Where do you work]],tblCountries[[Actual]:[Mapping]],2,FALSE)</f>
        <v>Canada</v>
      </c>
      <c r="L1856" t="s">
        <v>18</v>
      </c>
      <c r="M1856" s="32">
        <f>tblHours[[#This Row],[hrs per day, ave]]</f>
        <v>2.5</v>
      </c>
      <c r="N1856" s="32">
        <f>tblHours[[#This Row],[hrs per day, min]]</f>
        <v>2</v>
      </c>
      <c r="O1856" s="32">
        <f>tblHours[[#This Row],[hrs per day, max]]</f>
        <v>3</v>
      </c>
      <c r="P1856">
        <v>10</v>
      </c>
    </row>
    <row r="1857" spans="2:16" ht="15" hidden="1" customHeight="1">
      <c r="B1857" t="s">
        <v>3860</v>
      </c>
      <c r="C1857" s="1">
        <v>41079.142754629633</v>
      </c>
      <c r="D1857" s="4">
        <v>43000</v>
      </c>
      <c r="E1857">
        <v>43000</v>
      </c>
      <c r="F1857" t="s">
        <v>6</v>
      </c>
      <c r="G1857">
        <f>tblSalaries[[#This Row],[clean Salary (in local currency)]]*VLOOKUP(tblSalaries[[#This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VLOOKUP(tblSalaries[[#This Row],[Where do you work]],tblCountries[[Actual]:[Mapping]],2,FALSE)</f>
        <v>USA</v>
      </c>
      <c r="L1857" t="s">
        <v>9</v>
      </c>
      <c r="M1857" s="32">
        <f>tblHours[[#This Row],[hrs per day, ave]]</f>
        <v>5</v>
      </c>
      <c r="N1857" s="32">
        <f>tblHours[[#This Row],[hrs per day, min]]</f>
        <v>4</v>
      </c>
      <c r="O1857" s="32">
        <f>tblHours[[#This Row],[hrs per day, max]]</f>
        <v>6</v>
      </c>
      <c r="P1857">
        <v>5</v>
      </c>
    </row>
    <row r="1858" spans="2:16" ht="15" hidden="1" customHeight="1">
      <c r="B1858" t="s">
        <v>3861</v>
      </c>
      <c r="C1858" s="1">
        <v>41079.204930555556</v>
      </c>
      <c r="D1858" s="4">
        <v>28000</v>
      </c>
      <c r="E1858">
        <v>28000</v>
      </c>
      <c r="F1858" t="s">
        <v>22</v>
      </c>
      <c r="G1858">
        <f>tblSalaries[[#This Row],[clean Salary (in local currency)]]*VLOOKUP(tblSalaries[[#This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VLOOKUP(tblSalaries[[#This Row],[Where do you work]],tblCountries[[Actual]:[Mapping]],2,FALSE)</f>
        <v>Spain</v>
      </c>
      <c r="L1858" t="s">
        <v>9</v>
      </c>
      <c r="M1858" s="32">
        <f>tblHours[[#This Row],[hrs per day, ave]]</f>
        <v>5</v>
      </c>
      <c r="N1858" s="32">
        <f>tblHours[[#This Row],[hrs per day, min]]</f>
        <v>4</v>
      </c>
      <c r="O1858" s="32">
        <f>tblHours[[#This Row],[hrs per day, max]]</f>
        <v>6</v>
      </c>
      <c r="P1858">
        <v>8</v>
      </c>
    </row>
    <row r="1859" spans="2:16" ht="15" hidden="1" customHeight="1">
      <c r="B1859" t="s">
        <v>3862</v>
      </c>
      <c r="C1859" s="1">
        <v>41079.285266203704</v>
      </c>
      <c r="D1859" s="4">
        <v>48000</v>
      </c>
      <c r="E1859">
        <v>48000</v>
      </c>
      <c r="F1859" t="s">
        <v>6</v>
      </c>
      <c r="G1859">
        <f>tblSalaries[[#This Row],[clean Salary (in local currency)]]*VLOOKUP(tblSalaries[[#This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VLOOKUP(tblSalaries[[#This Row],[Where do you work]],tblCountries[[Actual]:[Mapping]],2,FALSE)</f>
        <v>USA</v>
      </c>
      <c r="L1859" t="s">
        <v>9</v>
      </c>
      <c r="M1859" s="32">
        <f>tblHours[[#This Row],[hrs per day, ave]]</f>
        <v>5</v>
      </c>
      <c r="N1859" s="32">
        <f>tblHours[[#This Row],[hrs per day, min]]</f>
        <v>4</v>
      </c>
      <c r="O1859" s="32">
        <f>tblHours[[#This Row],[hrs per day, max]]</f>
        <v>6</v>
      </c>
      <c r="P1859">
        <v>12</v>
      </c>
    </row>
    <row r="1860" spans="2:16" ht="15" hidden="1" customHeight="1">
      <c r="B1860" t="s">
        <v>3863</v>
      </c>
      <c r="C1860" s="1">
        <v>41079.332638888889</v>
      </c>
      <c r="D1860" s="4">
        <v>120000</v>
      </c>
      <c r="E1860">
        <v>120000</v>
      </c>
      <c r="F1860" t="s">
        <v>82</v>
      </c>
      <c r="G1860">
        <f>tblSalaries[[#This Row],[clean Salary (in local currency)]]*VLOOKUP(tblSalaries[[#This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VLOOKUP(tblSalaries[[#This Row],[Where do you work]],tblCountries[[Actual]:[Mapping]],2,FALSE)</f>
        <v>Australia</v>
      </c>
      <c r="L1860" t="s">
        <v>25</v>
      </c>
      <c r="M1860" s="32">
        <f>tblHours[[#This Row],[hrs per day, ave]]</f>
        <v>1.5</v>
      </c>
      <c r="N1860" s="32">
        <f>tblHours[[#This Row],[hrs per day, min]]</f>
        <v>1</v>
      </c>
      <c r="O1860" s="32">
        <f>tblHours[[#This Row],[hrs per day, max]]</f>
        <v>2</v>
      </c>
      <c r="P1860">
        <v>8</v>
      </c>
    </row>
    <row r="1861" spans="2:16" ht="15" hidden="1" customHeight="1">
      <c r="B1861" t="s">
        <v>3864</v>
      </c>
      <c r="C1861" s="1">
        <v>41079.527268518519</v>
      </c>
      <c r="D1861" s="4">
        <v>4000</v>
      </c>
      <c r="E1861">
        <v>4000</v>
      </c>
      <c r="F1861" t="s">
        <v>6</v>
      </c>
      <c r="G1861">
        <f>tblSalaries[[#This Row],[clean Salary (in local currency)]]*VLOOKUP(tblSalaries[[#This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VLOOKUP(tblSalaries[[#This Row],[Where do you work]],tblCountries[[Actual]:[Mapping]],2,FALSE)</f>
        <v>India</v>
      </c>
      <c r="L1861" t="s">
        <v>18</v>
      </c>
      <c r="M1861" s="32">
        <f>tblHours[[#This Row],[hrs per day, ave]]</f>
        <v>2.5</v>
      </c>
      <c r="N1861" s="32">
        <f>tblHours[[#This Row],[hrs per day, min]]</f>
        <v>2</v>
      </c>
      <c r="O1861" s="32">
        <f>tblHours[[#This Row],[hrs per day, max]]</f>
        <v>3</v>
      </c>
      <c r="P1861">
        <v>4</v>
      </c>
    </row>
    <row r="1862" spans="2:16" ht="15" hidden="1" customHeight="1">
      <c r="B1862" t="s">
        <v>3865</v>
      </c>
      <c r="C1862" s="1">
        <v>41079.63585648148</v>
      </c>
      <c r="D1862" s="4">
        <v>250000</v>
      </c>
      <c r="E1862">
        <v>250000</v>
      </c>
      <c r="F1862" t="s">
        <v>40</v>
      </c>
      <c r="G1862">
        <f>tblSalaries[[#This Row],[clean Salary (in local currency)]]*VLOOKUP(tblSalaries[[#This Row],[Currency]],tblXrate[],2,FALSE)</f>
        <v>4451.9791718606421</v>
      </c>
      <c r="H1862" t="s">
        <v>765</v>
      </c>
      <c r="I1862" t="s">
        <v>3999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 s="32">
        <f>tblHours[[#This Row],[hrs per day, ave]]</f>
        <v>5</v>
      </c>
      <c r="N1862" s="32">
        <f>tblHours[[#This Row],[hrs per day, min]]</f>
        <v>4</v>
      </c>
      <c r="O1862" s="32">
        <f>tblHours[[#This Row],[hrs per day, max]]</f>
        <v>6</v>
      </c>
      <c r="P1862">
        <v>3</v>
      </c>
    </row>
    <row r="1863" spans="2:16" ht="15" hidden="1" customHeight="1">
      <c r="B1863" t="s">
        <v>3866</v>
      </c>
      <c r="C1863" s="1">
        <v>41079.709467592591</v>
      </c>
      <c r="D1863" s="4" t="s">
        <v>1988</v>
      </c>
      <c r="E1863">
        <v>52224</v>
      </c>
      <c r="F1863" t="s">
        <v>1989</v>
      </c>
      <c r="G1863">
        <f>tblSalaries[[#This Row],[clean Salary (in local currency)]]*VLOOKUP(tblSalaries[[#This Row],[Currency]],tblXrate[],2,FALSE)</f>
        <v>2953.8461538461538</v>
      </c>
      <c r="H1863" t="s">
        <v>1990</v>
      </c>
      <c r="I1863" t="s">
        <v>3999</v>
      </c>
      <c r="J1863" t="s">
        <v>1991</v>
      </c>
      <c r="K1863" t="str">
        <f>VLOOKUP(tblSalaries[[#This Row],[Where do you work]],tblCountries[[Actual]:[Mapping]],2,FALSE)</f>
        <v>Ethiopia</v>
      </c>
      <c r="L1863" t="s">
        <v>9</v>
      </c>
      <c r="M1863" s="32">
        <f>tblHours[[#This Row],[hrs per day, ave]]</f>
        <v>5</v>
      </c>
      <c r="N1863" s="32">
        <f>tblHours[[#This Row],[hrs per day, min]]</f>
        <v>4</v>
      </c>
      <c r="O1863" s="32">
        <f>tblHours[[#This Row],[hrs per day, max]]</f>
        <v>6</v>
      </c>
      <c r="P1863">
        <v>3</v>
      </c>
    </row>
    <row r="1864" spans="2:16" ht="15" hidden="1" customHeight="1">
      <c r="B1864" t="s">
        <v>3867</v>
      </c>
      <c r="C1864" s="1">
        <v>41079.762291666666</v>
      </c>
      <c r="D1864" s="4">
        <v>25000</v>
      </c>
      <c r="E1864">
        <v>25000</v>
      </c>
      <c r="F1864" t="s">
        <v>69</v>
      </c>
      <c r="G1864">
        <f>tblSalaries[[#This Row],[clean Salary (in local currency)]]*VLOOKUP(tblSalaries[[#This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VLOOKUP(tblSalaries[[#This Row],[Where do you work]],tblCountries[[Actual]:[Mapping]],2,FALSE)</f>
        <v>UK</v>
      </c>
      <c r="L1864" t="s">
        <v>9</v>
      </c>
      <c r="M1864" s="32">
        <f>tblHours[[#This Row],[hrs per day, ave]]</f>
        <v>5</v>
      </c>
      <c r="N1864" s="32">
        <f>tblHours[[#This Row],[hrs per day, min]]</f>
        <v>4</v>
      </c>
      <c r="O1864" s="32">
        <f>tblHours[[#This Row],[hrs per day, max]]</f>
        <v>6</v>
      </c>
      <c r="P1864">
        <v>3</v>
      </c>
    </row>
    <row r="1865" spans="2:16" ht="15" hidden="1" customHeight="1">
      <c r="B1865" t="s">
        <v>3868</v>
      </c>
      <c r="C1865" s="1">
        <v>41079.814872685187</v>
      </c>
      <c r="D1865" s="4">
        <v>74000</v>
      </c>
      <c r="E1865">
        <v>74000</v>
      </c>
      <c r="F1865" t="s">
        <v>82</v>
      </c>
      <c r="G1865">
        <f>tblSalaries[[#This Row],[clean Salary (in local currency)]]*VLOOKUP(tblSalaries[[#This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VLOOKUP(tblSalaries[[#This Row],[Where do you work]],tblCountries[[Actual]:[Mapping]],2,FALSE)</f>
        <v>Australia</v>
      </c>
      <c r="L1865" t="s">
        <v>9</v>
      </c>
      <c r="M1865" s="32">
        <f>tblHours[[#This Row],[hrs per day, ave]]</f>
        <v>5</v>
      </c>
      <c r="N1865" s="32">
        <f>tblHours[[#This Row],[hrs per day, min]]</f>
        <v>4</v>
      </c>
      <c r="O1865" s="32">
        <f>tblHours[[#This Row],[hrs per day, max]]</f>
        <v>6</v>
      </c>
      <c r="P1865">
        <v>8</v>
      </c>
    </row>
    <row r="1866" spans="2:16" ht="15" hidden="1" customHeight="1">
      <c r="B1866" t="s">
        <v>3869</v>
      </c>
      <c r="C1866" s="1">
        <v>41079.84479166667</v>
      </c>
      <c r="D1866" s="4">
        <v>750000</v>
      </c>
      <c r="E1866">
        <v>750000</v>
      </c>
      <c r="F1866" t="s">
        <v>40</v>
      </c>
      <c r="G1866">
        <f>tblSalaries[[#This Row],[clean Salary (in local currency)]]*VLOOKUP(tblSalaries[[#This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VLOOKUP(tblSalaries[[#This Row],[Where do you work]],tblCountries[[Actual]:[Mapping]],2,FALSE)</f>
        <v>India</v>
      </c>
      <c r="L1866" t="s">
        <v>9</v>
      </c>
      <c r="M1866" s="32">
        <f>tblHours[[#This Row],[hrs per day, ave]]</f>
        <v>5</v>
      </c>
      <c r="N1866" s="32">
        <f>tblHours[[#This Row],[hrs per day, min]]</f>
        <v>4</v>
      </c>
      <c r="O1866" s="32">
        <f>tblHours[[#This Row],[hrs per day, max]]</f>
        <v>6</v>
      </c>
      <c r="P1866">
        <v>5</v>
      </c>
    </row>
    <row r="1867" spans="2:16" ht="15" hidden="1" customHeight="1">
      <c r="B1867" t="s">
        <v>3870</v>
      </c>
      <c r="C1867" s="1">
        <v>41079.858043981483</v>
      </c>
      <c r="D1867" s="4">
        <v>25000</v>
      </c>
      <c r="E1867">
        <v>25000</v>
      </c>
      <c r="F1867" t="s">
        <v>6</v>
      </c>
      <c r="G1867">
        <f>tblSalaries[[#This Row],[clean Salary (in local currency)]]*VLOOKUP(tblSalaries[[#This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 s="32">
        <f>tblHours[[#This Row],[hrs per day, ave]]</f>
        <v>5</v>
      </c>
      <c r="N1867" s="32">
        <f>tblHours[[#This Row],[hrs per day, min]]</f>
        <v>4</v>
      </c>
      <c r="O1867" s="32">
        <f>tblHours[[#This Row],[hrs per day, max]]</f>
        <v>6</v>
      </c>
      <c r="P1867">
        <v>10</v>
      </c>
    </row>
    <row r="1868" spans="2:16" ht="15" hidden="1" customHeight="1">
      <c r="B1868" t="s">
        <v>3871</v>
      </c>
      <c r="C1868" s="1">
        <v>41079.875937500001</v>
      </c>
      <c r="D1868" s="4">
        <v>420000</v>
      </c>
      <c r="E1868">
        <v>420000</v>
      </c>
      <c r="F1868" t="s">
        <v>40</v>
      </c>
      <c r="G1868">
        <f>tblSalaries[[#This Row],[clean Salary (in local currency)]]*VLOOKUP(tblSalaries[[#This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VLOOKUP(tblSalaries[[#This Row],[Where do you work]],tblCountries[[Actual]:[Mapping]],2,FALSE)</f>
        <v>India</v>
      </c>
      <c r="L1868" t="s">
        <v>9</v>
      </c>
      <c r="M1868" s="32">
        <f>tblHours[[#This Row],[hrs per day, ave]]</f>
        <v>5</v>
      </c>
      <c r="N1868" s="32">
        <f>tblHours[[#This Row],[hrs per day, min]]</f>
        <v>4</v>
      </c>
      <c r="O1868" s="32">
        <f>tblHours[[#This Row],[hrs per day, max]]</f>
        <v>6</v>
      </c>
      <c r="P1868">
        <v>2</v>
      </c>
    </row>
    <row r="1869" spans="2:16" ht="15" hidden="1" customHeight="1">
      <c r="B1869" t="s">
        <v>3872</v>
      </c>
      <c r="C1869" s="1">
        <v>41079.879351851851</v>
      </c>
      <c r="D1869" s="4">
        <v>62000</v>
      </c>
      <c r="E1869">
        <v>62000</v>
      </c>
      <c r="F1869" t="s">
        <v>6</v>
      </c>
      <c r="G1869">
        <f>tblSalaries[[#This Row],[clean Salary (in local currency)]]*VLOOKUP(tblSalaries[[#This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9</v>
      </c>
      <c r="M1869" s="32">
        <f>tblHours[[#This Row],[hrs per day, ave]]</f>
        <v>5</v>
      </c>
      <c r="N1869" s="32">
        <f>tblHours[[#This Row],[hrs per day, min]]</f>
        <v>4</v>
      </c>
      <c r="O1869" s="32">
        <f>tblHours[[#This Row],[hrs per day, max]]</f>
        <v>6</v>
      </c>
      <c r="P1869">
        <v>4</v>
      </c>
    </row>
    <row r="1870" spans="2:16" ht="15" hidden="1" customHeight="1">
      <c r="B1870" t="s">
        <v>3873</v>
      </c>
      <c r="C1870" s="1">
        <v>41079.897638888891</v>
      </c>
      <c r="D1870" s="4">
        <v>48000</v>
      </c>
      <c r="E1870">
        <v>48000</v>
      </c>
      <c r="F1870" t="s">
        <v>6</v>
      </c>
      <c r="G1870">
        <f>tblSalaries[[#This Row],[clean Salary (in local currency)]]*VLOOKUP(tblSalaries[[#This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VLOOKUP(tblSalaries[[#This Row],[Where do you work]],tblCountries[[Actual]:[Mapping]],2,FALSE)</f>
        <v>USA</v>
      </c>
      <c r="L1870" t="s">
        <v>9</v>
      </c>
      <c r="M1870" s="32">
        <f>tblHours[[#This Row],[hrs per day, ave]]</f>
        <v>5</v>
      </c>
      <c r="N1870" s="32">
        <f>tblHours[[#This Row],[hrs per day, min]]</f>
        <v>4</v>
      </c>
      <c r="O1870" s="32">
        <f>tblHours[[#This Row],[hrs per day, max]]</f>
        <v>6</v>
      </c>
      <c r="P1870">
        <v>1</v>
      </c>
    </row>
    <row r="1871" spans="2:16" ht="15" hidden="1" customHeight="1">
      <c r="B1871" t="s">
        <v>3874</v>
      </c>
      <c r="C1871" s="1">
        <v>41079.946469907409</v>
      </c>
      <c r="D1871" s="4">
        <v>5000</v>
      </c>
      <c r="E1871">
        <v>5000</v>
      </c>
      <c r="F1871" t="s">
        <v>6</v>
      </c>
      <c r="G1871">
        <f>tblSalaries[[#This Row],[clean Salary (in local currency)]]*VLOOKUP(tblSalaries[[#This Row],[Currency]],tblXrate[],2,FALSE)</f>
        <v>5000</v>
      </c>
      <c r="H1871" t="s">
        <v>1993</v>
      </c>
      <c r="I1871" t="s">
        <v>4000</v>
      </c>
      <c r="J1871" t="s">
        <v>8</v>
      </c>
      <c r="K1871" t="str">
        <f>VLOOKUP(tblSalaries[[#This Row],[Where do you work]],tblCountries[[Actual]:[Mapping]],2,FALSE)</f>
        <v>India</v>
      </c>
      <c r="L1871" t="s">
        <v>9</v>
      </c>
      <c r="M1871" s="32">
        <f>tblHours[[#This Row],[hrs per day, ave]]</f>
        <v>5</v>
      </c>
      <c r="N1871" s="32">
        <f>tblHours[[#This Row],[hrs per day, min]]</f>
        <v>4</v>
      </c>
      <c r="O1871" s="32">
        <f>tblHours[[#This Row],[hrs per day, max]]</f>
        <v>6</v>
      </c>
      <c r="P1871">
        <v>3</v>
      </c>
    </row>
    <row r="1872" spans="2:16" ht="15" hidden="1" customHeight="1">
      <c r="B1872" t="s">
        <v>3875</v>
      </c>
      <c r="C1872" s="1">
        <v>41080.019375000003</v>
      </c>
      <c r="D1872" s="4" t="s">
        <v>1994</v>
      </c>
      <c r="E1872">
        <v>276000</v>
      </c>
      <c r="F1872" t="s">
        <v>40</v>
      </c>
      <c r="G1872">
        <f>tblSalaries[[#This Row],[clean Salary (in local currency)]]*VLOOKUP(tblSalaries[[#This Row],[Currency]],tblXrate[],2,FALSE)</f>
        <v>4914.9850057341491</v>
      </c>
      <c r="H1872" t="s">
        <v>1995</v>
      </c>
      <c r="I1872" t="s">
        <v>3999</v>
      </c>
      <c r="J1872" t="s">
        <v>8</v>
      </c>
      <c r="K1872" t="str">
        <f>VLOOKUP(tblSalaries[[#This Row],[Where do you work]],tblCountries[[Actual]:[Mapping]],2,FALSE)</f>
        <v>India</v>
      </c>
      <c r="L1872" t="s">
        <v>13</v>
      </c>
      <c r="M1872" s="32">
        <f>tblHours[[#This Row],[hrs per day, ave]]</f>
        <v>8</v>
      </c>
      <c r="N1872" s="32">
        <f>tblHours[[#This Row],[hrs per day, min]]</f>
        <v>8</v>
      </c>
      <c r="O1872" s="32">
        <f>tblHours[[#This Row],[hrs per day, max]]</f>
        <v>8</v>
      </c>
      <c r="P1872">
        <v>6</v>
      </c>
    </row>
    <row r="1873" spans="2:16" ht="15" hidden="1" customHeight="1">
      <c r="B1873" t="s">
        <v>3876</v>
      </c>
      <c r="C1873" s="1">
        <v>41080.038518518515</v>
      </c>
      <c r="D1873" s="4">
        <v>75000</v>
      </c>
      <c r="E1873">
        <v>75000</v>
      </c>
      <c r="F1873" t="s">
        <v>6</v>
      </c>
      <c r="G1873">
        <f>tblSalaries[[#This Row],[clean Salary (in local currency)]]*VLOOKUP(tblSalaries[[#This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VLOOKUP(tblSalaries[[#This Row],[Where do you work]],tblCountries[[Actual]:[Mapping]],2,FALSE)</f>
        <v>USA</v>
      </c>
      <c r="L1873" t="s">
        <v>25</v>
      </c>
      <c r="M1873" s="32">
        <f>tblHours[[#This Row],[hrs per day, ave]]</f>
        <v>1.5</v>
      </c>
      <c r="N1873" s="32">
        <f>tblHours[[#This Row],[hrs per day, min]]</f>
        <v>1</v>
      </c>
      <c r="O1873" s="32">
        <f>tblHours[[#This Row],[hrs per day, max]]</f>
        <v>2</v>
      </c>
      <c r="P1873">
        <v>3</v>
      </c>
    </row>
    <row r="1874" spans="2:16" ht="15" hidden="1" customHeight="1">
      <c r="B1874" t="s">
        <v>3877</v>
      </c>
      <c r="C1874" s="1">
        <v>41080.056122685186</v>
      </c>
      <c r="D1874" s="4">
        <v>250000</v>
      </c>
      <c r="E1874">
        <v>250000</v>
      </c>
      <c r="F1874" t="s">
        <v>40</v>
      </c>
      <c r="G1874">
        <f>tblSalaries[[#This Row],[clean Salary (in local currency)]]*VLOOKUP(tblSalaries[[#This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VLOOKUP(tblSalaries[[#This Row],[Where do you work]],tblCountries[[Actual]:[Mapping]],2,FALSE)</f>
        <v>India</v>
      </c>
      <c r="L1874" t="s">
        <v>186</v>
      </c>
      <c r="M1874" s="32">
        <f>tblHours[[#This Row],[hrs per day, ave]]</f>
        <v>0</v>
      </c>
      <c r="N1874" s="32">
        <f>tblHours[[#This Row],[hrs per day, min]]</f>
        <v>0</v>
      </c>
      <c r="O1874" s="32">
        <f>tblHours[[#This Row],[hrs per day, max]]</f>
        <v>0</v>
      </c>
      <c r="P1874">
        <v>1.6</v>
      </c>
    </row>
    <row r="1875" spans="2:16" ht="15" hidden="1" customHeight="1">
      <c r="B1875" t="s">
        <v>3878</v>
      </c>
      <c r="C1875" s="1">
        <v>41080.071666666663</v>
      </c>
      <c r="D1875" s="4">
        <v>700</v>
      </c>
      <c r="E1875">
        <v>8400</v>
      </c>
      <c r="F1875" t="s">
        <v>6</v>
      </c>
      <c r="G1875">
        <f>tblSalaries[[#This Row],[clean Salary (in local currency)]]*VLOOKUP(tblSalaries[[#This Row],[Currency]],tblXrate[],2,FALSE)</f>
        <v>8400</v>
      </c>
      <c r="H1875" t="s">
        <v>931</v>
      </c>
      <c r="I1875" t="s">
        <v>3999</v>
      </c>
      <c r="J1875" t="s">
        <v>8</v>
      </c>
      <c r="K1875" t="str">
        <f>VLOOKUP(tblSalaries[[#This Row],[Where do you work]],tblCountries[[Actual]:[Mapping]],2,FALSE)</f>
        <v>India</v>
      </c>
      <c r="L1875" t="s">
        <v>13</v>
      </c>
      <c r="M1875" s="32">
        <f>tblHours[[#This Row],[hrs per day, ave]]</f>
        <v>8</v>
      </c>
      <c r="N1875" s="32">
        <f>tblHours[[#This Row],[hrs per day, min]]</f>
        <v>8</v>
      </c>
      <c r="O1875" s="32">
        <f>tblHours[[#This Row],[hrs per day, max]]</f>
        <v>8</v>
      </c>
      <c r="P1875">
        <v>6</v>
      </c>
    </row>
    <row r="1876" spans="2:16" ht="15" hidden="1" customHeight="1">
      <c r="B1876" t="s">
        <v>3879</v>
      </c>
      <c r="C1876" s="1">
        <v>41080.079282407409</v>
      </c>
      <c r="D1876" s="4">
        <v>20000</v>
      </c>
      <c r="E1876">
        <v>20000</v>
      </c>
      <c r="F1876" t="s">
        <v>6</v>
      </c>
      <c r="G1876">
        <f>tblSalaries[[#This Row],[clean Salary (in local currency)]]*VLOOKUP(tblSalaries[[#This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VLOOKUP(tblSalaries[[#This Row],[Where do you work]],tblCountries[[Actual]:[Mapping]],2,FALSE)</f>
        <v>India</v>
      </c>
      <c r="L1876" t="s">
        <v>18</v>
      </c>
      <c r="M1876" s="32">
        <f>tblHours[[#This Row],[hrs per day, ave]]</f>
        <v>2.5</v>
      </c>
      <c r="N1876" s="32">
        <f>tblHours[[#This Row],[hrs per day, min]]</f>
        <v>2</v>
      </c>
      <c r="O1876" s="32">
        <f>tblHours[[#This Row],[hrs per day, max]]</f>
        <v>3</v>
      </c>
      <c r="P1876">
        <v>5</v>
      </c>
    </row>
    <row r="1877" spans="2:16" ht="15" customHeight="1">
      <c r="B1877" t="s">
        <v>3880</v>
      </c>
      <c r="C1877" s="1">
        <v>41080.105462962965</v>
      </c>
      <c r="D1877" s="4">
        <v>110000</v>
      </c>
      <c r="E1877">
        <v>110000</v>
      </c>
      <c r="F1877" t="s">
        <v>6</v>
      </c>
      <c r="G1877">
        <f>tblSalaries[[#This Row],[clean Salary (in local currency)]]*VLOOKUP(tblSalaries[[#This Row],[Currency]],tblXrate[],2,FALSE)</f>
        <v>110000</v>
      </c>
      <c r="H1877" t="s">
        <v>1998</v>
      </c>
      <c r="I1877" t="s">
        <v>4001</v>
      </c>
      <c r="J1877" t="s">
        <v>15</v>
      </c>
      <c r="K1877" t="str">
        <f>VLOOKUP(tblSalaries[[#This Row],[Where do you work]],tblCountries[[Actual]:[Mapping]],2,FALSE)</f>
        <v>USA</v>
      </c>
      <c r="L1877" t="s">
        <v>9</v>
      </c>
      <c r="M1877" s="32">
        <f>tblHours[[#This Row],[hrs per day, ave]]</f>
        <v>5</v>
      </c>
      <c r="N1877" s="32">
        <f>tblHours[[#This Row],[hrs per day, min]]</f>
        <v>4</v>
      </c>
      <c r="O1877" s="32">
        <f>tblHours[[#This Row],[hrs per day, max]]</f>
        <v>6</v>
      </c>
      <c r="P1877">
        <v>10</v>
      </c>
    </row>
    <row r="1878" spans="2:16" ht="15" hidden="1" customHeight="1">
      <c r="B1878" t="s">
        <v>3881</v>
      </c>
      <c r="C1878" s="1">
        <v>41080.161574074074</v>
      </c>
      <c r="D1878" s="4">
        <v>50000</v>
      </c>
      <c r="E1878">
        <v>50000</v>
      </c>
      <c r="F1878" t="s">
        <v>6</v>
      </c>
      <c r="G1878">
        <f>tblSalaries[[#This Row],[clean Salary (in local currency)]]*VLOOKUP(tblSalaries[[#This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VLOOKUP(tblSalaries[[#This Row],[Where do you work]],tblCountries[[Actual]:[Mapping]],2,FALSE)</f>
        <v>USA</v>
      </c>
      <c r="L1878" t="s">
        <v>13</v>
      </c>
      <c r="M1878" s="32">
        <f>tblHours[[#This Row],[hrs per day, ave]]</f>
        <v>8</v>
      </c>
      <c r="N1878" s="32">
        <f>tblHours[[#This Row],[hrs per day, min]]</f>
        <v>8</v>
      </c>
      <c r="O1878" s="32">
        <f>tblHours[[#This Row],[hrs per day, max]]</f>
        <v>8</v>
      </c>
      <c r="P1878">
        <v>3.5</v>
      </c>
    </row>
    <row r="1879" spans="2:16" ht="15" hidden="1" customHeight="1">
      <c r="B1879" t="s">
        <v>3882</v>
      </c>
      <c r="C1879" s="1">
        <v>41080.163831018515</v>
      </c>
      <c r="D1879" s="4">
        <v>46000</v>
      </c>
      <c r="E1879">
        <v>46000</v>
      </c>
      <c r="F1879" t="s">
        <v>6</v>
      </c>
      <c r="G1879">
        <f>tblSalaries[[#This Row],[clean Salary (in local currency)]]*VLOOKUP(tblSalaries[[#This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VLOOKUP(tblSalaries[[#This Row],[Where do you work]],tblCountries[[Actual]:[Mapping]],2,FALSE)</f>
        <v>USA</v>
      </c>
      <c r="L1879" t="s">
        <v>9</v>
      </c>
      <c r="M1879" s="32">
        <f>tblHours[[#This Row],[hrs per day, ave]]</f>
        <v>5</v>
      </c>
      <c r="N1879" s="32">
        <f>tblHours[[#This Row],[hrs per day, min]]</f>
        <v>4</v>
      </c>
      <c r="O1879" s="32">
        <f>tblHours[[#This Row],[hrs per day, max]]</f>
        <v>6</v>
      </c>
      <c r="P1879">
        <v>8</v>
      </c>
    </row>
    <row r="1880" spans="2:16" ht="15" hidden="1" customHeight="1">
      <c r="B1880" t="s">
        <v>3883</v>
      </c>
      <c r="C1880" s="1">
        <v>41080.210925925923</v>
      </c>
      <c r="D1880" s="4">
        <v>115000</v>
      </c>
      <c r="E1880">
        <v>115000</v>
      </c>
      <c r="F1880" t="s">
        <v>6</v>
      </c>
      <c r="G1880">
        <f>tblSalaries[[#This Row],[clean Salary (in local currency)]]*VLOOKUP(tblSalaries[[#This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VLOOKUP(tblSalaries[[#This Row],[Where do you work]],tblCountries[[Actual]:[Mapping]],2,FALSE)</f>
        <v>USA</v>
      </c>
      <c r="L1880" t="s">
        <v>13</v>
      </c>
      <c r="M1880" s="32">
        <f>tblHours[[#This Row],[hrs per day, ave]]</f>
        <v>8</v>
      </c>
      <c r="N1880" s="32">
        <f>tblHours[[#This Row],[hrs per day, min]]</f>
        <v>8</v>
      </c>
      <c r="O1880" s="32">
        <f>tblHours[[#This Row],[hrs per day, max]]</f>
        <v>8</v>
      </c>
      <c r="P1880">
        <v>15</v>
      </c>
    </row>
    <row r="1881" spans="2:16" ht="15" hidden="1" customHeight="1">
      <c r="B1881" t="s">
        <v>3884</v>
      </c>
      <c r="C1881" s="1">
        <v>41080.537453703706</v>
      </c>
      <c r="D1881" s="4">
        <v>180000</v>
      </c>
      <c r="E1881">
        <v>180000</v>
      </c>
      <c r="F1881" t="s">
        <v>40</v>
      </c>
      <c r="G1881">
        <f>tblSalaries[[#This Row],[clean Salary (in local currency)]]*VLOOKUP(tblSalaries[[#This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VLOOKUP(tblSalaries[[#This Row],[Where do you work]],tblCountries[[Actual]:[Mapping]],2,FALSE)</f>
        <v>India</v>
      </c>
      <c r="L1881" t="s">
        <v>9</v>
      </c>
      <c r="M1881" s="32">
        <f>tblHours[[#This Row],[hrs per day, ave]]</f>
        <v>5</v>
      </c>
      <c r="N1881" s="32">
        <f>tblHours[[#This Row],[hrs per day, min]]</f>
        <v>4</v>
      </c>
      <c r="O1881" s="32">
        <f>tblHours[[#This Row],[hrs per day, max]]</f>
        <v>6</v>
      </c>
      <c r="P1881">
        <v>3</v>
      </c>
    </row>
    <row r="1882" spans="2:16" ht="15" hidden="1" customHeight="1">
      <c r="B1882" t="s">
        <v>3885</v>
      </c>
      <c r="C1882" s="1">
        <v>41080.545335648145</v>
      </c>
      <c r="D1882" s="4" t="s">
        <v>1704</v>
      </c>
      <c r="E1882">
        <v>60000</v>
      </c>
      <c r="F1882" t="s">
        <v>22</v>
      </c>
      <c r="G1882">
        <f>tblSalaries[[#This Row],[clean Salary (in local currency)]]*VLOOKUP(tblSalaries[[#This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VLOOKUP(tblSalaries[[#This Row],[Where do you work]],tblCountries[[Actual]:[Mapping]],2,FALSE)</f>
        <v>Europe</v>
      </c>
      <c r="L1882" t="s">
        <v>18</v>
      </c>
      <c r="M1882" s="32">
        <f>tblHours[[#This Row],[hrs per day, ave]]</f>
        <v>2.5</v>
      </c>
      <c r="N1882" s="32">
        <f>tblHours[[#This Row],[hrs per day, min]]</f>
        <v>2</v>
      </c>
      <c r="O1882" s="32">
        <f>tblHours[[#This Row],[hrs per day, max]]</f>
        <v>3</v>
      </c>
      <c r="P1882">
        <v>20</v>
      </c>
    </row>
    <row r="1883" spans="2:16" ht="15" hidden="1" customHeight="1">
      <c r="B1883" t="s">
        <v>3886</v>
      </c>
      <c r="C1883" s="1">
        <v>41080.589479166665</v>
      </c>
      <c r="D1883" s="4">
        <v>52500</v>
      </c>
      <c r="E1883">
        <v>52500</v>
      </c>
      <c r="F1883" t="s">
        <v>6</v>
      </c>
      <c r="G1883">
        <f>tblSalaries[[#This Row],[clean Salary (in local currency)]]*VLOOKUP(tblSalaries[[#This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VLOOKUP(tblSalaries[[#This Row],[Where do you work]],tblCountries[[Actual]:[Mapping]],2,FALSE)</f>
        <v>South Africa</v>
      </c>
      <c r="L1883" t="s">
        <v>9</v>
      </c>
      <c r="M1883" s="32">
        <f>tblHours[[#This Row],[hrs per day, ave]]</f>
        <v>5</v>
      </c>
      <c r="N1883" s="32">
        <f>tblHours[[#This Row],[hrs per day, min]]</f>
        <v>4</v>
      </c>
      <c r="O1883" s="32">
        <f>tblHours[[#This Row],[hrs per day, max]]</f>
        <v>6</v>
      </c>
      <c r="P1883">
        <v>21</v>
      </c>
    </row>
    <row r="1884" spans="2:16" ht="15" hidden="1" customHeight="1">
      <c r="B1884" t="s">
        <v>3887</v>
      </c>
      <c r="C1884" s="1">
        <v>41080.873877314814</v>
      </c>
      <c r="D1884" s="4">
        <v>8400</v>
      </c>
      <c r="E1884">
        <v>100800</v>
      </c>
      <c r="F1884" t="s">
        <v>6</v>
      </c>
      <c r="G1884">
        <f>tblSalaries[[#This Row],[clean Salary (in local currency)]]*VLOOKUP(tblSalaries[[#This Row],[Currency]],tblXrate[],2,FALSE)</f>
        <v>100800</v>
      </c>
      <c r="H1884" t="s">
        <v>1741</v>
      </c>
      <c r="I1884" t="s">
        <v>4001</v>
      </c>
      <c r="J1884" t="s">
        <v>2004</v>
      </c>
      <c r="K1884" t="str">
        <f>VLOOKUP(tblSalaries[[#This Row],[Where do you work]],tblCountries[[Actual]:[Mapping]],2,FALSE)</f>
        <v>Oman</v>
      </c>
      <c r="L1884" t="s">
        <v>9</v>
      </c>
      <c r="M1884" s="32">
        <f>tblHours[[#This Row],[hrs per day, ave]]</f>
        <v>5</v>
      </c>
      <c r="N1884" s="32">
        <f>tblHours[[#This Row],[hrs per day, min]]</f>
        <v>4</v>
      </c>
      <c r="O1884" s="32">
        <f>tblHours[[#This Row],[hrs per day, max]]</f>
        <v>6</v>
      </c>
      <c r="P1884">
        <v>4</v>
      </c>
    </row>
    <row r="1885" spans="2:16" ht="15" hidden="1" customHeight="1">
      <c r="B1885" t="s">
        <v>3888</v>
      </c>
      <c r="C1885" s="1">
        <v>41081.157210648147</v>
      </c>
      <c r="D1885" s="4">
        <v>21000</v>
      </c>
      <c r="E1885">
        <v>21000</v>
      </c>
      <c r="F1885" t="s">
        <v>6</v>
      </c>
      <c r="G1885">
        <f>tblSalaries[[#This Row],[clean Salary (in local currency)]]*VLOOKUP(tblSalaries[[#This Row],[Currency]],tblXrate[],2,FALSE)</f>
        <v>21000</v>
      </c>
      <c r="H1885" t="s">
        <v>2005</v>
      </c>
      <c r="I1885" t="s">
        <v>4000</v>
      </c>
      <c r="J1885" t="s">
        <v>8</v>
      </c>
      <c r="K1885" t="str">
        <f>VLOOKUP(tblSalaries[[#This Row],[Where do you work]],tblCountries[[Actual]:[Mapping]],2,FALSE)</f>
        <v>India</v>
      </c>
      <c r="L1885" t="s">
        <v>13</v>
      </c>
      <c r="M1885" s="32">
        <f>tblHours[[#This Row],[hrs per day, ave]]</f>
        <v>8</v>
      </c>
      <c r="N1885" s="32">
        <f>tblHours[[#This Row],[hrs per day, min]]</f>
        <v>8</v>
      </c>
      <c r="O1885" s="32">
        <f>tblHours[[#This Row],[hrs per day, max]]</f>
        <v>8</v>
      </c>
      <c r="P1885">
        <v>5</v>
      </c>
    </row>
    <row r="1886" spans="2:16" ht="15" hidden="1" customHeight="1">
      <c r="B1886" t="s">
        <v>3889</v>
      </c>
      <c r="C1886" s="1">
        <v>41081.171006944445</v>
      </c>
      <c r="D1886" s="4">
        <v>40000</v>
      </c>
      <c r="E1886">
        <v>40000</v>
      </c>
      <c r="F1886" t="s">
        <v>6</v>
      </c>
      <c r="G1886">
        <f>tblSalaries[[#This Row],[clean Salary (in local currency)]]*VLOOKUP(tblSalaries[[#This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VLOOKUP(tblSalaries[[#This Row],[Where do you work]],tblCountries[[Actual]:[Mapping]],2,FALSE)</f>
        <v>USA</v>
      </c>
      <c r="L1886" t="s">
        <v>25</v>
      </c>
      <c r="M1886" s="32">
        <f>tblHours[[#This Row],[hrs per day, ave]]</f>
        <v>1.5</v>
      </c>
      <c r="N1886" s="32">
        <f>tblHours[[#This Row],[hrs per day, min]]</f>
        <v>1</v>
      </c>
      <c r="O1886" s="32">
        <f>tblHours[[#This Row],[hrs per day, max]]</f>
        <v>2</v>
      </c>
      <c r="P1886">
        <v>3</v>
      </c>
    </row>
    <row r="1887" spans="2:16" ht="15" hidden="1" customHeight="1">
      <c r="B1887" t="s">
        <v>3890</v>
      </c>
      <c r="C1887" s="1">
        <v>41081.197453703702</v>
      </c>
      <c r="D1887" s="4">
        <v>46359</v>
      </c>
      <c r="E1887">
        <v>46359</v>
      </c>
      <c r="F1887" t="s">
        <v>6</v>
      </c>
      <c r="G1887">
        <f>tblSalaries[[#This Row],[clean Salary (in local currency)]]*VLOOKUP(tblSalaries[[#This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VLOOKUP(tblSalaries[[#This Row],[Where do you work]],tblCountries[[Actual]:[Mapping]],2,FALSE)</f>
        <v>USA</v>
      </c>
      <c r="L1887" t="s">
        <v>13</v>
      </c>
      <c r="M1887" s="32">
        <f>tblHours[[#This Row],[hrs per day, ave]]</f>
        <v>8</v>
      </c>
      <c r="N1887" s="32">
        <f>tblHours[[#This Row],[hrs per day, min]]</f>
        <v>8</v>
      </c>
      <c r="O1887" s="32">
        <f>tblHours[[#This Row],[hrs per day, max]]</f>
        <v>8</v>
      </c>
      <c r="P1887">
        <v>5</v>
      </c>
    </row>
    <row r="1888" spans="2:16" ht="15" hidden="1" customHeight="1">
      <c r="B1888" t="s">
        <v>3891</v>
      </c>
      <c r="C1888" s="1">
        <v>41081.198888888888</v>
      </c>
      <c r="D1888" s="4">
        <v>70000</v>
      </c>
      <c r="E1888">
        <v>70000</v>
      </c>
      <c r="F1888" t="s">
        <v>6</v>
      </c>
      <c r="G1888">
        <f>tblSalaries[[#This Row],[clean Salary (in local currency)]]*VLOOKUP(tblSalaries[[#This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VLOOKUP(tblSalaries[[#This Row],[Where do you work]],tblCountries[[Actual]:[Mapping]],2,FALSE)</f>
        <v>USA</v>
      </c>
      <c r="L1888" t="s">
        <v>9</v>
      </c>
      <c r="M1888" s="32">
        <f>tblHours[[#This Row],[hrs per day, ave]]</f>
        <v>5</v>
      </c>
      <c r="N1888" s="32">
        <f>tblHours[[#This Row],[hrs per day, min]]</f>
        <v>4</v>
      </c>
      <c r="O1888" s="32">
        <f>tblHours[[#This Row],[hrs per day, max]]</f>
        <v>6</v>
      </c>
      <c r="P1888">
        <v>10</v>
      </c>
    </row>
  </sheetData>
  <mergeCells count="1">
    <mergeCell ref="B1:E1"/>
  </mergeCells>
  <conditionalFormatting sqref="B1776:D1776 B1714:D1714 B1706:D1706 B1647:D1647 B1302:D1302 B1090:D1090 B1078:D1078 B1049:D1049 B873:D873 B807:D807 B803:D803 B786:D786 B750:D750 B713:D713 B709:D709 B698:D698 B691:D691 B659:D659 B635:D635 B596:D596 B424:D424 B7:D38 B45:D46 B48:D48 B53:D54 B60:D60 B62:D62 B80:D80 B92:D92 B102:D102 B104:D104 B140:D140 B155:D155 B159:D159 B216:D216 B242:D242 B278:D278 B310:D310 B6:P6 B1777:P1888 F1776:P1776 B1715:P1775 F1714:P1714 B1707:P1713 F1706:P1706 B1648:P1705 F1647:P1647 B1303:P1646 F1302:P1302 B1091:P1301 F1090:P1090 B1079:P1089 F1078:P1078 B1050:P1077 F1049:P1049 B874:P1048 F873:P873 B808:P872 F807:P807 B804:P806 F803:P803 B787:P802 F786:P786 B751:P785 F750:P750 B714:P749 F713:P713 B710:P712 F709:P709 B699:P708 F698:P698 B692:P697 F691:P691 B660:P690 F659:P659 B636:P658 F635:P635 B597:P634 F596:P596 B425:P595 F424:P424 B39:P44 F7:P38 B47:P47 F45:P46 B49:P52 F48:P48 B55:P59 F53:P54 B61:P61 F60:P60 B63:P79 F62:P62 B81:P91 F80:P80 B93:P101 F92:P92 B103:P103 F102:P102 B105:P139 F104:P104 B141:P154 F140:P140 B156:P158 F155:P155 B160:P215 F159:P159 B217:P241 F216:P216 B243:P277 F242:P242 B279:P309 F278:P278 B311:P423 F310:P310">
    <cfRule type="expression" dxfId="59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8"/>
  <sheetViews>
    <sheetView workbookViewId="0">
      <selection sqref="A1:A10"/>
    </sheetView>
  </sheetViews>
  <sheetFormatPr defaultRowHeight="15"/>
  <cols>
    <col min="1" max="1" width="9.140625" style="8"/>
    <col min="2" max="2" width="10.42578125" style="10" bestFit="1" customWidth="1"/>
    <col min="3" max="3" width="12.28515625" style="10" bestFit="1" customWidth="1"/>
    <col min="4" max="4" width="11.28515625" style="10" bestFit="1" customWidth="1"/>
    <col min="5" max="5" width="10.5703125" style="10" bestFit="1" customWidth="1"/>
    <col min="6" max="6" width="12.28515625" style="10" bestFit="1" customWidth="1"/>
    <col min="7" max="7" width="11.28515625" style="10" bestFit="1" customWidth="1"/>
    <col min="8" max="8" width="19.5703125" style="10" bestFit="1" customWidth="1"/>
    <col min="9" max="9" width="19.85546875" style="10" bestFit="1" customWidth="1"/>
    <col min="10" max="10" width="20.140625" style="10" bestFit="1" customWidth="1"/>
  </cols>
  <sheetData>
    <row r="1" spans="1:10">
      <c r="A1" s="9">
        <v>0</v>
      </c>
    </row>
    <row r="2" spans="1:10">
      <c r="A2" s="8">
        <v>1</v>
      </c>
    </row>
    <row r="3" spans="1:10">
      <c r="A3" s="8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8">
        <v>3</v>
      </c>
      <c r="B4" s="14" t="s">
        <v>4019</v>
      </c>
      <c r="C4" s="12"/>
      <c r="D4" s="12"/>
      <c r="E4" s="12"/>
      <c r="F4" s="12"/>
      <c r="G4" s="12"/>
      <c r="H4" s="12"/>
      <c r="I4" s="12"/>
      <c r="J4" s="13"/>
    </row>
    <row r="5" spans="1:10">
      <c r="A5" s="9">
        <v>4</v>
      </c>
      <c r="B5" s="11" t="s">
        <v>4014</v>
      </c>
      <c r="C5" s="11" t="s">
        <v>4013</v>
      </c>
      <c r="D5" s="11" t="s">
        <v>4010</v>
      </c>
      <c r="E5" s="11" t="s">
        <v>4015</v>
      </c>
      <c r="F5" s="11" t="s">
        <v>4011</v>
      </c>
      <c r="G5" s="11" t="s">
        <v>4012</v>
      </c>
      <c r="H5" s="8" t="s">
        <v>4018</v>
      </c>
      <c r="I5" s="8" t="s">
        <v>4017</v>
      </c>
      <c r="J5" s="8" t="s">
        <v>4016</v>
      </c>
    </row>
    <row r="6" spans="1:10">
      <c r="A6" s="8">
        <v>5</v>
      </c>
      <c r="B6" s="9">
        <f t="array" ref="B6">MIN(IFERROR(FIND(lstNum,tblSalaries[[#This Row],[How many hours of a day you work on Excel]]),""))</f>
        <v>1</v>
      </c>
      <c r="C6" s="9">
        <f t="array" ref="C6">SUMPRODUCT(COUNTIF(lstDigits,MID(tblSalaries[[#This Row],[How many hours of a day you work on Excel]],ROW($1:$9),1)))</f>
        <v>2</v>
      </c>
      <c r="D6" s="11">
        <f t="array" ref="D6">IFERROR(1*MID(tblSalaries[[#This Row],[How many hours of a day you work on Excel]],B6,C6),0)</f>
        <v>4</v>
      </c>
      <c r="E6" s="9">
        <f t="array" ref="E6">MIN(IFERROR(FIND(lstNum,tblSalaries[[#This Row],[How many hours of a day you work on Excel]],B6+1),""))</f>
        <v>6</v>
      </c>
      <c r="F6" s="9">
        <f t="array" ref="F6">SUMPRODUCT(COUNTIF(lstDigits,MID(tblSalaries[[#This Row],[How many hours of a day you work on Excel]],ROW($1:$9)+1,1)))</f>
        <v>1</v>
      </c>
      <c r="G6" s="11">
        <f t="array" ref="G6">IFERROR(IF(D6=1*MID(tblSalaries[[#This Row],[How many hours of a day you work on Excel]],E6,F6),"",1*MID(tblSalaries[[#This Row],[How many hours of a day you work on Excel]],E6,F6)),0)</f>
        <v>6</v>
      </c>
      <c r="H6" s="11">
        <f>AVERAGE(D6,G6)</f>
        <v>5</v>
      </c>
      <c r="I6" s="11">
        <f>MIN(D6,G6)</f>
        <v>4</v>
      </c>
      <c r="J6" s="11">
        <f>MAX(D6,G6)</f>
        <v>6</v>
      </c>
    </row>
    <row r="7" spans="1:10">
      <c r="A7" s="8">
        <v>6</v>
      </c>
      <c r="B7" s="9">
        <f t="array" ref="B7">MIN(IFERROR(FIND(lstNum,tblSalaries[[#This Row],[How many hours of a day you work on Excel]]),""))</f>
        <v>9</v>
      </c>
      <c r="C7" s="9">
        <f t="array" ref="C7">SUMPRODUCT(COUNTIF(lstDigits,MID(tblSalaries[[#This Row],[How many hours of a day you work on Excel]],ROW($1:$9),1)))</f>
        <v>1</v>
      </c>
      <c r="D7" s="11">
        <f t="array" ref="D7">IFERROR(1*MID(tblSalaries[[#This Row],[How many hours of a day you work on Excel]],B7,C7),0)</f>
        <v>8</v>
      </c>
      <c r="E7" s="9">
        <f t="array" ref="E7">MIN(IFERROR(FIND(lstNum,tblSalaries[[#This Row],[How many hours of a day you work on Excel]],B7+1),""))</f>
        <v>31</v>
      </c>
      <c r="F7" s="9">
        <f t="array" ref="F7">SUMPRODUCT(COUNTIF(lstDigits,MID(tblSalaries[[#This Row],[How many hours of a day you work on Excel]],ROW($1:$9)+1,1)))</f>
        <v>1</v>
      </c>
      <c r="G7" s="11" t="str">
        <f t="array" ref="G7">IFERROR(IF(D7=1*MID(tblSalaries[[#This Row],[How many hours of a day you work on Excel]],E7,F7),"",1*MID(tblSalaries[[#This Row],[How many hours of a day you work on Excel]],E7,F7)),0)</f>
        <v/>
      </c>
      <c r="H7" s="11">
        <f t="shared" ref="H7:H23" si="0">AVERAGE(D7,G7)</f>
        <v>8</v>
      </c>
      <c r="I7" s="11">
        <f t="shared" ref="I7:I23" si="1">MIN(D7,G7)</f>
        <v>8</v>
      </c>
      <c r="J7" s="11">
        <f t="shared" ref="J7:J70" si="2">MAX(D7,G7)</f>
        <v>8</v>
      </c>
    </row>
    <row r="8" spans="1:10">
      <c r="A8" s="8">
        <v>7</v>
      </c>
      <c r="B8" s="9">
        <f t="array" ref="B8">MIN(IFERROR(FIND(lstNum,tblSalaries[[#This Row],[How many hours of a day you work on Excel]]),""))</f>
        <v>9</v>
      </c>
      <c r="C8" s="9">
        <f t="array" ref="C8">SUMPRODUCT(COUNTIF(lstDigits,MID(tblSalaries[[#This Row],[How many hours of a day you work on Excel]],ROW($1:$9),1)))</f>
        <v>1</v>
      </c>
      <c r="D8" s="11">
        <f t="array" ref="D8">IFERROR(1*MID(tblSalaries[[#This Row],[How many hours of a day you work on Excel]],B8,C8),0)</f>
        <v>8</v>
      </c>
      <c r="E8" s="9">
        <f t="array" ref="E8">MIN(IFERROR(FIND(lstNum,tblSalaries[[#This Row],[How many hours of a day you work on Excel]],B8+1),""))</f>
        <v>31</v>
      </c>
      <c r="F8" s="9">
        <f t="array" ref="F8">SUMPRODUCT(COUNTIF(lstDigits,MID(tblSalaries[[#This Row],[How many hours of a day you work on Excel]],ROW($1:$9)+1,1)))</f>
        <v>1</v>
      </c>
      <c r="G8" s="11" t="str">
        <f t="array" ref="G8">IFERROR(IF(D8=1*MID(tblSalaries[[#This Row],[How many hours of a day you work on Excel]],E8,F8),"",1*MID(tblSalaries[[#This Row],[How many hours of a day you work on Excel]],E8,F8)),0)</f>
        <v/>
      </c>
      <c r="H8" s="11">
        <f t="shared" si="0"/>
        <v>8</v>
      </c>
      <c r="I8" s="11">
        <f t="shared" si="1"/>
        <v>8</v>
      </c>
      <c r="J8" s="11">
        <f t="shared" si="2"/>
        <v>8</v>
      </c>
    </row>
    <row r="9" spans="1:10">
      <c r="A9" s="9">
        <v>8</v>
      </c>
      <c r="B9" s="9">
        <f t="array" ref="B9">MIN(IFERROR(FIND(lstNum,tblSalaries[[#This Row],[How many hours of a day you work on Excel]]),""))</f>
        <v>1</v>
      </c>
      <c r="C9" s="9">
        <f t="array" ref="C9">SUMPRODUCT(COUNTIF(lstDigits,MID(tblSalaries[[#This Row],[How many hours of a day you work on Excel]],ROW($1:$9),1)))</f>
        <v>2</v>
      </c>
      <c r="D9" s="11">
        <f t="array" ref="D9">IFERROR(1*MID(tblSalaries[[#This Row],[How many hours of a day you work on Excel]],B9,C9),0)</f>
        <v>2</v>
      </c>
      <c r="E9" s="9">
        <f t="array" ref="E9">MIN(IFERROR(FIND(lstNum,tblSalaries[[#This Row],[How many hours of a day you work on Excel]],B9+1),""))</f>
        <v>6</v>
      </c>
      <c r="F9" s="9">
        <f t="array" ref="F9">SUMPRODUCT(COUNTIF(lstDigits,MID(tblSalaries[[#This Row],[How many hours of a day you work on Excel]],ROW($1:$9)+1,1)))</f>
        <v>1</v>
      </c>
      <c r="G9" s="11">
        <f t="array" ref="G9">IFERROR(IF(D9=1*MID(tblSalaries[[#This Row],[How many hours of a day you work on Excel]],E9,F9),"",1*MID(tblSalaries[[#This Row],[How many hours of a day you work on Excel]],E9,F9)),0)</f>
        <v>3</v>
      </c>
      <c r="H9" s="11">
        <f t="shared" si="0"/>
        <v>2.5</v>
      </c>
      <c r="I9" s="11">
        <f t="shared" si="1"/>
        <v>2</v>
      </c>
      <c r="J9" s="11">
        <f t="shared" si="2"/>
        <v>3</v>
      </c>
    </row>
    <row r="10" spans="1:10">
      <c r="A10" s="8">
        <v>9</v>
      </c>
      <c r="B10" s="9">
        <f t="array" ref="B10">MIN(IFERROR(FIND(lstNum,tblSalaries[[#This Row],[How many hours of a day you work on Excel]]),""))</f>
        <v>9</v>
      </c>
      <c r="C10" s="9">
        <f t="array" ref="C10">SUMPRODUCT(COUNTIF(lstDigits,MID(tblSalaries[[#This Row],[How many hours of a day you work on Excel]],ROW($1:$9),1)))</f>
        <v>1</v>
      </c>
      <c r="D10" s="11">
        <f t="array" ref="D10">IFERROR(1*MID(tblSalaries[[#This Row],[How many hours of a day you work on Excel]],B10,C10),0)</f>
        <v>8</v>
      </c>
      <c r="E10" s="9">
        <f t="array" ref="E10">MIN(IFERROR(FIND(lstNum,tblSalaries[[#This Row],[How many hours of a day you work on Excel]],B10+1),""))</f>
        <v>31</v>
      </c>
      <c r="F10" s="9">
        <f t="array" ref="F10">SUMPRODUCT(COUNTIF(lstDigits,MID(tblSalaries[[#This Row],[How many hours of a day you work on Excel]],ROW($1:$9)+1,1)))</f>
        <v>1</v>
      </c>
      <c r="G10" s="11" t="str">
        <f t="array" ref="G10">IFERROR(IF(D10=1*MID(tblSalaries[[#This Row],[How many hours of a day you work on Excel]],E10,F10),"",1*MID(tblSalaries[[#This Row],[How many hours of a day you work on Excel]],E10,F10)),0)</f>
        <v/>
      </c>
      <c r="H10" s="11">
        <f t="shared" si="0"/>
        <v>8</v>
      </c>
      <c r="I10" s="11">
        <f t="shared" si="1"/>
        <v>8</v>
      </c>
      <c r="J10" s="11">
        <f t="shared" si="2"/>
        <v>8</v>
      </c>
    </row>
    <row r="11" spans="1:10">
      <c r="A11" s="8" t="s">
        <v>4008</v>
      </c>
      <c r="B11" s="9">
        <f t="array" ref="B11">MIN(IFERROR(FIND(lstNum,tblSalaries[[#This Row],[How many hours of a day you work on Excel]]),""))</f>
        <v>9</v>
      </c>
      <c r="C11" s="9">
        <f t="array" ref="C11">SUMPRODUCT(COUNTIF(lstDigits,MID(tblSalaries[[#This Row],[How many hours of a day you work on Excel]],ROW($1:$9),1)))</f>
        <v>1</v>
      </c>
      <c r="D11" s="11">
        <f t="array" ref="D11">IFERROR(1*MID(tblSalaries[[#This Row],[How many hours of a day you work on Excel]],B11,C11),0)</f>
        <v>8</v>
      </c>
      <c r="E11" s="9">
        <f t="array" ref="E11">MIN(IFERROR(FIND(lstNum,tblSalaries[[#This Row],[How many hours of a day you work on Excel]],B11+1),""))</f>
        <v>31</v>
      </c>
      <c r="F11" s="9">
        <f t="array" ref="F11">SUMPRODUCT(COUNTIF(lstDigits,MID(tblSalaries[[#This Row],[How many hours of a day you work on Excel]],ROW($1:$9)+1,1)))</f>
        <v>1</v>
      </c>
      <c r="G11" s="11" t="str">
        <f t="array" ref="G11">IFERROR(IF(D11=1*MID(tblSalaries[[#This Row],[How many hours of a day you work on Excel]],E11,F11),"",1*MID(tblSalaries[[#This Row],[How many hours of a day you work on Excel]],E11,F11)),0)</f>
        <v/>
      </c>
      <c r="H11" s="11">
        <f t="shared" si="0"/>
        <v>8</v>
      </c>
      <c r="I11" s="11">
        <f t="shared" si="1"/>
        <v>8</v>
      </c>
      <c r="J11" s="11">
        <f t="shared" si="2"/>
        <v>8</v>
      </c>
    </row>
    <row r="12" spans="1:10">
      <c r="A12" s="8" t="s">
        <v>4009</v>
      </c>
      <c r="B12" s="9">
        <f t="array" ref="B12">MIN(IFERROR(FIND(lstNum,tblSalaries[[#This Row],[How many hours of a day you work on Excel]]),""))</f>
        <v>1</v>
      </c>
      <c r="C12" s="9">
        <f t="array" ref="C12">SUMPRODUCT(COUNTIF(lstDigits,MID(tblSalaries[[#This Row],[How many hours of a day you work on Excel]],ROW($1:$9),1)))</f>
        <v>2</v>
      </c>
      <c r="D12" s="11">
        <f t="array" ref="D12">IFERROR(1*MID(tblSalaries[[#This Row],[How many hours of a day you work on Excel]],B12,C12),0)</f>
        <v>1</v>
      </c>
      <c r="E12" s="9">
        <f t="array" ref="E12">MIN(IFERROR(FIND(lstNum,tblSalaries[[#This Row],[How many hours of a day you work on Excel]],B12+1),""))</f>
        <v>6</v>
      </c>
      <c r="F12" s="9">
        <f t="array" ref="F12">SUMPRODUCT(COUNTIF(lstDigits,MID(tblSalaries[[#This Row],[How many hours of a day you work on Excel]],ROW($1:$9)+1,1)))</f>
        <v>1</v>
      </c>
      <c r="G12" s="11">
        <f t="array" ref="G12">IFERROR(IF(D12=1*MID(tblSalaries[[#This Row],[How many hours of a day you work on Excel]],E12,F12),"",1*MID(tblSalaries[[#This Row],[How many hours of a day you work on Excel]],E12,F12)),0)</f>
        <v>2</v>
      </c>
      <c r="H12" s="11">
        <f t="shared" si="0"/>
        <v>1.5</v>
      </c>
      <c r="I12" s="11">
        <f t="shared" si="1"/>
        <v>1</v>
      </c>
      <c r="J12" s="11">
        <f t="shared" si="2"/>
        <v>2</v>
      </c>
    </row>
    <row r="13" spans="1:10">
      <c r="B13" s="9">
        <f t="array" ref="B13">MIN(IFERROR(FIND(lstNum,tblSalaries[[#This Row],[How many hours of a day you work on Excel]]),""))</f>
        <v>9</v>
      </c>
      <c r="C13" s="9">
        <f t="array" ref="C13">SUMPRODUCT(COUNTIF(lstDigits,MID(tblSalaries[[#This Row],[How many hours of a day you work on Excel]],ROW($1:$9),1)))</f>
        <v>1</v>
      </c>
      <c r="D13" s="11">
        <f t="array" ref="D13">IFERROR(1*MID(tblSalaries[[#This Row],[How many hours of a day you work on Excel]],B13,C13),0)</f>
        <v>8</v>
      </c>
      <c r="E13" s="9">
        <f t="array" ref="E13">MIN(IFERROR(FIND(lstNum,tblSalaries[[#This Row],[How many hours of a day you work on Excel]],B13+1),""))</f>
        <v>31</v>
      </c>
      <c r="F13" s="9">
        <f t="array" ref="F13">SUMPRODUCT(COUNTIF(lstDigits,MID(tblSalaries[[#This Row],[How many hours of a day you work on Excel]],ROW($1:$9)+1,1)))</f>
        <v>1</v>
      </c>
      <c r="G13" s="11" t="str">
        <f t="array" ref="G13">IFERROR(IF(D13=1*MID(tblSalaries[[#This Row],[How many hours of a day you work on Excel]],E13,F13),"",1*MID(tblSalaries[[#This Row],[How many hours of a day you work on Excel]],E13,F13)),0)</f>
        <v/>
      </c>
      <c r="H13" s="11">
        <f t="shared" si="0"/>
        <v>8</v>
      </c>
      <c r="I13" s="11">
        <f t="shared" si="1"/>
        <v>8</v>
      </c>
      <c r="J13" s="11">
        <f t="shared" si="2"/>
        <v>8</v>
      </c>
    </row>
    <row r="14" spans="1:10">
      <c r="B14" s="9">
        <f t="array" ref="B14">MIN(IFERROR(FIND(lstNum,tblSalaries[[#This Row],[How many hours of a day you work on Excel]]),""))</f>
        <v>1</v>
      </c>
      <c r="C14" s="9">
        <f t="array" ref="C14">SUMPRODUCT(COUNTIF(lstDigits,MID(tblSalaries[[#This Row],[How many hours of a day you work on Excel]],ROW($1:$9),1)))</f>
        <v>2</v>
      </c>
      <c r="D14" s="11">
        <f t="array" ref="D14">IFERROR(1*MID(tblSalaries[[#This Row],[How many hours of a day you work on Excel]],B14,C14),0)</f>
        <v>1</v>
      </c>
      <c r="E14" s="9">
        <f t="array" ref="E14">MIN(IFERROR(FIND(lstNum,tblSalaries[[#This Row],[How many hours of a day you work on Excel]],B14+1),""))</f>
        <v>6</v>
      </c>
      <c r="F14" s="9">
        <f t="array" ref="F14">SUMPRODUCT(COUNTIF(lstDigits,MID(tblSalaries[[#This Row],[How many hours of a day you work on Excel]],ROW($1:$9)+1,1)))</f>
        <v>1</v>
      </c>
      <c r="G14" s="11">
        <f t="array" ref="G14">IFERROR(IF(D14=1*MID(tblSalaries[[#This Row],[How many hours of a day you work on Excel]],E14,F14),"",1*MID(tblSalaries[[#This Row],[How many hours of a day you work on Excel]],E14,F14)),0)</f>
        <v>2</v>
      </c>
      <c r="H14" s="11">
        <f t="shared" si="0"/>
        <v>1.5</v>
      </c>
      <c r="I14" s="11">
        <f t="shared" si="1"/>
        <v>1</v>
      </c>
      <c r="J14" s="11">
        <f t="shared" si="2"/>
        <v>2</v>
      </c>
    </row>
    <row r="15" spans="1:10">
      <c r="B15" s="9">
        <f t="array" ref="B15">MIN(IFERROR(FIND(lstNum,tblSalaries[[#This Row],[How many hours of a day you work on Excel]]),""))</f>
        <v>9</v>
      </c>
      <c r="C15" s="9">
        <f t="array" ref="C15">SUMPRODUCT(COUNTIF(lstDigits,MID(tblSalaries[[#This Row],[How many hours of a day you work on Excel]],ROW($1:$9),1)))</f>
        <v>1</v>
      </c>
      <c r="D15" s="11">
        <f t="array" ref="D15">IFERROR(1*MID(tblSalaries[[#This Row],[How many hours of a day you work on Excel]],B15,C15),0)</f>
        <v>8</v>
      </c>
      <c r="E15" s="9">
        <f t="array" ref="E15">MIN(IFERROR(FIND(lstNum,tblSalaries[[#This Row],[How many hours of a day you work on Excel]],B15+1),""))</f>
        <v>31</v>
      </c>
      <c r="F15" s="9">
        <f t="array" ref="F15">SUMPRODUCT(COUNTIF(lstDigits,MID(tblSalaries[[#This Row],[How many hours of a day you work on Excel]],ROW($1:$9)+1,1)))</f>
        <v>1</v>
      </c>
      <c r="G15" s="11" t="str">
        <f t="array" ref="G15">IFERROR(IF(D15=1*MID(tblSalaries[[#This Row],[How many hours of a day you work on Excel]],E15,F15),"",1*MID(tblSalaries[[#This Row],[How many hours of a day you work on Excel]],E15,F15)),0)</f>
        <v/>
      </c>
      <c r="H15" s="11">
        <f t="shared" si="0"/>
        <v>8</v>
      </c>
      <c r="I15" s="11">
        <f t="shared" si="1"/>
        <v>8</v>
      </c>
      <c r="J15" s="11">
        <f t="shared" si="2"/>
        <v>8</v>
      </c>
    </row>
    <row r="16" spans="1:10">
      <c r="B16" s="9">
        <f t="array" ref="B16">MIN(IFERROR(FIND(lstNum,tblSalaries[[#This Row],[How many hours of a day you work on Excel]]),""))</f>
        <v>1</v>
      </c>
      <c r="C16" s="9">
        <f t="array" ref="C16">SUMPRODUCT(COUNTIF(lstDigits,MID(tblSalaries[[#This Row],[How many hours of a day you work on Excel]],ROW($1:$9),1)))</f>
        <v>2</v>
      </c>
      <c r="D16" s="11">
        <f t="array" ref="D16">IFERROR(1*MID(tblSalaries[[#This Row],[How many hours of a day you work on Excel]],B16,C16),0)</f>
        <v>2</v>
      </c>
      <c r="E16" s="9">
        <f t="array" ref="E16">MIN(IFERROR(FIND(lstNum,tblSalaries[[#This Row],[How many hours of a day you work on Excel]],B16+1),""))</f>
        <v>6</v>
      </c>
      <c r="F16" s="9">
        <f t="array" ref="F16">SUMPRODUCT(COUNTIF(lstDigits,MID(tblSalaries[[#This Row],[How many hours of a day you work on Excel]],ROW($1:$9)+1,1)))</f>
        <v>1</v>
      </c>
      <c r="G16" s="11">
        <f t="array" ref="G16">IFERROR(IF(D16=1*MID(tblSalaries[[#This Row],[How many hours of a day you work on Excel]],E16,F16),"",1*MID(tblSalaries[[#This Row],[How many hours of a day you work on Excel]],E16,F16)),0)</f>
        <v>3</v>
      </c>
      <c r="H16" s="11">
        <f t="shared" si="0"/>
        <v>2.5</v>
      </c>
      <c r="I16" s="11">
        <f t="shared" si="1"/>
        <v>2</v>
      </c>
      <c r="J16" s="11">
        <f t="shared" si="2"/>
        <v>3</v>
      </c>
    </row>
    <row r="17" spans="2:10">
      <c r="B17" s="9">
        <f t="array" ref="B17">MIN(IFERROR(FIND(lstNum,tblSalaries[[#This Row],[How many hours of a day you work on Excel]]),""))</f>
        <v>1</v>
      </c>
      <c r="C17" s="9">
        <f t="array" ref="C17">SUMPRODUCT(COUNTIF(lstDigits,MID(tblSalaries[[#This Row],[How many hours of a day you work on Excel]],ROW($1:$9),1)))</f>
        <v>2</v>
      </c>
      <c r="D17" s="11">
        <f t="array" ref="D17">IFERROR(1*MID(tblSalaries[[#This Row],[How many hours of a day you work on Excel]],B17,C17),0)</f>
        <v>4</v>
      </c>
      <c r="E17" s="9">
        <f t="array" ref="E17">MIN(IFERROR(FIND(lstNum,tblSalaries[[#This Row],[How many hours of a day you work on Excel]],B17+1),""))</f>
        <v>6</v>
      </c>
      <c r="F17" s="9">
        <f t="array" ref="F17">SUMPRODUCT(COUNTIF(lstDigits,MID(tblSalaries[[#This Row],[How many hours of a day you work on Excel]],ROW($1:$9)+1,1)))</f>
        <v>1</v>
      </c>
      <c r="G17" s="11">
        <f t="array" ref="G17">IFERROR(IF(D17=1*MID(tblSalaries[[#This Row],[How many hours of a day you work on Excel]],E17,F17),"",1*MID(tblSalaries[[#This Row],[How many hours of a day you work on Excel]],E17,F17)),0)</f>
        <v>6</v>
      </c>
      <c r="H17" s="11">
        <f t="shared" si="0"/>
        <v>5</v>
      </c>
      <c r="I17" s="11">
        <f t="shared" si="1"/>
        <v>4</v>
      </c>
      <c r="J17" s="11">
        <f t="shared" si="2"/>
        <v>6</v>
      </c>
    </row>
    <row r="18" spans="2:10">
      <c r="B18" s="9">
        <f t="array" ref="B18">MIN(IFERROR(FIND(lstNum,tblSalaries[[#This Row],[How many hours of a day you work on Excel]]),""))</f>
        <v>9</v>
      </c>
      <c r="C18" s="9">
        <f t="array" ref="C18">SUMPRODUCT(COUNTIF(lstDigits,MID(tblSalaries[[#This Row],[How many hours of a day you work on Excel]],ROW($1:$9),1)))</f>
        <v>1</v>
      </c>
      <c r="D18" s="11">
        <f t="array" ref="D18">IFERROR(1*MID(tblSalaries[[#This Row],[How many hours of a day you work on Excel]],B18,C18),0)</f>
        <v>8</v>
      </c>
      <c r="E18" s="9">
        <f t="array" ref="E18">MIN(IFERROR(FIND(lstNum,tblSalaries[[#This Row],[How many hours of a day you work on Excel]],B18+1),""))</f>
        <v>31</v>
      </c>
      <c r="F18" s="9">
        <f t="array" ref="F18">SUMPRODUCT(COUNTIF(lstDigits,MID(tblSalaries[[#This Row],[How many hours of a day you work on Excel]],ROW($1:$9)+1,1)))</f>
        <v>1</v>
      </c>
      <c r="G18" s="11" t="str">
        <f t="array" ref="G18">IFERROR(IF(D18=1*MID(tblSalaries[[#This Row],[How many hours of a day you work on Excel]],E18,F18),"",1*MID(tblSalaries[[#This Row],[How many hours of a day you work on Excel]],E18,F18)),0)</f>
        <v/>
      </c>
      <c r="H18" s="11">
        <f t="shared" si="0"/>
        <v>8</v>
      </c>
      <c r="I18" s="11">
        <f t="shared" si="1"/>
        <v>8</v>
      </c>
      <c r="J18" s="11">
        <f t="shared" si="2"/>
        <v>8</v>
      </c>
    </row>
    <row r="19" spans="2:10">
      <c r="B19" s="9">
        <f t="array" ref="B19">MIN(IFERROR(FIND(lstNum,tblSalaries[[#This Row],[How many hours of a day you work on Excel]]),""))</f>
        <v>9</v>
      </c>
      <c r="C19" s="9">
        <f t="array" ref="C19">SUMPRODUCT(COUNTIF(lstDigits,MID(tblSalaries[[#This Row],[How many hours of a day you work on Excel]],ROW($1:$9),1)))</f>
        <v>1</v>
      </c>
      <c r="D19" s="11">
        <f t="array" ref="D19">IFERROR(1*MID(tblSalaries[[#This Row],[How many hours of a day you work on Excel]],B19,C19),0)</f>
        <v>8</v>
      </c>
      <c r="E19" s="9">
        <f t="array" ref="E19">MIN(IFERROR(FIND(lstNum,tblSalaries[[#This Row],[How many hours of a day you work on Excel]],B19+1),""))</f>
        <v>31</v>
      </c>
      <c r="F19" s="9">
        <f t="array" ref="F19">SUMPRODUCT(COUNTIF(lstDigits,MID(tblSalaries[[#This Row],[How many hours of a day you work on Excel]],ROW($1:$9)+1,1)))</f>
        <v>1</v>
      </c>
      <c r="G19" s="11" t="str">
        <f t="array" ref="G19">IFERROR(IF(D19=1*MID(tblSalaries[[#This Row],[How many hours of a day you work on Excel]],E19,F19),"",1*MID(tblSalaries[[#This Row],[How many hours of a day you work on Excel]],E19,F19)),0)</f>
        <v/>
      </c>
      <c r="H19" s="11">
        <f t="shared" si="0"/>
        <v>8</v>
      </c>
      <c r="I19" s="11">
        <f t="shared" si="1"/>
        <v>8</v>
      </c>
      <c r="J19" s="11">
        <f t="shared" si="2"/>
        <v>8</v>
      </c>
    </row>
    <row r="20" spans="2:10">
      <c r="B20" s="9">
        <f t="array" ref="B20">MIN(IFERROR(FIND(lstNum,tblSalaries[[#This Row],[How many hours of a day you work on Excel]]),""))</f>
        <v>1</v>
      </c>
      <c r="C20" s="9">
        <f t="array" ref="C20">SUMPRODUCT(COUNTIF(lstDigits,MID(tblSalaries[[#This Row],[How many hours of a day you work on Excel]],ROW($1:$9),1)))</f>
        <v>2</v>
      </c>
      <c r="D20" s="11">
        <f t="array" ref="D20">IFERROR(1*MID(tblSalaries[[#This Row],[How many hours of a day you work on Excel]],B20,C20),0)</f>
        <v>1</v>
      </c>
      <c r="E20" s="9">
        <f t="array" ref="E20">MIN(IFERROR(FIND(lstNum,tblSalaries[[#This Row],[How many hours of a day you work on Excel]],B20+1),""))</f>
        <v>6</v>
      </c>
      <c r="F20" s="9">
        <f t="array" ref="F20">SUMPRODUCT(COUNTIF(lstDigits,MID(tblSalaries[[#This Row],[How many hours of a day you work on Excel]],ROW($1:$9)+1,1)))</f>
        <v>1</v>
      </c>
      <c r="G20" s="11">
        <f t="array" ref="G20">IFERROR(IF(D20=1*MID(tblSalaries[[#This Row],[How many hours of a day you work on Excel]],E20,F20),"",1*MID(tblSalaries[[#This Row],[How many hours of a day you work on Excel]],E20,F20)),0)</f>
        <v>2</v>
      </c>
      <c r="H20" s="11">
        <f t="shared" si="0"/>
        <v>1.5</v>
      </c>
      <c r="I20" s="11">
        <f t="shared" si="1"/>
        <v>1</v>
      </c>
      <c r="J20" s="11">
        <f t="shared" si="2"/>
        <v>2</v>
      </c>
    </row>
    <row r="21" spans="2:10">
      <c r="B21" s="9">
        <f t="array" ref="B21">MIN(IFERROR(FIND(lstNum,tblSalaries[[#This Row],[How many hours of a day you work on Excel]]),""))</f>
        <v>9</v>
      </c>
      <c r="C21" s="9">
        <f t="array" ref="C21">SUMPRODUCT(COUNTIF(lstDigits,MID(tblSalaries[[#This Row],[How many hours of a day you work on Excel]],ROW($1:$9),1)))</f>
        <v>1</v>
      </c>
      <c r="D21" s="11">
        <f t="array" ref="D21">IFERROR(1*MID(tblSalaries[[#This Row],[How many hours of a day you work on Excel]],B21,C21),0)</f>
        <v>8</v>
      </c>
      <c r="E21" s="9">
        <f t="array" ref="E21">MIN(IFERROR(FIND(lstNum,tblSalaries[[#This Row],[How many hours of a day you work on Excel]],B21+1),""))</f>
        <v>31</v>
      </c>
      <c r="F21" s="9">
        <f t="array" ref="F21">SUMPRODUCT(COUNTIF(lstDigits,MID(tblSalaries[[#This Row],[How many hours of a day you work on Excel]],ROW($1:$9)+1,1)))</f>
        <v>1</v>
      </c>
      <c r="G21" s="11" t="str">
        <f t="array" ref="G21">IFERROR(IF(D21=1*MID(tblSalaries[[#This Row],[How many hours of a day you work on Excel]],E21,F21),"",1*MID(tblSalaries[[#This Row],[How many hours of a day you work on Excel]],E21,F21)),0)</f>
        <v/>
      </c>
      <c r="H21" s="11">
        <f t="shared" si="0"/>
        <v>8</v>
      </c>
      <c r="I21" s="11">
        <f t="shared" si="1"/>
        <v>8</v>
      </c>
      <c r="J21" s="11">
        <f t="shared" si="2"/>
        <v>8</v>
      </c>
    </row>
    <row r="22" spans="2:10">
      <c r="B22" s="9">
        <f t="array" ref="B22">MIN(IFERROR(FIND(lstNum,tblSalaries[[#This Row],[How many hours of a day you work on Excel]]),""))</f>
        <v>1</v>
      </c>
      <c r="C22" s="9">
        <f t="array" ref="C22">SUMPRODUCT(COUNTIF(lstDigits,MID(tblSalaries[[#This Row],[How many hours of a day you work on Excel]],ROW($1:$9),1)))</f>
        <v>2</v>
      </c>
      <c r="D22" s="11">
        <f t="array" ref="D22">IFERROR(1*MID(tblSalaries[[#This Row],[How many hours of a day you work on Excel]],B22,C22),0)</f>
        <v>4</v>
      </c>
      <c r="E22" s="9">
        <f t="array" ref="E22">MIN(IFERROR(FIND(lstNum,tblSalaries[[#This Row],[How many hours of a day you work on Excel]],B22+1),""))</f>
        <v>6</v>
      </c>
      <c r="F22" s="9">
        <f t="array" ref="F22">SUMPRODUCT(COUNTIF(lstDigits,MID(tblSalaries[[#This Row],[How many hours of a day you work on Excel]],ROW($1:$9)+1,1)))</f>
        <v>1</v>
      </c>
      <c r="G22" s="11">
        <f t="array" ref="G22">IFERROR(IF(D22=1*MID(tblSalaries[[#This Row],[How many hours of a day you work on Excel]],E22,F22),"",1*MID(tblSalaries[[#This Row],[How many hours of a day you work on Excel]],E22,F22)),0)</f>
        <v>6</v>
      </c>
      <c r="H22" s="11">
        <f t="shared" si="0"/>
        <v>5</v>
      </c>
      <c r="I22" s="11">
        <f t="shared" si="1"/>
        <v>4</v>
      </c>
      <c r="J22" s="11">
        <f t="shared" si="2"/>
        <v>6</v>
      </c>
    </row>
    <row r="23" spans="2:10">
      <c r="B23" s="9">
        <f t="array" ref="B23">MIN(IFERROR(FIND(lstNum,tblSalaries[[#This Row],[How many hours of a day you work on Excel]]),""))</f>
        <v>9</v>
      </c>
      <c r="C23" s="9">
        <f t="array" ref="C23">SUMPRODUCT(COUNTIF(lstDigits,MID(tblSalaries[[#This Row],[How many hours of a day you work on Excel]],ROW($1:$9),1)))</f>
        <v>1</v>
      </c>
      <c r="D23" s="11">
        <f t="array" ref="D23">IFERROR(1*MID(tblSalaries[[#This Row],[How many hours of a day you work on Excel]],B23,C23),0)</f>
        <v>8</v>
      </c>
      <c r="E23" s="9">
        <f t="array" ref="E23">MIN(IFERROR(FIND(lstNum,tblSalaries[[#This Row],[How many hours of a day you work on Excel]],B23+1),""))</f>
        <v>31</v>
      </c>
      <c r="F23" s="9">
        <f t="array" ref="F23">SUMPRODUCT(COUNTIF(lstDigits,MID(tblSalaries[[#This Row],[How many hours of a day you work on Excel]],ROW($1:$9)+1,1)))</f>
        <v>1</v>
      </c>
      <c r="G23" s="11" t="str">
        <f t="array" ref="G23">IFERROR(IF(D23=1*MID(tblSalaries[[#This Row],[How many hours of a day you work on Excel]],E23,F23),"",1*MID(tblSalaries[[#This Row],[How many hours of a day you work on Excel]],E23,F23)),0)</f>
        <v/>
      </c>
      <c r="H23" s="11">
        <f t="shared" si="0"/>
        <v>8</v>
      </c>
      <c r="I23" s="11">
        <f t="shared" si="1"/>
        <v>8</v>
      </c>
      <c r="J23" s="11">
        <f t="shared" si="2"/>
        <v>8</v>
      </c>
    </row>
    <row r="24" spans="2:10">
      <c r="B24" s="9">
        <f t="array" ref="B24">MIN(IFERROR(FIND(lstNum,tblSalaries[[#This Row],[How many hours of a day you work on Excel]]),""))</f>
        <v>1</v>
      </c>
      <c r="C24" s="9">
        <f t="array" ref="C24">SUMPRODUCT(COUNTIF(lstDigits,MID(tblSalaries[[#This Row],[How many hours of a day you work on Excel]],ROW($1:$9),1)))</f>
        <v>2</v>
      </c>
      <c r="D24" s="11">
        <f t="array" ref="D24">IFERROR(1*MID(tblSalaries[[#This Row],[How many hours of a day you work on Excel]],B24,C24),0)</f>
        <v>2</v>
      </c>
      <c r="E24" s="9">
        <f t="array" ref="E24">MIN(IFERROR(FIND(lstNum,tblSalaries[[#This Row],[How many hours of a day you work on Excel]],B24+1),""))</f>
        <v>6</v>
      </c>
      <c r="F24" s="9">
        <f t="array" ref="F24">SUMPRODUCT(COUNTIF(lstDigits,MID(tblSalaries[[#This Row],[How many hours of a day you work on Excel]],ROW($1:$9)+1,1)))</f>
        <v>1</v>
      </c>
      <c r="G24" s="11">
        <f t="array" ref="G24">IFERROR(IF(D24=1*MID(tblSalaries[[#This Row],[How many hours of a day you work on Excel]],E24,F24),"",1*MID(tblSalaries[[#This Row],[How many hours of a day you work on Excel]],E24,F24)),0)</f>
        <v>3</v>
      </c>
      <c r="H24" s="11">
        <f t="shared" ref="H24:H87" si="3">AVERAGE(D24,G24)</f>
        <v>2.5</v>
      </c>
      <c r="I24" s="11">
        <f t="shared" ref="I24:I87" si="4">MIN(D24,G24)</f>
        <v>2</v>
      </c>
      <c r="J24" s="11">
        <f t="shared" si="2"/>
        <v>3</v>
      </c>
    </row>
    <row r="25" spans="2:10">
      <c r="B25" s="9">
        <f t="array" ref="B25">MIN(IFERROR(FIND(lstNum,tblSalaries[[#This Row],[How many hours of a day you work on Excel]]),""))</f>
        <v>1</v>
      </c>
      <c r="C25" s="9">
        <f t="array" ref="C25">SUMPRODUCT(COUNTIF(lstDigits,MID(tblSalaries[[#This Row],[How many hours of a day you work on Excel]],ROW($1:$9),1)))</f>
        <v>2</v>
      </c>
      <c r="D25" s="11">
        <f t="array" ref="D25">IFERROR(1*MID(tblSalaries[[#This Row],[How many hours of a day you work on Excel]],B25,C25),0)</f>
        <v>1</v>
      </c>
      <c r="E25" s="9">
        <f t="array" ref="E25">MIN(IFERROR(FIND(lstNum,tblSalaries[[#This Row],[How many hours of a day you work on Excel]],B25+1),""))</f>
        <v>6</v>
      </c>
      <c r="F25" s="9">
        <f t="array" ref="F25">SUMPRODUCT(COUNTIF(lstDigits,MID(tblSalaries[[#This Row],[How many hours of a day you work on Excel]],ROW($1:$9)+1,1)))</f>
        <v>1</v>
      </c>
      <c r="G25" s="11">
        <f t="array" ref="G25">IFERROR(IF(D25=1*MID(tblSalaries[[#This Row],[How many hours of a day you work on Excel]],E25,F25),"",1*MID(tblSalaries[[#This Row],[How many hours of a day you work on Excel]],E25,F25)),0)</f>
        <v>2</v>
      </c>
      <c r="H25" s="11">
        <f t="shared" si="3"/>
        <v>1.5</v>
      </c>
      <c r="I25" s="11">
        <f t="shared" si="4"/>
        <v>1</v>
      </c>
      <c r="J25" s="11">
        <f t="shared" si="2"/>
        <v>2</v>
      </c>
    </row>
    <row r="26" spans="2:10">
      <c r="B26" s="9">
        <f t="array" ref="B26">MIN(IFERROR(FIND(lstNum,tblSalaries[[#This Row],[How many hours of a day you work on Excel]]),""))</f>
        <v>1</v>
      </c>
      <c r="C26" s="9">
        <f t="array" ref="C26">SUMPRODUCT(COUNTIF(lstDigits,MID(tblSalaries[[#This Row],[How many hours of a day you work on Excel]],ROW($1:$9),1)))</f>
        <v>2</v>
      </c>
      <c r="D26" s="11">
        <f t="array" ref="D26">IFERROR(1*MID(tblSalaries[[#This Row],[How many hours of a day you work on Excel]],B26,C26),0)</f>
        <v>4</v>
      </c>
      <c r="E26" s="9">
        <f t="array" ref="E26">MIN(IFERROR(FIND(lstNum,tblSalaries[[#This Row],[How many hours of a day you work on Excel]],B26+1),""))</f>
        <v>6</v>
      </c>
      <c r="F26" s="9">
        <f t="array" ref="F26">SUMPRODUCT(COUNTIF(lstDigits,MID(tblSalaries[[#This Row],[How many hours of a day you work on Excel]],ROW($1:$9)+1,1)))</f>
        <v>1</v>
      </c>
      <c r="G26" s="11">
        <f t="array" ref="G26">IFERROR(IF(D26=1*MID(tblSalaries[[#This Row],[How many hours of a day you work on Excel]],E26,F26),"",1*MID(tblSalaries[[#This Row],[How many hours of a day you work on Excel]],E26,F26)),0)</f>
        <v>6</v>
      </c>
      <c r="H26" s="11">
        <f t="shared" si="3"/>
        <v>5</v>
      </c>
      <c r="I26" s="11">
        <f t="shared" si="4"/>
        <v>4</v>
      </c>
      <c r="J26" s="11">
        <f t="shared" si="2"/>
        <v>6</v>
      </c>
    </row>
    <row r="27" spans="2:10">
      <c r="B27" s="9">
        <f t="array" ref="B27">MIN(IFERROR(FIND(lstNum,tblSalaries[[#This Row],[How many hours of a day you work on Excel]]),""))</f>
        <v>1</v>
      </c>
      <c r="C27" s="9">
        <f t="array" ref="C27">SUMPRODUCT(COUNTIF(lstDigits,MID(tblSalaries[[#This Row],[How many hours of a day you work on Excel]],ROW($1:$9),1)))</f>
        <v>2</v>
      </c>
      <c r="D27" s="11">
        <f t="array" ref="D27">IFERROR(1*MID(tblSalaries[[#This Row],[How many hours of a day you work on Excel]],B27,C27),0)</f>
        <v>2</v>
      </c>
      <c r="E27" s="9">
        <f t="array" ref="E27">MIN(IFERROR(FIND(lstNum,tblSalaries[[#This Row],[How many hours of a day you work on Excel]],B27+1),""))</f>
        <v>6</v>
      </c>
      <c r="F27" s="9">
        <f t="array" ref="F27">SUMPRODUCT(COUNTIF(lstDigits,MID(tblSalaries[[#This Row],[How many hours of a day you work on Excel]],ROW($1:$9)+1,1)))</f>
        <v>1</v>
      </c>
      <c r="G27" s="11">
        <f t="array" ref="G27">IFERROR(IF(D27=1*MID(tblSalaries[[#This Row],[How many hours of a day you work on Excel]],E27,F27),"",1*MID(tblSalaries[[#This Row],[How many hours of a day you work on Excel]],E27,F27)),0)</f>
        <v>3</v>
      </c>
      <c r="H27" s="11">
        <f t="shared" si="3"/>
        <v>2.5</v>
      </c>
      <c r="I27" s="11">
        <f t="shared" si="4"/>
        <v>2</v>
      </c>
      <c r="J27" s="11">
        <f t="shared" si="2"/>
        <v>3</v>
      </c>
    </row>
    <row r="28" spans="2:10">
      <c r="B28" s="9">
        <f t="array" ref="B28">MIN(IFERROR(FIND(lstNum,tblSalaries[[#This Row],[How many hours of a day you work on Excel]]),""))</f>
        <v>1</v>
      </c>
      <c r="C28" s="9">
        <f t="array" ref="C28">SUMPRODUCT(COUNTIF(lstDigits,MID(tblSalaries[[#This Row],[How many hours of a day you work on Excel]],ROW($1:$9),1)))</f>
        <v>2</v>
      </c>
      <c r="D28" s="11">
        <f t="array" ref="D28">IFERROR(1*MID(tblSalaries[[#This Row],[How many hours of a day you work on Excel]],B28,C28),0)</f>
        <v>4</v>
      </c>
      <c r="E28" s="9">
        <f t="array" ref="E28">MIN(IFERROR(FIND(lstNum,tblSalaries[[#This Row],[How many hours of a day you work on Excel]],B28+1),""))</f>
        <v>6</v>
      </c>
      <c r="F28" s="9">
        <f t="array" ref="F28">SUMPRODUCT(COUNTIF(lstDigits,MID(tblSalaries[[#This Row],[How many hours of a day you work on Excel]],ROW($1:$9)+1,1)))</f>
        <v>1</v>
      </c>
      <c r="G28" s="11">
        <f t="array" ref="G28">IFERROR(IF(D28=1*MID(tblSalaries[[#This Row],[How many hours of a day you work on Excel]],E28,F28),"",1*MID(tblSalaries[[#This Row],[How many hours of a day you work on Excel]],E28,F28)),0)</f>
        <v>6</v>
      </c>
      <c r="H28" s="11">
        <f t="shared" si="3"/>
        <v>5</v>
      </c>
      <c r="I28" s="11">
        <f t="shared" si="4"/>
        <v>4</v>
      </c>
      <c r="J28" s="11">
        <f t="shared" si="2"/>
        <v>6</v>
      </c>
    </row>
    <row r="29" spans="2:10">
      <c r="B29" s="9">
        <f t="array" ref="B29">MIN(IFERROR(FIND(lstNum,tblSalaries[[#This Row],[How many hours of a day you work on Excel]]),""))</f>
        <v>1</v>
      </c>
      <c r="C29" s="9">
        <f t="array" ref="C29">SUMPRODUCT(COUNTIF(lstDigits,MID(tblSalaries[[#This Row],[How many hours of a day you work on Excel]],ROW($1:$9),1)))</f>
        <v>2</v>
      </c>
      <c r="D29" s="11">
        <f t="array" ref="D29">IFERROR(1*MID(tblSalaries[[#This Row],[How many hours of a day you work on Excel]],B29,C29),0)</f>
        <v>4</v>
      </c>
      <c r="E29" s="9">
        <f t="array" ref="E29">MIN(IFERROR(FIND(lstNum,tblSalaries[[#This Row],[How many hours of a day you work on Excel]],B29+1),""))</f>
        <v>6</v>
      </c>
      <c r="F29" s="9">
        <f t="array" ref="F29">SUMPRODUCT(COUNTIF(lstDigits,MID(tblSalaries[[#This Row],[How many hours of a day you work on Excel]],ROW($1:$9)+1,1)))</f>
        <v>1</v>
      </c>
      <c r="G29" s="11">
        <f t="array" ref="G29">IFERROR(IF(D29=1*MID(tblSalaries[[#This Row],[How many hours of a day you work on Excel]],E29,F29),"",1*MID(tblSalaries[[#This Row],[How many hours of a day you work on Excel]],E29,F29)),0)</f>
        <v>6</v>
      </c>
      <c r="H29" s="11">
        <f t="shared" si="3"/>
        <v>5</v>
      </c>
      <c r="I29" s="11">
        <f t="shared" si="4"/>
        <v>4</v>
      </c>
      <c r="J29" s="11">
        <f t="shared" si="2"/>
        <v>6</v>
      </c>
    </row>
    <row r="30" spans="2:10">
      <c r="B30" s="9">
        <f t="array" ref="B30">MIN(IFERROR(FIND(lstNum,tblSalaries[[#This Row],[How many hours of a day you work on Excel]]),""))</f>
        <v>1</v>
      </c>
      <c r="C30" s="9">
        <f t="array" ref="C30">SUMPRODUCT(COUNTIF(lstDigits,MID(tblSalaries[[#This Row],[How many hours of a day you work on Excel]],ROW($1:$9),1)))</f>
        <v>2</v>
      </c>
      <c r="D30" s="11">
        <f t="array" ref="D30">IFERROR(1*MID(tblSalaries[[#This Row],[How many hours of a day you work on Excel]],B30,C30),0)</f>
        <v>2</v>
      </c>
      <c r="E30" s="9">
        <f t="array" ref="E30">MIN(IFERROR(FIND(lstNum,tblSalaries[[#This Row],[How many hours of a day you work on Excel]],B30+1),""))</f>
        <v>6</v>
      </c>
      <c r="F30" s="9">
        <f t="array" ref="F30">SUMPRODUCT(COUNTIF(lstDigits,MID(tblSalaries[[#This Row],[How many hours of a day you work on Excel]],ROW($1:$9)+1,1)))</f>
        <v>1</v>
      </c>
      <c r="G30" s="11">
        <f t="array" ref="G30">IFERROR(IF(D30=1*MID(tblSalaries[[#This Row],[How many hours of a day you work on Excel]],E30,F30),"",1*MID(tblSalaries[[#This Row],[How many hours of a day you work on Excel]],E30,F30)),0)</f>
        <v>3</v>
      </c>
      <c r="H30" s="11">
        <f t="shared" si="3"/>
        <v>2.5</v>
      </c>
      <c r="I30" s="11">
        <f t="shared" si="4"/>
        <v>2</v>
      </c>
      <c r="J30" s="11">
        <f t="shared" si="2"/>
        <v>3</v>
      </c>
    </row>
    <row r="31" spans="2:10">
      <c r="B31" s="9">
        <f t="array" ref="B31">MIN(IFERROR(FIND(lstNum,tblSalaries[[#This Row],[How many hours of a day you work on Excel]]),""))</f>
        <v>9</v>
      </c>
      <c r="C31" s="9">
        <f t="array" ref="C31">SUMPRODUCT(COUNTIF(lstDigits,MID(tblSalaries[[#This Row],[How many hours of a day you work on Excel]],ROW($1:$9),1)))</f>
        <v>1</v>
      </c>
      <c r="D31" s="11">
        <f t="array" ref="D31">IFERROR(1*MID(tblSalaries[[#This Row],[How many hours of a day you work on Excel]],B31,C31),0)</f>
        <v>8</v>
      </c>
      <c r="E31" s="9">
        <f t="array" ref="E31">MIN(IFERROR(FIND(lstNum,tblSalaries[[#This Row],[How many hours of a day you work on Excel]],B31+1),""))</f>
        <v>31</v>
      </c>
      <c r="F31" s="9">
        <f t="array" ref="F31">SUMPRODUCT(COUNTIF(lstDigits,MID(tblSalaries[[#This Row],[How many hours of a day you work on Excel]],ROW($1:$9)+1,1)))</f>
        <v>1</v>
      </c>
      <c r="G31" s="11" t="str">
        <f t="array" ref="G31">IFERROR(IF(D31=1*MID(tblSalaries[[#This Row],[How many hours of a day you work on Excel]],E31,F31),"",1*MID(tblSalaries[[#This Row],[How many hours of a day you work on Excel]],E31,F31)),0)</f>
        <v/>
      </c>
      <c r="H31" s="11">
        <f t="shared" si="3"/>
        <v>8</v>
      </c>
      <c r="I31" s="11">
        <f t="shared" si="4"/>
        <v>8</v>
      </c>
      <c r="J31" s="11">
        <f t="shared" si="2"/>
        <v>8</v>
      </c>
    </row>
    <row r="32" spans="2:10">
      <c r="B32" s="9">
        <f t="array" ref="B32">MIN(IFERROR(FIND(lstNum,tblSalaries[[#This Row],[How many hours of a day you work on Excel]]),""))</f>
        <v>1</v>
      </c>
      <c r="C32" s="9">
        <f t="array" ref="C32">SUMPRODUCT(COUNTIF(lstDigits,MID(tblSalaries[[#This Row],[How many hours of a day you work on Excel]],ROW($1:$9),1)))</f>
        <v>2</v>
      </c>
      <c r="D32" s="11">
        <f t="array" ref="D32">IFERROR(1*MID(tblSalaries[[#This Row],[How many hours of a day you work on Excel]],B32,C32),0)</f>
        <v>4</v>
      </c>
      <c r="E32" s="9">
        <f t="array" ref="E32">MIN(IFERROR(FIND(lstNum,tblSalaries[[#This Row],[How many hours of a day you work on Excel]],B32+1),""))</f>
        <v>6</v>
      </c>
      <c r="F32" s="9">
        <f t="array" ref="F32">SUMPRODUCT(COUNTIF(lstDigits,MID(tblSalaries[[#This Row],[How many hours of a day you work on Excel]],ROW($1:$9)+1,1)))</f>
        <v>1</v>
      </c>
      <c r="G32" s="11">
        <f t="array" ref="G32">IFERROR(IF(D32=1*MID(tblSalaries[[#This Row],[How many hours of a day you work on Excel]],E32,F32),"",1*MID(tblSalaries[[#This Row],[How many hours of a day you work on Excel]],E32,F32)),0)</f>
        <v>6</v>
      </c>
      <c r="H32" s="11">
        <f t="shared" si="3"/>
        <v>5</v>
      </c>
      <c r="I32" s="11">
        <f t="shared" si="4"/>
        <v>4</v>
      </c>
      <c r="J32" s="11">
        <f t="shared" si="2"/>
        <v>6</v>
      </c>
    </row>
    <row r="33" spans="2:10">
      <c r="B33" s="9">
        <f t="array" ref="B33">MIN(IFERROR(FIND(lstNum,tblSalaries[[#This Row],[How many hours of a day you work on Excel]]),""))</f>
        <v>1</v>
      </c>
      <c r="C33" s="9">
        <f t="array" ref="C33">SUMPRODUCT(COUNTIF(lstDigits,MID(tblSalaries[[#This Row],[How many hours of a day you work on Excel]],ROW($1:$9),1)))</f>
        <v>2</v>
      </c>
      <c r="D33" s="11">
        <f t="array" ref="D33">IFERROR(1*MID(tblSalaries[[#This Row],[How many hours of a day you work on Excel]],B33,C33),0)</f>
        <v>1</v>
      </c>
      <c r="E33" s="9">
        <f t="array" ref="E33">MIN(IFERROR(FIND(lstNum,tblSalaries[[#This Row],[How many hours of a day you work on Excel]],B33+1),""))</f>
        <v>6</v>
      </c>
      <c r="F33" s="9">
        <f t="array" ref="F33">SUMPRODUCT(COUNTIF(lstDigits,MID(tblSalaries[[#This Row],[How many hours of a day you work on Excel]],ROW($1:$9)+1,1)))</f>
        <v>1</v>
      </c>
      <c r="G33" s="11">
        <f t="array" ref="G33">IFERROR(IF(D33=1*MID(tblSalaries[[#This Row],[How many hours of a day you work on Excel]],E33,F33),"",1*MID(tblSalaries[[#This Row],[How many hours of a day you work on Excel]],E33,F33)),0)</f>
        <v>2</v>
      </c>
      <c r="H33" s="11">
        <f t="shared" si="3"/>
        <v>1.5</v>
      </c>
      <c r="I33" s="11">
        <f t="shared" si="4"/>
        <v>1</v>
      </c>
      <c r="J33" s="11">
        <f t="shared" si="2"/>
        <v>2</v>
      </c>
    </row>
    <row r="34" spans="2:10">
      <c r="B34" s="9">
        <f t="array" ref="B34">MIN(IFERROR(FIND(lstNum,tblSalaries[[#This Row],[How many hours of a day you work on Excel]]),""))</f>
        <v>1</v>
      </c>
      <c r="C34" s="9">
        <f t="array" ref="C34">SUMPRODUCT(COUNTIF(lstDigits,MID(tblSalaries[[#This Row],[How many hours of a day you work on Excel]],ROW($1:$9),1)))</f>
        <v>2</v>
      </c>
      <c r="D34" s="11">
        <f t="array" ref="D34">IFERROR(1*MID(tblSalaries[[#This Row],[How many hours of a day you work on Excel]],B34,C34),0)</f>
        <v>4</v>
      </c>
      <c r="E34" s="9">
        <f t="array" ref="E34">MIN(IFERROR(FIND(lstNum,tblSalaries[[#This Row],[How many hours of a day you work on Excel]],B34+1),""))</f>
        <v>6</v>
      </c>
      <c r="F34" s="9">
        <f t="array" ref="F34">SUMPRODUCT(COUNTIF(lstDigits,MID(tblSalaries[[#This Row],[How many hours of a day you work on Excel]],ROW($1:$9)+1,1)))</f>
        <v>1</v>
      </c>
      <c r="G34" s="11">
        <f t="array" ref="G34">IFERROR(IF(D34=1*MID(tblSalaries[[#This Row],[How many hours of a day you work on Excel]],E34,F34),"",1*MID(tblSalaries[[#This Row],[How many hours of a day you work on Excel]],E34,F34)),0)</f>
        <v>6</v>
      </c>
      <c r="H34" s="11">
        <f t="shared" si="3"/>
        <v>5</v>
      </c>
      <c r="I34" s="11">
        <f t="shared" si="4"/>
        <v>4</v>
      </c>
      <c r="J34" s="11">
        <f t="shared" si="2"/>
        <v>6</v>
      </c>
    </row>
    <row r="35" spans="2:10">
      <c r="B35" s="9">
        <f t="array" ref="B35">MIN(IFERROR(FIND(lstNum,tblSalaries[[#This Row],[How many hours of a day you work on Excel]]),""))</f>
        <v>9</v>
      </c>
      <c r="C35" s="9">
        <f t="array" ref="C35">SUMPRODUCT(COUNTIF(lstDigits,MID(tblSalaries[[#This Row],[How many hours of a day you work on Excel]],ROW($1:$9),1)))</f>
        <v>1</v>
      </c>
      <c r="D35" s="11">
        <f t="array" ref="D35">IFERROR(1*MID(tblSalaries[[#This Row],[How many hours of a day you work on Excel]],B35,C35),0)</f>
        <v>8</v>
      </c>
      <c r="E35" s="9">
        <f t="array" ref="E35">MIN(IFERROR(FIND(lstNum,tblSalaries[[#This Row],[How many hours of a day you work on Excel]],B35+1),""))</f>
        <v>31</v>
      </c>
      <c r="F35" s="9">
        <f t="array" ref="F35">SUMPRODUCT(COUNTIF(lstDigits,MID(tblSalaries[[#This Row],[How many hours of a day you work on Excel]],ROW($1:$9)+1,1)))</f>
        <v>1</v>
      </c>
      <c r="G35" s="11" t="str">
        <f t="array" ref="G35">IFERROR(IF(D35=1*MID(tblSalaries[[#This Row],[How many hours of a day you work on Excel]],E35,F35),"",1*MID(tblSalaries[[#This Row],[How many hours of a day you work on Excel]],E35,F35)),0)</f>
        <v/>
      </c>
      <c r="H35" s="11">
        <f t="shared" si="3"/>
        <v>8</v>
      </c>
      <c r="I35" s="11">
        <f t="shared" si="4"/>
        <v>8</v>
      </c>
      <c r="J35" s="11">
        <f t="shared" si="2"/>
        <v>8</v>
      </c>
    </row>
    <row r="36" spans="2:10">
      <c r="B36" s="9">
        <f t="array" ref="B36">MIN(IFERROR(FIND(lstNum,tblSalaries[[#This Row],[How many hours of a day you work on Excel]]),""))</f>
        <v>1</v>
      </c>
      <c r="C36" s="9">
        <f t="array" ref="C36">SUMPRODUCT(COUNTIF(lstDigits,MID(tblSalaries[[#This Row],[How many hours of a day you work on Excel]],ROW($1:$9),1)))</f>
        <v>2</v>
      </c>
      <c r="D36" s="11">
        <f t="array" ref="D36">IFERROR(1*MID(tblSalaries[[#This Row],[How many hours of a day you work on Excel]],B36,C36),0)</f>
        <v>4</v>
      </c>
      <c r="E36" s="9">
        <f t="array" ref="E36">MIN(IFERROR(FIND(lstNum,tblSalaries[[#This Row],[How many hours of a day you work on Excel]],B36+1),""))</f>
        <v>6</v>
      </c>
      <c r="F36" s="9">
        <f t="array" ref="F36">SUMPRODUCT(COUNTIF(lstDigits,MID(tblSalaries[[#This Row],[How many hours of a day you work on Excel]],ROW($1:$9)+1,1)))</f>
        <v>1</v>
      </c>
      <c r="G36" s="11">
        <f t="array" ref="G36">IFERROR(IF(D36=1*MID(tblSalaries[[#This Row],[How many hours of a day you work on Excel]],E36,F36),"",1*MID(tblSalaries[[#This Row],[How many hours of a day you work on Excel]],E36,F36)),0)</f>
        <v>6</v>
      </c>
      <c r="H36" s="11">
        <f t="shared" si="3"/>
        <v>5</v>
      </c>
      <c r="I36" s="11">
        <f t="shared" si="4"/>
        <v>4</v>
      </c>
      <c r="J36" s="11">
        <f t="shared" si="2"/>
        <v>6</v>
      </c>
    </row>
    <row r="37" spans="2:10">
      <c r="B37" s="9">
        <f t="array" ref="B37">MIN(IFERROR(FIND(lstNum,tblSalaries[[#This Row],[How many hours of a day you work on Excel]]),""))</f>
        <v>9</v>
      </c>
      <c r="C37" s="9">
        <f t="array" ref="C37">SUMPRODUCT(COUNTIF(lstDigits,MID(tblSalaries[[#This Row],[How many hours of a day you work on Excel]],ROW($1:$9),1)))</f>
        <v>1</v>
      </c>
      <c r="D37" s="11">
        <f t="array" ref="D37">IFERROR(1*MID(tblSalaries[[#This Row],[How many hours of a day you work on Excel]],B37,C37),0)</f>
        <v>8</v>
      </c>
      <c r="E37" s="9">
        <f t="array" ref="E37">MIN(IFERROR(FIND(lstNum,tblSalaries[[#This Row],[How many hours of a day you work on Excel]],B37+1),""))</f>
        <v>31</v>
      </c>
      <c r="F37" s="9">
        <f t="array" ref="F37">SUMPRODUCT(COUNTIF(lstDigits,MID(tblSalaries[[#This Row],[How many hours of a day you work on Excel]],ROW($1:$9)+1,1)))</f>
        <v>1</v>
      </c>
      <c r="G37" s="11" t="str">
        <f t="array" ref="G37">IFERROR(IF(D37=1*MID(tblSalaries[[#This Row],[How many hours of a day you work on Excel]],E37,F37),"",1*MID(tblSalaries[[#This Row],[How many hours of a day you work on Excel]],E37,F37)),0)</f>
        <v/>
      </c>
      <c r="H37" s="11">
        <f t="shared" si="3"/>
        <v>8</v>
      </c>
      <c r="I37" s="11">
        <f t="shared" si="4"/>
        <v>8</v>
      </c>
      <c r="J37" s="11">
        <f t="shared" si="2"/>
        <v>8</v>
      </c>
    </row>
    <row r="38" spans="2:10">
      <c r="B38" s="9">
        <f t="array" ref="B38">MIN(IFERROR(FIND(lstNum,tblSalaries[[#This Row],[How many hours of a day you work on Excel]]),""))</f>
        <v>1</v>
      </c>
      <c r="C38" s="9">
        <f t="array" ref="C38">SUMPRODUCT(COUNTIF(lstDigits,MID(tblSalaries[[#This Row],[How many hours of a day you work on Excel]],ROW($1:$9),1)))</f>
        <v>2</v>
      </c>
      <c r="D38" s="11">
        <f t="array" ref="D38">IFERROR(1*MID(tblSalaries[[#This Row],[How many hours of a day you work on Excel]],B38,C38),0)</f>
        <v>2</v>
      </c>
      <c r="E38" s="9">
        <f t="array" ref="E38">MIN(IFERROR(FIND(lstNum,tblSalaries[[#This Row],[How many hours of a day you work on Excel]],B38+1),""))</f>
        <v>6</v>
      </c>
      <c r="F38" s="9">
        <f t="array" ref="F38">SUMPRODUCT(COUNTIF(lstDigits,MID(tblSalaries[[#This Row],[How many hours of a day you work on Excel]],ROW($1:$9)+1,1)))</f>
        <v>1</v>
      </c>
      <c r="G38" s="11">
        <f t="array" ref="G38">IFERROR(IF(D38=1*MID(tblSalaries[[#This Row],[How many hours of a day you work on Excel]],E38,F38),"",1*MID(tblSalaries[[#This Row],[How many hours of a day you work on Excel]],E38,F38)),0)</f>
        <v>3</v>
      </c>
      <c r="H38" s="11">
        <f t="shared" si="3"/>
        <v>2.5</v>
      </c>
      <c r="I38" s="11">
        <f t="shared" si="4"/>
        <v>2</v>
      </c>
      <c r="J38" s="11">
        <f t="shared" si="2"/>
        <v>3</v>
      </c>
    </row>
    <row r="39" spans="2:10">
      <c r="B39" s="9">
        <f t="array" ref="B39">MIN(IFERROR(FIND(lstNum,tblSalaries[[#This Row],[How many hours of a day you work on Excel]]),""))</f>
        <v>9</v>
      </c>
      <c r="C39" s="9">
        <f t="array" ref="C39">SUMPRODUCT(COUNTIF(lstDigits,MID(tblSalaries[[#This Row],[How many hours of a day you work on Excel]],ROW($1:$9),1)))</f>
        <v>1</v>
      </c>
      <c r="D39" s="11">
        <f t="array" ref="D39">IFERROR(1*MID(tblSalaries[[#This Row],[How many hours of a day you work on Excel]],B39,C39),0)</f>
        <v>8</v>
      </c>
      <c r="E39" s="9">
        <f t="array" ref="E39">MIN(IFERROR(FIND(lstNum,tblSalaries[[#This Row],[How many hours of a day you work on Excel]],B39+1),""))</f>
        <v>31</v>
      </c>
      <c r="F39" s="9">
        <f t="array" ref="F39">SUMPRODUCT(COUNTIF(lstDigits,MID(tblSalaries[[#This Row],[How many hours of a day you work on Excel]],ROW($1:$9)+1,1)))</f>
        <v>1</v>
      </c>
      <c r="G39" s="11" t="str">
        <f t="array" ref="G39">IFERROR(IF(D39=1*MID(tblSalaries[[#This Row],[How many hours of a day you work on Excel]],E39,F39),"",1*MID(tblSalaries[[#This Row],[How many hours of a day you work on Excel]],E39,F39)),0)</f>
        <v/>
      </c>
      <c r="H39" s="11">
        <f t="shared" si="3"/>
        <v>8</v>
      </c>
      <c r="I39" s="11">
        <f t="shared" si="4"/>
        <v>8</v>
      </c>
      <c r="J39" s="11">
        <f t="shared" si="2"/>
        <v>8</v>
      </c>
    </row>
    <row r="40" spans="2:10">
      <c r="B40" s="9">
        <f t="array" ref="B40">MIN(IFERROR(FIND(lstNum,tblSalaries[[#This Row],[How many hours of a day you work on Excel]]),""))</f>
        <v>1</v>
      </c>
      <c r="C40" s="9">
        <f t="array" ref="C40">SUMPRODUCT(COUNTIF(lstDigits,MID(tblSalaries[[#This Row],[How many hours of a day you work on Excel]],ROW($1:$9),1)))</f>
        <v>2</v>
      </c>
      <c r="D40" s="11">
        <f t="array" ref="D40">IFERROR(1*MID(tblSalaries[[#This Row],[How many hours of a day you work on Excel]],B40,C40),0)</f>
        <v>2</v>
      </c>
      <c r="E40" s="9">
        <f t="array" ref="E40">MIN(IFERROR(FIND(lstNum,tblSalaries[[#This Row],[How many hours of a day you work on Excel]],B40+1),""))</f>
        <v>6</v>
      </c>
      <c r="F40" s="9">
        <f t="array" ref="F40">SUMPRODUCT(COUNTIF(lstDigits,MID(tblSalaries[[#This Row],[How many hours of a day you work on Excel]],ROW($1:$9)+1,1)))</f>
        <v>1</v>
      </c>
      <c r="G40" s="11">
        <f t="array" ref="G40">IFERROR(IF(D40=1*MID(tblSalaries[[#This Row],[How many hours of a day you work on Excel]],E40,F40),"",1*MID(tblSalaries[[#This Row],[How many hours of a day you work on Excel]],E40,F40)),0)</f>
        <v>3</v>
      </c>
      <c r="H40" s="11">
        <f t="shared" si="3"/>
        <v>2.5</v>
      </c>
      <c r="I40" s="11">
        <f t="shared" si="4"/>
        <v>2</v>
      </c>
      <c r="J40" s="11">
        <f t="shared" si="2"/>
        <v>3</v>
      </c>
    </row>
    <row r="41" spans="2:10">
      <c r="B41" s="9">
        <f t="array" ref="B41">MIN(IFERROR(FIND(lstNum,tblSalaries[[#This Row],[How many hours of a day you work on Excel]]),""))</f>
        <v>1</v>
      </c>
      <c r="C41" s="9">
        <f t="array" ref="C41">SUMPRODUCT(COUNTIF(lstDigits,MID(tblSalaries[[#This Row],[How many hours of a day you work on Excel]],ROW($1:$9),1)))</f>
        <v>2</v>
      </c>
      <c r="D41" s="11">
        <f t="array" ref="D41">IFERROR(1*MID(tblSalaries[[#This Row],[How many hours of a day you work on Excel]],B41,C41),0)</f>
        <v>4</v>
      </c>
      <c r="E41" s="9">
        <f t="array" ref="E41">MIN(IFERROR(FIND(lstNum,tblSalaries[[#This Row],[How many hours of a day you work on Excel]],B41+1),""))</f>
        <v>6</v>
      </c>
      <c r="F41" s="9">
        <f t="array" ref="F41">SUMPRODUCT(COUNTIF(lstDigits,MID(tblSalaries[[#This Row],[How many hours of a day you work on Excel]],ROW($1:$9)+1,1)))</f>
        <v>1</v>
      </c>
      <c r="G41" s="11">
        <f t="array" ref="G41">IFERROR(IF(D41=1*MID(tblSalaries[[#This Row],[How many hours of a day you work on Excel]],E41,F41),"",1*MID(tblSalaries[[#This Row],[How many hours of a day you work on Excel]],E41,F41)),0)</f>
        <v>6</v>
      </c>
      <c r="H41" s="11">
        <f t="shared" si="3"/>
        <v>5</v>
      </c>
      <c r="I41" s="11">
        <f t="shared" si="4"/>
        <v>4</v>
      </c>
      <c r="J41" s="11">
        <f t="shared" si="2"/>
        <v>6</v>
      </c>
    </row>
    <row r="42" spans="2:10">
      <c r="B42" s="9">
        <f t="array" ref="B42">MIN(IFERROR(FIND(lstNum,tblSalaries[[#This Row],[How many hours of a day you work on Excel]]),""))</f>
        <v>1</v>
      </c>
      <c r="C42" s="9">
        <f t="array" ref="C42">SUMPRODUCT(COUNTIF(lstDigits,MID(tblSalaries[[#This Row],[How many hours of a day you work on Excel]],ROW($1:$9),1)))</f>
        <v>2</v>
      </c>
      <c r="D42" s="11">
        <f t="array" ref="D42">IFERROR(1*MID(tblSalaries[[#This Row],[How many hours of a day you work on Excel]],B42,C42),0)</f>
        <v>2</v>
      </c>
      <c r="E42" s="9">
        <f t="array" ref="E42">MIN(IFERROR(FIND(lstNum,tblSalaries[[#This Row],[How many hours of a day you work on Excel]],B42+1),""))</f>
        <v>6</v>
      </c>
      <c r="F42" s="9">
        <f t="array" ref="F42">SUMPRODUCT(COUNTIF(lstDigits,MID(tblSalaries[[#This Row],[How many hours of a day you work on Excel]],ROW($1:$9)+1,1)))</f>
        <v>1</v>
      </c>
      <c r="G42" s="11">
        <f t="array" ref="G42">IFERROR(IF(D42=1*MID(tblSalaries[[#This Row],[How many hours of a day you work on Excel]],E42,F42),"",1*MID(tblSalaries[[#This Row],[How many hours of a day you work on Excel]],E42,F42)),0)</f>
        <v>3</v>
      </c>
      <c r="H42" s="11">
        <f t="shared" si="3"/>
        <v>2.5</v>
      </c>
      <c r="I42" s="11">
        <f t="shared" si="4"/>
        <v>2</v>
      </c>
      <c r="J42" s="11">
        <f t="shared" si="2"/>
        <v>3</v>
      </c>
    </row>
    <row r="43" spans="2:10">
      <c r="B43" s="9">
        <f t="array" ref="B43">MIN(IFERROR(FIND(lstNum,tblSalaries[[#This Row],[How many hours of a day you work on Excel]]),""))</f>
        <v>1</v>
      </c>
      <c r="C43" s="9">
        <f t="array" ref="C43">SUMPRODUCT(COUNTIF(lstDigits,MID(tblSalaries[[#This Row],[How many hours of a day you work on Excel]],ROW($1:$9),1)))</f>
        <v>2</v>
      </c>
      <c r="D43" s="11">
        <f t="array" ref="D43">IFERROR(1*MID(tblSalaries[[#This Row],[How many hours of a day you work on Excel]],B43,C43),0)</f>
        <v>4</v>
      </c>
      <c r="E43" s="9">
        <f t="array" ref="E43">MIN(IFERROR(FIND(lstNum,tblSalaries[[#This Row],[How many hours of a day you work on Excel]],B43+1),""))</f>
        <v>6</v>
      </c>
      <c r="F43" s="9">
        <f t="array" ref="F43">SUMPRODUCT(COUNTIF(lstDigits,MID(tblSalaries[[#This Row],[How many hours of a day you work on Excel]],ROW($1:$9)+1,1)))</f>
        <v>1</v>
      </c>
      <c r="G43" s="11">
        <f t="array" ref="G43">IFERROR(IF(D43=1*MID(tblSalaries[[#This Row],[How many hours of a day you work on Excel]],E43,F43),"",1*MID(tblSalaries[[#This Row],[How many hours of a day you work on Excel]],E43,F43)),0)</f>
        <v>6</v>
      </c>
      <c r="H43" s="11">
        <f t="shared" si="3"/>
        <v>5</v>
      </c>
      <c r="I43" s="11">
        <f t="shared" si="4"/>
        <v>4</v>
      </c>
      <c r="J43" s="11">
        <f t="shared" si="2"/>
        <v>6</v>
      </c>
    </row>
    <row r="44" spans="2:10">
      <c r="B44" s="9">
        <f t="array" ref="B44">MIN(IFERROR(FIND(lstNum,tblSalaries[[#This Row],[How many hours of a day you work on Excel]]),""))</f>
        <v>1</v>
      </c>
      <c r="C44" s="9">
        <f t="array" ref="C44">SUMPRODUCT(COUNTIF(lstDigits,MID(tblSalaries[[#This Row],[How many hours of a day you work on Excel]],ROW($1:$9),1)))</f>
        <v>2</v>
      </c>
      <c r="D44" s="11">
        <f t="array" ref="D44">IFERROR(1*MID(tblSalaries[[#This Row],[How many hours of a day you work on Excel]],B44,C44),0)</f>
        <v>2</v>
      </c>
      <c r="E44" s="9">
        <f t="array" ref="E44">MIN(IFERROR(FIND(lstNum,tblSalaries[[#This Row],[How many hours of a day you work on Excel]],B44+1),""))</f>
        <v>6</v>
      </c>
      <c r="F44" s="9">
        <f t="array" ref="F44">SUMPRODUCT(COUNTIF(lstDigits,MID(tblSalaries[[#This Row],[How many hours of a day you work on Excel]],ROW($1:$9)+1,1)))</f>
        <v>1</v>
      </c>
      <c r="G44" s="11">
        <f t="array" ref="G44">IFERROR(IF(D44=1*MID(tblSalaries[[#This Row],[How many hours of a day you work on Excel]],E44,F44),"",1*MID(tblSalaries[[#This Row],[How many hours of a day you work on Excel]],E44,F44)),0)</f>
        <v>3</v>
      </c>
      <c r="H44" s="11">
        <f t="shared" si="3"/>
        <v>2.5</v>
      </c>
      <c r="I44" s="11">
        <f t="shared" si="4"/>
        <v>2</v>
      </c>
      <c r="J44" s="11">
        <f t="shared" si="2"/>
        <v>3</v>
      </c>
    </row>
    <row r="45" spans="2:10">
      <c r="B45" s="9">
        <f t="array" ref="B45">MIN(IFERROR(FIND(lstNum,tblSalaries[[#This Row],[How many hours of a day you work on Excel]]),""))</f>
        <v>1</v>
      </c>
      <c r="C45" s="9">
        <f t="array" ref="C45">SUMPRODUCT(COUNTIF(lstDigits,MID(tblSalaries[[#This Row],[How many hours of a day you work on Excel]],ROW($1:$9),1)))</f>
        <v>2</v>
      </c>
      <c r="D45" s="11">
        <f t="array" ref="D45">IFERROR(1*MID(tblSalaries[[#This Row],[How many hours of a day you work on Excel]],B45,C45),0)</f>
        <v>4</v>
      </c>
      <c r="E45" s="9">
        <f t="array" ref="E45">MIN(IFERROR(FIND(lstNum,tblSalaries[[#This Row],[How many hours of a day you work on Excel]],B45+1),""))</f>
        <v>6</v>
      </c>
      <c r="F45" s="9">
        <f t="array" ref="F45">SUMPRODUCT(COUNTIF(lstDigits,MID(tblSalaries[[#This Row],[How many hours of a day you work on Excel]],ROW($1:$9)+1,1)))</f>
        <v>1</v>
      </c>
      <c r="G45" s="11">
        <f t="array" ref="G45">IFERROR(IF(D45=1*MID(tblSalaries[[#This Row],[How many hours of a day you work on Excel]],E45,F45),"",1*MID(tblSalaries[[#This Row],[How many hours of a day you work on Excel]],E45,F45)),0)</f>
        <v>6</v>
      </c>
      <c r="H45" s="11">
        <f t="shared" si="3"/>
        <v>5</v>
      </c>
      <c r="I45" s="11">
        <f t="shared" si="4"/>
        <v>4</v>
      </c>
      <c r="J45" s="11">
        <f t="shared" si="2"/>
        <v>6</v>
      </c>
    </row>
    <row r="46" spans="2:10">
      <c r="B46" s="9">
        <f t="array" ref="B46">MIN(IFERROR(FIND(lstNum,tblSalaries[[#This Row],[How many hours of a day you work on Excel]]),""))</f>
        <v>1</v>
      </c>
      <c r="C46" s="9">
        <f t="array" ref="C46">SUMPRODUCT(COUNTIF(lstDigits,MID(tblSalaries[[#This Row],[How many hours of a day you work on Excel]],ROW($1:$9),1)))</f>
        <v>2</v>
      </c>
      <c r="D46" s="11">
        <f t="array" ref="D46">IFERROR(1*MID(tblSalaries[[#This Row],[How many hours of a day you work on Excel]],B46,C46),0)</f>
        <v>2</v>
      </c>
      <c r="E46" s="9">
        <f t="array" ref="E46">MIN(IFERROR(FIND(lstNum,tblSalaries[[#This Row],[How many hours of a day you work on Excel]],B46+1),""))</f>
        <v>6</v>
      </c>
      <c r="F46" s="9">
        <f t="array" ref="F46">SUMPRODUCT(COUNTIF(lstDigits,MID(tblSalaries[[#This Row],[How many hours of a day you work on Excel]],ROW($1:$9)+1,1)))</f>
        <v>1</v>
      </c>
      <c r="G46" s="11">
        <f t="array" ref="G46">IFERROR(IF(D46=1*MID(tblSalaries[[#This Row],[How many hours of a day you work on Excel]],E46,F46),"",1*MID(tblSalaries[[#This Row],[How many hours of a day you work on Excel]],E46,F46)),0)</f>
        <v>3</v>
      </c>
      <c r="H46" s="11">
        <f t="shared" si="3"/>
        <v>2.5</v>
      </c>
      <c r="I46" s="11">
        <f t="shared" si="4"/>
        <v>2</v>
      </c>
      <c r="J46" s="11">
        <f t="shared" si="2"/>
        <v>3</v>
      </c>
    </row>
    <row r="47" spans="2:10">
      <c r="B47" s="9">
        <f t="array" ref="B47">MIN(IFERROR(FIND(lstNum,tblSalaries[[#This Row],[How many hours of a day you work on Excel]]),""))</f>
        <v>1</v>
      </c>
      <c r="C47" s="9">
        <f t="array" ref="C47">SUMPRODUCT(COUNTIF(lstDigits,MID(tblSalaries[[#This Row],[How many hours of a day you work on Excel]],ROW($1:$9),1)))</f>
        <v>2</v>
      </c>
      <c r="D47" s="11">
        <f t="array" ref="D47">IFERROR(1*MID(tblSalaries[[#This Row],[How many hours of a day you work on Excel]],B47,C47),0)</f>
        <v>4</v>
      </c>
      <c r="E47" s="9">
        <f t="array" ref="E47">MIN(IFERROR(FIND(lstNum,tblSalaries[[#This Row],[How many hours of a day you work on Excel]],B47+1),""))</f>
        <v>6</v>
      </c>
      <c r="F47" s="9">
        <f t="array" ref="F47">SUMPRODUCT(COUNTIF(lstDigits,MID(tblSalaries[[#This Row],[How many hours of a day you work on Excel]],ROW($1:$9)+1,1)))</f>
        <v>1</v>
      </c>
      <c r="G47" s="11">
        <f t="array" ref="G47">IFERROR(IF(D47=1*MID(tblSalaries[[#This Row],[How many hours of a day you work on Excel]],E47,F47),"",1*MID(tblSalaries[[#This Row],[How many hours of a day you work on Excel]],E47,F47)),0)</f>
        <v>6</v>
      </c>
      <c r="H47" s="11">
        <f t="shared" si="3"/>
        <v>5</v>
      </c>
      <c r="I47" s="11">
        <f t="shared" si="4"/>
        <v>4</v>
      </c>
      <c r="J47" s="11">
        <f t="shared" si="2"/>
        <v>6</v>
      </c>
    </row>
    <row r="48" spans="2:10">
      <c r="B48" s="9">
        <f t="array" ref="B48">MIN(IFERROR(FIND(lstNum,tblSalaries[[#This Row],[How many hours of a day you work on Excel]]),""))</f>
        <v>1</v>
      </c>
      <c r="C48" s="9">
        <f t="array" ref="C48">SUMPRODUCT(COUNTIF(lstDigits,MID(tblSalaries[[#This Row],[How many hours of a day you work on Excel]],ROW($1:$9),1)))</f>
        <v>2</v>
      </c>
      <c r="D48" s="11">
        <f t="array" ref="D48">IFERROR(1*MID(tblSalaries[[#This Row],[How many hours of a day you work on Excel]],B48,C48),0)</f>
        <v>1</v>
      </c>
      <c r="E48" s="9">
        <f t="array" ref="E48">MIN(IFERROR(FIND(lstNum,tblSalaries[[#This Row],[How many hours of a day you work on Excel]],B48+1),""))</f>
        <v>6</v>
      </c>
      <c r="F48" s="9">
        <f t="array" ref="F48">SUMPRODUCT(COUNTIF(lstDigits,MID(tblSalaries[[#This Row],[How many hours of a day you work on Excel]],ROW($1:$9)+1,1)))</f>
        <v>1</v>
      </c>
      <c r="G48" s="11">
        <f t="array" ref="G48">IFERROR(IF(D48=1*MID(tblSalaries[[#This Row],[How many hours of a day you work on Excel]],E48,F48),"",1*MID(tblSalaries[[#This Row],[How many hours of a day you work on Excel]],E48,F48)),0)</f>
        <v>2</v>
      </c>
      <c r="H48" s="11">
        <f t="shared" si="3"/>
        <v>1.5</v>
      </c>
      <c r="I48" s="11">
        <f t="shared" si="4"/>
        <v>1</v>
      </c>
      <c r="J48" s="11">
        <f t="shared" si="2"/>
        <v>2</v>
      </c>
    </row>
    <row r="49" spans="2:10">
      <c r="B49" s="9">
        <f t="array" ref="B49">MIN(IFERROR(FIND(lstNum,tblSalaries[[#This Row],[How many hours of a day you work on Excel]]),""))</f>
        <v>1</v>
      </c>
      <c r="C49" s="9">
        <f t="array" ref="C49">SUMPRODUCT(COUNTIF(lstDigits,MID(tblSalaries[[#This Row],[How many hours of a day you work on Excel]],ROW($1:$9),1)))</f>
        <v>2</v>
      </c>
      <c r="D49" s="11">
        <f t="array" ref="D49">IFERROR(1*MID(tblSalaries[[#This Row],[How many hours of a day you work on Excel]],B49,C49),0)</f>
        <v>2</v>
      </c>
      <c r="E49" s="9">
        <f t="array" ref="E49">MIN(IFERROR(FIND(lstNum,tblSalaries[[#This Row],[How many hours of a day you work on Excel]],B49+1),""))</f>
        <v>6</v>
      </c>
      <c r="F49" s="9">
        <f t="array" ref="F49">SUMPRODUCT(COUNTIF(lstDigits,MID(tblSalaries[[#This Row],[How many hours of a day you work on Excel]],ROW($1:$9)+1,1)))</f>
        <v>1</v>
      </c>
      <c r="G49" s="11">
        <f t="array" ref="G49">IFERROR(IF(D49=1*MID(tblSalaries[[#This Row],[How many hours of a day you work on Excel]],E49,F49),"",1*MID(tblSalaries[[#This Row],[How many hours of a day you work on Excel]],E49,F49)),0)</f>
        <v>3</v>
      </c>
      <c r="H49" s="11">
        <f t="shared" si="3"/>
        <v>2.5</v>
      </c>
      <c r="I49" s="11">
        <f t="shared" si="4"/>
        <v>2</v>
      </c>
      <c r="J49" s="11">
        <f t="shared" si="2"/>
        <v>3</v>
      </c>
    </row>
    <row r="50" spans="2:10">
      <c r="B50" s="9">
        <f t="array" ref="B50">MIN(IFERROR(FIND(lstNum,tblSalaries[[#This Row],[How many hours of a day you work on Excel]]),""))</f>
        <v>1</v>
      </c>
      <c r="C50" s="9">
        <f t="array" ref="C50">SUMPRODUCT(COUNTIF(lstDigits,MID(tblSalaries[[#This Row],[How many hours of a day you work on Excel]],ROW($1:$9),1)))</f>
        <v>2</v>
      </c>
      <c r="D50" s="11">
        <f t="array" ref="D50">IFERROR(1*MID(tblSalaries[[#This Row],[How many hours of a day you work on Excel]],B50,C50),0)</f>
        <v>4</v>
      </c>
      <c r="E50" s="9">
        <f t="array" ref="E50">MIN(IFERROR(FIND(lstNum,tblSalaries[[#This Row],[How many hours of a day you work on Excel]],B50+1),""))</f>
        <v>6</v>
      </c>
      <c r="F50" s="9">
        <f t="array" ref="F50">SUMPRODUCT(COUNTIF(lstDigits,MID(tblSalaries[[#This Row],[How many hours of a day you work on Excel]],ROW($1:$9)+1,1)))</f>
        <v>1</v>
      </c>
      <c r="G50" s="11">
        <f t="array" ref="G50">IFERROR(IF(D50=1*MID(tblSalaries[[#This Row],[How many hours of a day you work on Excel]],E50,F50),"",1*MID(tblSalaries[[#This Row],[How many hours of a day you work on Excel]],E50,F50)),0)</f>
        <v>6</v>
      </c>
      <c r="H50" s="11">
        <f t="shared" si="3"/>
        <v>5</v>
      </c>
      <c r="I50" s="11">
        <f t="shared" si="4"/>
        <v>4</v>
      </c>
      <c r="J50" s="11">
        <f t="shared" si="2"/>
        <v>6</v>
      </c>
    </row>
    <row r="51" spans="2:10">
      <c r="B51" s="9">
        <f t="array" ref="B51">MIN(IFERROR(FIND(lstNum,tblSalaries[[#This Row],[How many hours of a day you work on Excel]]),""))</f>
        <v>1</v>
      </c>
      <c r="C51" s="9">
        <f t="array" ref="C51">SUMPRODUCT(COUNTIF(lstDigits,MID(tblSalaries[[#This Row],[How many hours of a day you work on Excel]],ROW($1:$9),1)))</f>
        <v>2</v>
      </c>
      <c r="D51" s="11">
        <f t="array" ref="D51">IFERROR(1*MID(tblSalaries[[#This Row],[How many hours of a day you work on Excel]],B51,C51),0)</f>
        <v>1</v>
      </c>
      <c r="E51" s="9">
        <f t="array" ref="E51">MIN(IFERROR(FIND(lstNum,tblSalaries[[#This Row],[How many hours of a day you work on Excel]],B51+1),""))</f>
        <v>6</v>
      </c>
      <c r="F51" s="9">
        <f t="array" ref="F51">SUMPRODUCT(COUNTIF(lstDigits,MID(tblSalaries[[#This Row],[How many hours of a day you work on Excel]],ROW($1:$9)+1,1)))</f>
        <v>1</v>
      </c>
      <c r="G51" s="11">
        <f t="array" ref="G51">IFERROR(IF(D51=1*MID(tblSalaries[[#This Row],[How many hours of a day you work on Excel]],E51,F51),"",1*MID(tblSalaries[[#This Row],[How many hours of a day you work on Excel]],E51,F51)),0)</f>
        <v>2</v>
      </c>
      <c r="H51" s="11">
        <f t="shared" si="3"/>
        <v>1.5</v>
      </c>
      <c r="I51" s="11">
        <f t="shared" si="4"/>
        <v>1</v>
      </c>
      <c r="J51" s="11">
        <f t="shared" si="2"/>
        <v>2</v>
      </c>
    </row>
    <row r="52" spans="2:10">
      <c r="B52" s="9">
        <f t="array" ref="B52">MIN(IFERROR(FIND(lstNum,tblSalaries[[#This Row],[How many hours of a day you work on Excel]]),""))</f>
        <v>1</v>
      </c>
      <c r="C52" s="9">
        <f t="array" ref="C52">SUMPRODUCT(COUNTIF(lstDigits,MID(tblSalaries[[#This Row],[How many hours of a day you work on Excel]],ROW($1:$9),1)))</f>
        <v>2</v>
      </c>
      <c r="D52" s="11">
        <f t="array" ref="D52">IFERROR(1*MID(tblSalaries[[#This Row],[How many hours of a day you work on Excel]],B52,C52),0)</f>
        <v>4</v>
      </c>
      <c r="E52" s="9">
        <f t="array" ref="E52">MIN(IFERROR(FIND(lstNum,tblSalaries[[#This Row],[How many hours of a day you work on Excel]],B52+1),""))</f>
        <v>6</v>
      </c>
      <c r="F52" s="9">
        <f t="array" ref="F52">SUMPRODUCT(COUNTIF(lstDigits,MID(tblSalaries[[#This Row],[How many hours of a day you work on Excel]],ROW($1:$9)+1,1)))</f>
        <v>1</v>
      </c>
      <c r="G52" s="11">
        <f t="array" ref="G52">IFERROR(IF(D52=1*MID(tblSalaries[[#This Row],[How many hours of a day you work on Excel]],E52,F52),"",1*MID(tblSalaries[[#This Row],[How many hours of a day you work on Excel]],E52,F52)),0)</f>
        <v>6</v>
      </c>
      <c r="H52" s="11">
        <f t="shared" si="3"/>
        <v>5</v>
      </c>
      <c r="I52" s="11">
        <f t="shared" si="4"/>
        <v>4</v>
      </c>
      <c r="J52" s="11">
        <f t="shared" si="2"/>
        <v>6</v>
      </c>
    </row>
    <row r="53" spans="2:10">
      <c r="B53" s="9">
        <f t="array" ref="B53">MIN(IFERROR(FIND(lstNum,tblSalaries[[#This Row],[How many hours of a day you work on Excel]]),""))</f>
        <v>9</v>
      </c>
      <c r="C53" s="9">
        <f t="array" ref="C53">SUMPRODUCT(COUNTIF(lstDigits,MID(tblSalaries[[#This Row],[How many hours of a day you work on Excel]],ROW($1:$9),1)))</f>
        <v>1</v>
      </c>
      <c r="D53" s="11">
        <f t="array" ref="D53">IFERROR(1*MID(tblSalaries[[#This Row],[How many hours of a day you work on Excel]],B53,C53),0)</f>
        <v>8</v>
      </c>
      <c r="E53" s="9">
        <f t="array" ref="E53">MIN(IFERROR(FIND(lstNum,tblSalaries[[#This Row],[How many hours of a day you work on Excel]],B53+1),""))</f>
        <v>31</v>
      </c>
      <c r="F53" s="9">
        <f t="array" ref="F53">SUMPRODUCT(COUNTIF(lstDigits,MID(tblSalaries[[#This Row],[How many hours of a day you work on Excel]],ROW($1:$9)+1,1)))</f>
        <v>1</v>
      </c>
      <c r="G53" s="11" t="str">
        <f t="array" ref="G53">IFERROR(IF(D53=1*MID(tblSalaries[[#This Row],[How many hours of a day you work on Excel]],E53,F53),"",1*MID(tblSalaries[[#This Row],[How many hours of a day you work on Excel]],E53,F53)),0)</f>
        <v/>
      </c>
      <c r="H53" s="11">
        <f t="shared" si="3"/>
        <v>8</v>
      </c>
      <c r="I53" s="11">
        <f t="shared" si="4"/>
        <v>8</v>
      </c>
      <c r="J53" s="11">
        <f t="shared" si="2"/>
        <v>8</v>
      </c>
    </row>
    <row r="54" spans="2:10">
      <c r="B54" s="9">
        <f t="array" ref="B54">MIN(IFERROR(FIND(lstNum,tblSalaries[[#This Row],[How many hours of a day you work on Excel]]),""))</f>
        <v>1</v>
      </c>
      <c r="C54" s="9">
        <f t="array" ref="C54">SUMPRODUCT(COUNTIF(lstDigits,MID(tblSalaries[[#This Row],[How many hours of a day you work on Excel]],ROW($1:$9),1)))</f>
        <v>2</v>
      </c>
      <c r="D54" s="11">
        <f t="array" ref="D54">IFERROR(1*MID(tblSalaries[[#This Row],[How many hours of a day you work on Excel]],B54,C54),0)</f>
        <v>2</v>
      </c>
      <c r="E54" s="9">
        <f t="array" ref="E54">MIN(IFERROR(FIND(lstNum,tblSalaries[[#This Row],[How many hours of a day you work on Excel]],B54+1),""))</f>
        <v>6</v>
      </c>
      <c r="F54" s="9">
        <f t="array" ref="F54">SUMPRODUCT(COUNTIF(lstDigits,MID(tblSalaries[[#This Row],[How many hours of a day you work on Excel]],ROW($1:$9)+1,1)))</f>
        <v>1</v>
      </c>
      <c r="G54" s="11">
        <f t="array" ref="G54">IFERROR(IF(D54=1*MID(tblSalaries[[#This Row],[How many hours of a day you work on Excel]],E54,F54),"",1*MID(tblSalaries[[#This Row],[How many hours of a day you work on Excel]],E54,F54)),0)</f>
        <v>3</v>
      </c>
      <c r="H54" s="11">
        <f t="shared" si="3"/>
        <v>2.5</v>
      </c>
      <c r="I54" s="11">
        <f t="shared" si="4"/>
        <v>2</v>
      </c>
      <c r="J54" s="11">
        <f t="shared" si="2"/>
        <v>3</v>
      </c>
    </row>
    <row r="55" spans="2:10">
      <c r="B55" s="9">
        <f t="array" ref="B55">MIN(IFERROR(FIND(lstNum,tblSalaries[[#This Row],[How many hours of a day you work on Excel]]),""))</f>
        <v>1</v>
      </c>
      <c r="C55" s="9">
        <f t="array" ref="C55">SUMPRODUCT(COUNTIF(lstDigits,MID(tblSalaries[[#This Row],[How many hours of a day you work on Excel]],ROW($1:$9),1)))</f>
        <v>2</v>
      </c>
      <c r="D55" s="11">
        <f t="array" ref="D55">IFERROR(1*MID(tblSalaries[[#This Row],[How many hours of a day you work on Excel]],B55,C55),0)</f>
        <v>4</v>
      </c>
      <c r="E55" s="9">
        <f t="array" ref="E55">MIN(IFERROR(FIND(lstNum,tblSalaries[[#This Row],[How many hours of a day you work on Excel]],B55+1),""))</f>
        <v>6</v>
      </c>
      <c r="F55" s="9">
        <f t="array" ref="F55">SUMPRODUCT(COUNTIF(lstDigits,MID(tblSalaries[[#This Row],[How many hours of a day you work on Excel]],ROW($1:$9)+1,1)))</f>
        <v>1</v>
      </c>
      <c r="G55" s="11">
        <f t="array" ref="G55">IFERROR(IF(D55=1*MID(tblSalaries[[#This Row],[How many hours of a day you work on Excel]],E55,F55),"",1*MID(tblSalaries[[#This Row],[How many hours of a day you work on Excel]],E55,F55)),0)</f>
        <v>6</v>
      </c>
      <c r="H55" s="11">
        <f t="shared" si="3"/>
        <v>5</v>
      </c>
      <c r="I55" s="11">
        <f t="shared" si="4"/>
        <v>4</v>
      </c>
      <c r="J55" s="11">
        <f t="shared" si="2"/>
        <v>6</v>
      </c>
    </row>
    <row r="56" spans="2:10">
      <c r="B56" s="9">
        <f t="array" ref="B56">MIN(IFERROR(FIND(lstNum,tblSalaries[[#This Row],[How many hours of a day you work on Excel]]),""))</f>
        <v>9</v>
      </c>
      <c r="C56" s="9">
        <f t="array" ref="C56">SUMPRODUCT(COUNTIF(lstDigits,MID(tblSalaries[[#This Row],[How many hours of a day you work on Excel]],ROW($1:$9),1)))</f>
        <v>1</v>
      </c>
      <c r="D56" s="11">
        <f t="array" ref="D56">IFERROR(1*MID(tblSalaries[[#This Row],[How many hours of a day you work on Excel]],B56,C56),0)</f>
        <v>8</v>
      </c>
      <c r="E56" s="9">
        <f t="array" ref="E56">MIN(IFERROR(FIND(lstNum,tblSalaries[[#This Row],[How many hours of a day you work on Excel]],B56+1),""))</f>
        <v>31</v>
      </c>
      <c r="F56" s="9">
        <f t="array" ref="F56">SUMPRODUCT(COUNTIF(lstDigits,MID(tblSalaries[[#This Row],[How many hours of a day you work on Excel]],ROW($1:$9)+1,1)))</f>
        <v>1</v>
      </c>
      <c r="G56" s="11" t="str">
        <f t="array" ref="G56">IFERROR(IF(D56=1*MID(tblSalaries[[#This Row],[How many hours of a day you work on Excel]],E56,F56),"",1*MID(tblSalaries[[#This Row],[How many hours of a day you work on Excel]],E56,F56)),0)</f>
        <v/>
      </c>
      <c r="H56" s="11">
        <f t="shared" si="3"/>
        <v>8</v>
      </c>
      <c r="I56" s="11">
        <f t="shared" si="4"/>
        <v>8</v>
      </c>
      <c r="J56" s="11">
        <f t="shared" si="2"/>
        <v>8</v>
      </c>
    </row>
    <row r="57" spans="2:10">
      <c r="B57" s="9">
        <f t="array" ref="B57">MIN(IFERROR(FIND(lstNum,tblSalaries[[#This Row],[How many hours of a day you work on Excel]]),""))</f>
        <v>1</v>
      </c>
      <c r="C57" s="9">
        <f t="array" ref="C57">SUMPRODUCT(COUNTIF(lstDigits,MID(tblSalaries[[#This Row],[How many hours of a day you work on Excel]],ROW($1:$9),1)))</f>
        <v>2</v>
      </c>
      <c r="D57" s="11">
        <f t="array" ref="D57">IFERROR(1*MID(tblSalaries[[#This Row],[How many hours of a day you work on Excel]],B57,C57),0)</f>
        <v>2</v>
      </c>
      <c r="E57" s="9">
        <f t="array" ref="E57">MIN(IFERROR(FIND(lstNum,tblSalaries[[#This Row],[How many hours of a day you work on Excel]],B57+1),""))</f>
        <v>6</v>
      </c>
      <c r="F57" s="9">
        <f t="array" ref="F57">SUMPRODUCT(COUNTIF(lstDigits,MID(tblSalaries[[#This Row],[How many hours of a day you work on Excel]],ROW($1:$9)+1,1)))</f>
        <v>1</v>
      </c>
      <c r="G57" s="11">
        <f t="array" ref="G57">IFERROR(IF(D57=1*MID(tblSalaries[[#This Row],[How many hours of a day you work on Excel]],E57,F57),"",1*MID(tblSalaries[[#This Row],[How many hours of a day you work on Excel]],E57,F57)),0)</f>
        <v>3</v>
      </c>
      <c r="H57" s="11">
        <f t="shared" si="3"/>
        <v>2.5</v>
      </c>
      <c r="I57" s="11">
        <f t="shared" si="4"/>
        <v>2</v>
      </c>
      <c r="J57" s="11">
        <f t="shared" si="2"/>
        <v>3</v>
      </c>
    </row>
    <row r="58" spans="2:10">
      <c r="B58" s="9">
        <f t="array" ref="B58">MIN(IFERROR(FIND(lstNum,tblSalaries[[#This Row],[How many hours of a day you work on Excel]]),""))</f>
        <v>1</v>
      </c>
      <c r="C58" s="9">
        <f t="array" ref="C58">SUMPRODUCT(COUNTIF(lstDigits,MID(tblSalaries[[#This Row],[How many hours of a day you work on Excel]],ROW($1:$9),1)))</f>
        <v>2</v>
      </c>
      <c r="D58" s="11">
        <f t="array" ref="D58">IFERROR(1*MID(tblSalaries[[#This Row],[How many hours of a day you work on Excel]],B58,C58),0)</f>
        <v>4</v>
      </c>
      <c r="E58" s="9">
        <f t="array" ref="E58">MIN(IFERROR(FIND(lstNum,tblSalaries[[#This Row],[How many hours of a day you work on Excel]],B58+1),""))</f>
        <v>6</v>
      </c>
      <c r="F58" s="9">
        <f t="array" ref="F58">SUMPRODUCT(COUNTIF(lstDigits,MID(tblSalaries[[#This Row],[How many hours of a day you work on Excel]],ROW($1:$9)+1,1)))</f>
        <v>1</v>
      </c>
      <c r="G58" s="11">
        <f t="array" ref="G58">IFERROR(IF(D58=1*MID(tblSalaries[[#This Row],[How many hours of a day you work on Excel]],E58,F58),"",1*MID(tblSalaries[[#This Row],[How many hours of a day you work on Excel]],E58,F58)),0)</f>
        <v>6</v>
      </c>
      <c r="H58" s="11">
        <f t="shared" si="3"/>
        <v>5</v>
      </c>
      <c r="I58" s="11">
        <f t="shared" si="4"/>
        <v>4</v>
      </c>
      <c r="J58" s="11">
        <f t="shared" si="2"/>
        <v>6</v>
      </c>
    </row>
    <row r="59" spans="2:10">
      <c r="B59" s="9">
        <f t="array" ref="B59">MIN(IFERROR(FIND(lstNum,tblSalaries[[#This Row],[How many hours of a day you work on Excel]]),""))</f>
        <v>1</v>
      </c>
      <c r="C59" s="9">
        <f t="array" ref="C59">SUMPRODUCT(COUNTIF(lstDigits,MID(tblSalaries[[#This Row],[How many hours of a day you work on Excel]],ROW($1:$9),1)))</f>
        <v>2</v>
      </c>
      <c r="D59" s="11">
        <f t="array" ref="D59">IFERROR(1*MID(tblSalaries[[#This Row],[How many hours of a day you work on Excel]],B59,C59),0)</f>
        <v>4</v>
      </c>
      <c r="E59" s="9">
        <f t="array" ref="E59">MIN(IFERROR(FIND(lstNum,tblSalaries[[#This Row],[How many hours of a day you work on Excel]],B59+1),""))</f>
        <v>6</v>
      </c>
      <c r="F59" s="9">
        <f t="array" ref="F59">SUMPRODUCT(COUNTIF(lstDigits,MID(tblSalaries[[#This Row],[How many hours of a day you work on Excel]],ROW($1:$9)+1,1)))</f>
        <v>1</v>
      </c>
      <c r="G59" s="11">
        <f t="array" ref="G59">IFERROR(IF(D59=1*MID(tblSalaries[[#This Row],[How many hours of a day you work on Excel]],E59,F59),"",1*MID(tblSalaries[[#This Row],[How many hours of a day you work on Excel]],E59,F59)),0)</f>
        <v>6</v>
      </c>
      <c r="H59" s="11">
        <f t="shared" si="3"/>
        <v>5</v>
      </c>
      <c r="I59" s="11">
        <f t="shared" si="4"/>
        <v>4</v>
      </c>
      <c r="J59" s="11">
        <f t="shared" si="2"/>
        <v>6</v>
      </c>
    </row>
    <row r="60" spans="2:10">
      <c r="B60" s="9">
        <f t="array" ref="B60">MIN(IFERROR(FIND(lstNum,tblSalaries[[#This Row],[How many hours of a day you work on Excel]]),""))</f>
        <v>1</v>
      </c>
      <c r="C60" s="9">
        <f t="array" ref="C60">SUMPRODUCT(COUNTIF(lstDigits,MID(tblSalaries[[#This Row],[How many hours of a day you work on Excel]],ROW($1:$9),1)))</f>
        <v>2</v>
      </c>
      <c r="D60" s="11">
        <f t="array" ref="D60">IFERROR(1*MID(tblSalaries[[#This Row],[How many hours of a day you work on Excel]],B60,C60),0)</f>
        <v>1</v>
      </c>
      <c r="E60" s="9">
        <f t="array" ref="E60">MIN(IFERROR(FIND(lstNum,tblSalaries[[#This Row],[How many hours of a day you work on Excel]],B60+1),""))</f>
        <v>6</v>
      </c>
      <c r="F60" s="9">
        <f t="array" ref="F60">SUMPRODUCT(COUNTIF(lstDigits,MID(tblSalaries[[#This Row],[How many hours of a day you work on Excel]],ROW($1:$9)+1,1)))</f>
        <v>1</v>
      </c>
      <c r="G60" s="11">
        <f t="array" ref="G60">IFERROR(IF(D60=1*MID(tblSalaries[[#This Row],[How many hours of a day you work on Excel]],E60,F60),"",1*MID(tblSalaries[[#This Row],[How many hours of a day you work on Excel]],E60,F60)),0)</f>
        <v>2</v>
      </c>
      <c r="H60" s="11">
        <f t="shared" si="3"/>
        <v>1.5</v>
      </c>
      <c r="I60" s="11">
        <f t="shared" si="4"/>
        <v>1</v>
      </c>
      <c r="J60" s="11">
        <f t="shared" si="2"/>
        <v>2</v>
      </c>
    </row>
    <row r="61" spans="2:10">
      <c r="B61" s="9">
        <f t="array" ref="B61">MIN(IFERROR(FIND(lstNum,tblSalaries[[#This Row],[How many hours of a day you work on Excel]]),""))</f>
        <v>1</v>
      </c>
      <c r="C61" s="9">
        <f t="array" ref="C61">SUMPRODUCT(COUNTIF(lstDigits,MID(tblSalaries[[#This Row],[How many hours of a day you work on Excel]],ROW($1:$9),1)))</f>
        <v>2</v>
      </c>
      <c r="D61" s="11">
        <f t="array" ref="D61">IFERROR(1*MID(tblSalaries[[#This Row],[How many hours of a day you work on Excel]],B61,C61),0)</f>
        <v>2</v>
      </c>
      <c r="E61" s="9">
        <f t="array" ref="E61">MIN(IFERROR(FIND(lstNum,tblSalaries[[#This Row],[How many hours of a day you work on Excel]],B61+1),""))</f>
        <v>6</v>
      </c>
      <c r="F61" s="9">
        <f t="array" ref="F61">SUMPRODUCT(COUNTIF(lstDigits,MID(tblSalaries[[#This Row],[How many hours of a day you work on Excel]],ROW($1:$9)+1,1)))</f>
        <v>1</v>
      </c>
      <c r="G61" s="11">
        <f t="array" ref="G61">IFERROR(IF(D61=1*MID(tblSalaries[[#This Row],[How many hours of a day you work on Excel]],E61,F61),"",1*MID(tblSalaries[[#This Row],[How many hours of a day you work on Excel]],E61,F61)),0)</f>
        <v>3</v>
      </c>
      <c r="H61" s="11">
        <f t="shared" si="3"/>
        <v>2.5</v>
      </c>
      <c r="I61" s="11">
        <f t="shared" si="4"/>
        <v>2</v>
      </c>
      <c r="J61" s="11">
        <f t="shared" si="2"/>
        <v>3</v>
      </c>
    </row>
    <row r="62" spans="2:10">
      <c r="B62" s="9">
        <f t="array" ref="B62">MIN(IFERROR(FIND(lstNum,tblSalaries[[#This Row],[How many hours of a day you work on Excel]]),""))</f>
        <v>1</v>
      </c>
      <c r="C62" s="9">
        <f t="array" ref="C62">SUMPRODUCT(COUNTIF(lstDigits,MID(tblSalaries[[#This Row],[How many hours of a day you work on Excel]],ROW($1:$9),1)))</f>
        <v>2</v>
      </c>
      <c r="D62" s="11">
        <f t="array" ref="D62">IFERROR(1*MID(tblSalaries[[#This Row],[How many hours of a day you work on Excel]],B62,C62),0)</f>
        <v>4</v>
      </c>
      <c r="E62" s="9">
        <f t="array" ref="E62">MIN(IFERROR(FIND(lstNum,tblSalaries[[#This Row],[How many hours of a day you work on Excel]],B62+1),""))</f>
        <v>6</v>
      </c>
      <c r="F62" s="9">
        <f t="array" ref="F62">SUMPRODUCT(COUNTIF(lstDigits,MID(tblSalaries[[#This Row],[How many hours of a day you work on Excel]],ROW($1:$9)+1,1)))</f>
        <v>1</v>
      </c>
      <c r="G62" s="11">
        <f t="array" ref="G62">IFERROR(IF(D62=1*MID(tblSalaries[[#This Row],[How many hours of a day you work on Excel]],E62,F62),"",1*MID(tblSalaries[[#This Row],[How many hours of a day you work on Excel]],E62,F62)),0)</f>
        <v>6</v>
      </c>
      <c r="H62" s="11">
        <f t="shared" si="3"/>
        <v>5</v>
      </c>
      <c r="I62" s="11">
        <f t="shared" si="4"/>
        <v>4</v>
      </c>
      <c r="J62" s="11">
        <f t="shared" si="2"/>
        <v>6</v>
      </c>
    </row>
    <row r="63" spans="2:10">
      <c r="B63" s="9">
        <f t="array" ref="B63">MIN(IFERROR(FIND(lstNum,tblSalaries[[#This Row],[How many hours of a day you work on Excel]]),""))</f>
        <v>1</v>
      </c>
      <c r="C63" s="9">
        <f t="array" ref="C63">SUMPRODUCT(COUNTIF(lstDigits,MID(tblSalaries[[#This Row],[How many hours of a day you work on Excel]],ROW($1:$9),1)))</f>
        <v>2</v>
      </c>
      <c r="D63" s="11">
        <f t="array" ref="D63">IFERROR(1*MID(tblSalaries[[#This Row],[How many hours of a day you work on Excel]],B63,C63),0)</f>
        <v>4</v>
      </c>
      <c r="E63" s="9">
        <f t="array" ref="E63">MIN(IFERROR(FIND(lstNum,tblSalaries[[#This Row],[How many hours of a day you work on Excel]],B63+1),""))</f>
        <v>6</v>
      </c>
      <c r="F63" s="9">
        <f t="array" ref="F63">SUMPRODUCT(COUNTIF(lstDigits,MID(tblSalaries[[#This Row],[How many hours of a day you work on Excel]],ROW($1:$9)+1,1)))</f>
        <v>1</v>
      </c>
      <c r="G63" s="11">
        <f t="array" ref="G63">IFERROR(IF(D63=1*MID(tblSalaries[[#This Row],[How many hours of a day you work on Excel]],E63,F63),"",1*MID(tblSalaries[[#This Row],[How many hours of a day you work on Excel]],E63,F63)),0)</f>
        <v>6</v>
      </c>
      <c r="H63" s="11">
        <f t="shared" si="3"/>
        <v>5</v>
      </c>
      <c r="I63" s="11">
        <f t="shared" si="4"/>
        <v>4</v>
      </c>
      <c r="J63" s="11">
        <f t="shared" si="2"/>
        <v>6</v>
      </c>
    </row>
    <row r="64" spans="2:10">
      <c r="B64" s="9">
        <f t="array" ref="B64">MIN(IFERROR(FIND(lstNum,tblSalaries[[#This Row],[How many hours of a day you work on Excel]]),""))</f>
        <v>9</v>
      </c>
      <c r="C64" s="9">
        <f t="array" ref="C64">SUMPRODUCT(COUNTIF(lstDigits,MID(tblSalaries[[#This Row],[How many hours of a day you work on Excel]],ROW($1:$9),1)))</f>
        <v>1</v>
      </c>
      <c r="D64" s="11">
        <f t="array" ref="D64">IFERROR(1*MID(tblSalaries[[#This Row],[How many hours of a day you work on Excel]],B64,C64),0)</f>
        <v>8</v>
      </c>
      <c r="E64" s="9">
        <f t="array" ref="E64">MIN(IFERROR(FIND(lstNum,tblSalaries[[#This Row],[How many hours of a day you work on Excel]],B64+1),""))</f>
        <v>31</v>
      </c>
      <c r="F64" s="9">
        <f t="array" ref="F64">SUMPRODUCT(COUNTIF(lstDigits,MID(tblSalaries[[#This Row],[How many hours of a day you work on Excel]],ROW($1:$9)+1,1)))</f>
        <v>1</v>
      </c>
      <c r="G64" s="11" t="str">
        <f t="array" ref="G64">IFERROR(IF(D64=1*MID(tblSalaries[[#This Row],[How many hours of a day you work on Excel]],E64,F64),"",1*MID(tblSalaries[[#This Row],[How many hours of a day you work on Excel]],E64,F64)),0)</f>
        <v/>
      </c>
      <c r="H64" s="11">
        <f t="shared" si="3"/>
        <v>8</v>
      </c>
      <c r="I64" s="11">
        <f t="shared" si="4"/>
        <v>8</v>
      </c>
      <c r="J64" s="11">
        <f t="shared" si="2"/>
        <v>8</v>
      </c>
    </row>
    <row r="65" spans="2:10">
      <c r="B65" s="9">
        <f t="array" ref="B65">MIN(IFERROR(FIND(lstNum,tblSalaries[[#This Row],[How many hours of a day you work on Excel]]),""))</f>
        <v>9</v>
      </c>
      <c r="C65" s="9">
        <f t="array" ref="C65">SUMPRODUCT(COUNTIF(lstDigits,MID(tblSalaries[[#This Row],[How many hours of a day you work on Excel]],ROW($1:$9),1)))</f>
        <v>1</v>
      </c>
      <c r="D65" s="11">
        <f t="array" ref="D65">IFERROR(1*MID(tblSalaries[[#This Row],[How many hours of a day you work on Excel]],B65,C65),0)</f>
        <v>8</v>
      </c>
      <c r="E65" s="9">
        <f t="array" ref="E65">MIN(IFERROR(FIND(lstNum,tblSalaries[[#This Row],[How many hours of a day you work on Excel]],B65+1),""))</f>
        <v>31</v>
      </c>
      <c r="F65" s="9">
        <f t="array" ref="F65">SUMPRODUCT(COUNTIF(lstDigits,MID(tblSalaries[[#This Row],[How many hours of a day you work on Excel]],ROW($1:$9)+1,1)))</f>
        <v>1</v>
      </c>
      <c r="G65" s="11" t="str">
        <f t="array" ref="G65">IFERROR(IF(D65=1*MID(tblSalaries[[#This Row],[How many hours of a day you work on Excel]],E65,F65),"",1*MID(tblSalaries[[#This Row],[How many hours of a day you work on Excel]],E65,F65)),0)</f>
        <v/>
      </c>
      <c r="H65" s="11">
        <f t="shared" si="3"/>
        <v>8</v>
      </c>
      <c r="I65" s="11">
        <f t="shared" si="4"/>
        <v>8</v>
      </c>
      <c r="J65" s="11">
        <f t="shared" si="2"/>
        <v>8</v>
      </c>
    </row>
    <row r="66" spans="2:10">
      <c r="B66" s="9">
        <f t="array" ref="B66">MIN(IFERROR(FIND(lstNum,tblSalaries[[#This Row],[How many hours of a day you work on Excel]]),""))</f>
        <v>9</v>
      </c>
      <c r="C66" s="9">
        <f t="array" ref="C66">SUMPRODUCT(COUNTIF(lstDigits,MID(tblSalaries[[#This Row],[How many hours of a day you work on Excel]],ROW($1:$9),1)))</f>
        <v>1</v>
      </c>
      <c r="D66" s="11">
        <f t="array" ref="D66">IFERROR(1*MID(tblSalaries[[#This Row],[How many hours of a day you work on Excel]],B66,C66),0)</f>
        <v>8</v>
      </c>
      <c r="E66" s="9">
        <f t="array" ref="E66">MIN(IFERROR(FIND(lstNum,tblSalaries[[#This Row],[How many hours of a day you work on Excel]],B66+1),""))</f>
        <v>31</v>
      </c>
      <c r="F66" s="9">
        <f t="array" ref="F66">SUMPRODUCT(COUNTIF(lstDigits,MID(tblSalaries[[#This Row],[How many hours of a day you work on Excel]],ROW($1:$9)+1,1)))</f>
        <v>1</v>
      </c>
      <c r="G66" s="11" t="str">
        <f t="array" ref="G66">IFERROR(IF(D66=1*MID(tblSalaries[[#This Row],[How many hours of a day you work on Excel]],E66,F66),"",1*MID(tblSalaries[[#This Row],[How many hours of a day you work on Excel]],E66,F66)),0)</f>
        <v/>
      </c>
      <c r="H66" s="11">
        <f t="shared" si="3"/>
        <v>8</v>
      </c>
      <c r="I66" s="11">
        <f t="shared" si="4"/>
        <v>8</v>
      </c>
      <c r="J66" s="11">
        <f t="shared" si="2"/>
        <v>8</v>
      </c>
    </row>
    <row r="67" spans="2:10">
      <c r="B67" s="9">
        <f t="array" ref="B67">MIN(IFERROR(FIND(lstNum,tblSalaries[[#This Row],[How many hours of a day you work on Excel]]),""))</f>
        <v>1</v>
      </c>
      <c r="C67" s="9">
        <f t="array" ref="C67">SUMPRODUCT(COUNTIF(lstDigits,MID(tblSalaries[[#This Row],[How many hours of a day you work on Excel]],ROW($1:$9),1)))</f>
        <v>2</v>
      </c>
      <c r="D67" s="11">
        <f t="array" ref="D67">IFERROR(1*MID(tblSalaries[[#This Row],[How many hours of a day you work on Excel]],B67,C67),0)</f>
        <v>4</v>
      </c>
      <c r="E67" s="9">
        <f t="array" ref="E67">MIN(IFERROR(FIND(lstNum,tblSalaries[[#This Row],[How many hours of a day you work on Excel]],B67+1),""))</f>
        <v>6</v>
      </c>
      <c r="F67" s="9">
        <f t="array" ref="F67">SUMPRODUCT(COUNTIF(lstDigits,MID(tblSalaries[[#This Row],[How many hours of a day you work on Excel]],ROW($1:$9)+1,1)))</f>
        <v>1</v>
      </c>
      <c r="G67" s="11">
        <f t="array" ref="G67">IFERROR(IF(D67=1*MID(tblSalaries[[#This Row],[How many hours of a day you work on Excel]],E67,F67),"",1*MID(tblSalaries[[#This Row],[How many hours of a day you work on Excel]],E67,F67)),0)</f>
        <v>6</v>
      </c>
      <c r="H67" s="11">
        <f t="shared" si="3"/>
        <v>5</v>
      </c>
      <c r="I67" s="11">
        <f t="shared" si="4"/>
        <v>4</v>
      </c>
      <c r="J67" s="11">
        <f t="shared" si="2"/>
        <v>6</v>
      </c>
    </row>
    <row r="68" spans="2:10">
      <c r="B68" s="9">
        <f t="array" ref="B68">MIN(IFERROR(FIND(lstNum,tblSalaries[[#This Row],[How many hours of a day you work on Excel]]),""))</f>
        <v>1</v>
      </c>
      <c r="C68" s="9">
        <f t="array" ref="C68">SUMPRODUCT(COUNTIF(lstDigits,MID(tblSalaries[[#This Row],[How many hours of a day you work on Excel]],ROW($1:$9),1)))</f>
        <v>2</v>
      </c>
      <c r="D68" s="11">
        <f t="array" ref="D68">IFERROR(1*MID(tblSalaries[[#This Row],[How many hours of a day you work on Excel]],B68,C68),0)</f>
        <v>4</v>
      </c>
      <c r="E68" s="9">
        <f t="array" ref="E68">MIN(IFERROR(FIND(lstNum,tblSalaries[[#This Row],[How many hours of a day you work on Excel]],B68+1),""))</f>
        <v>6</v>
      </c>
      <c r="F68" s="9">
        <f t="array" ref="F68">SUMPRODUCT(COUNTIF(lstDigits,MID(tblSalaries[[#This Row],[How many hours of a day you work on Excel]],ROW($1:$9)+1,1)))</f>
        <v>1</v>
      </c>
      <c r="G68" s="11">
        <f t="array" ref="G68">IFERROR(IF(D68=1*MID(tblSalaries[[#This Row],[How many hours of a day you work on Excel]],E68,F68),"",1*MID(tblSalaries[[#This Row],[How many hours of a day you work on Excel]],E68,F68)),0)</f>
        <v>6</v>
      </c>
      <c r="H68" s="11">
        <f t="shared" si="3"/>
        <v>5</v>
      </c>
      <c r="I68" s="11">
        <f t="shared" si="4"/>
        <v>4</v>
      </c>
      <c r="J68" s="11">
        <f t="shared" si="2"/>
        <v>6</v>
      </c>
    </row>
    <row r="69" spans="2:10">
      <c r="B69" s="9">
        <f t="array" ref="B69">MIN(IFERROR(FIND(lstNum,tblSalaries[[#This Row],[How many hours of a day you work on Excel]]),""))</f>
        <v>1</v>
      </c>
      <c r="C69" s="9">
        <f t="array" ref="C69">SUMPRODUCT(COUNTIF(lstDigits,MID(tblSalaries[[#This Row],[How many hours of a day you work on Excel]],ROW($1:$9),1)))</f>
        <v>2</v>
      </c>
      <c r="D69" s="11">
        <f t="array" ref="D69">IFERROR(1*MID(tblSalaries[[#This Row],[How many hours of a day you work on Excel]],B69,C69),0)</f>
        <v>1</v>
      </c>
      <c r="E69" s="9">
        <f t="array" ref="E69">MIN(IFERROR(FIND(lstNum,tblSalaries[[#This Row],[How many hours of a day you work on Excel]],B69+1),""))</f>
        <v>6</v>
      </c>
      <c r="F69" s="9">
        <f t="array" ref="F69">SUMPRODUCT(COUNTIF(lstDigits,MID(tblSalaries[[#This Row],[How many hours of a day you work on Excel]],ROW($1:$9)+1,1)))</f>
        <v>1</v>
      </c>
      <c r="G69" s="11">
        <f t="array" ref="G69">IFERROR(IF(D69=1*MID(tblSalaries[[#This Row],[How many hours of a day you work on Excel]],E69,F69),"",1*MID(tblSalaries[[#This Row],[How many hours of a day you work on Excel]],E69,F69)),0)</f>
        <v>2</v>
      </c>
      <c r="H69" s="11">
        <f t="shared" si="3"/>
        <v>1.5</v>
      </c>
      <c r="I69" s="11">
        <f t="shared" si="4"/>
        <v>1</v>
      </c>
      <c r="J69" s="11">
        <f t="shared" si="2"/>
        <v>2</v>
      </c>
    </row>
    <row r="70" spans="2:10">
      <c r="B70" s="9">
        <f t="array" ref="B70">MIN(IFERROR(FIND(lstNum,tblSalaries[[#This Row],[How many hours of a day you work on Excel]]),""))</f>
        <v>1</v>
      </c>
      <c r="C70" s="9">
        <f t="array" ref="C70">SUMPRODUCT(COUNTIF(lstDigits,MID(tblSalaries[[#This Row],[How many hours of a day you work on Excel]],ROW($1:$9),1)))</f>
        <v>2</v>
      </c>
      <c r="D70" s="11">
        <f t="array" ref="D70">IFERROR(1*MID(tblSalaries[[#This Row],[How many hours of a day you work on Excel]],B70,C70),0)</f>
        <v>4</v>
      </c>
      <c r="E70" s="9">
        <f t="array" ref="E70">MIN(IFERROR(FIND(lstNum,tblSalaries[[#This Row],[How many hours of a day you work on Excel]],B70+1),""))</f>
        <v>6</v>
      </c>
      <c r="F70" s="9">
        <f t="array" ref="F70">SUMPRODUCT(COUNTIF(lstDigits,MID(tblSalaries[[#This Row],[How many hours of a day you work on Excel]],ROW($1:$9)+1,1)))</f>
        <v>1</v>
      </c>
      <c r="G70" s="11">
        <f t="array" ref="G70">IFERROR(IF(D70=1*MID(tblSalaries[[#This Row],[How many hours of a day you work on Excel]],E70,F70),"",1*MID(tblSalaries[[#This Row],[How many hours of a day you work on Excel]],E70,F70)),0)</f>
        <v>6</v>
      </c>
      <c r="H70" s="11">
        <f t="shared" si="3"/>
        <v>5</v>
      </c>
      <c r="I70" s="11">
        <f t="shared" si="4"/>
        <v>4</v>
      </c>
      <c r="J70" s="11">
        <f t="shared" si="2"/>
        <v>6</v>
      </c>
    </row>
    <row r="71" spans="2:10">
      <c r="B71" s="9">
        <f t="array" ref="B71">MIN(IFERROR(FIND(lstNum,tblSalaries[[#This Row],[How many hours of a day you work on Excel]]),""))</f>
        <v>1</v>
      </c>
      <c r="C71" s="9">
        <f t="array" ref="C71">SUMPRODUCT(COUNTIF(lstDigits,MID(tblSalaries[[#This Row],[How many hours of a day you work on Excel]],ROW($1:$9),1)))</f>
        <v>2</v>
      </c>
      <c r="D71" s="11">
        <f t="array" ref="D71">IFERROR(1*MID(tblSalaries[[#This Row],[How many hours of a day you work on Excel]],B71,C71),0)</f>
        <v>2</v>
      </c>
      <c r="E71" s="9">
        <f t="array" ref="E71">MIN(IFERROR(FIND(lstNum,tblSalaries[[#This Row],[How many hours of a day you work on Excel]],B71+1),""))</f>
        <v>6</v>
      </c>
      <c r="F71" s="9">
        <f t="array" ref="F71">SUMPRODUCT(COUNTIF(lstDigits,MID(tblSalaries[[#This Row],[How many hours of a day you work on Excel]],ROW($1:$9)+1,1)))</f>
        <v>1</v>
      </c>
      <c r="G71" s="11">
        <f t="array" ref="G71">IFERROR(IF(D71=1*MID(tblSalaries[[#This Row],[How many hours of a day you work on Excel]],E71,F71),"",1*MID(tblSalaries[[#This Row],[How many hours of a day you work on Excel]],E71,F71)),0)</f>
        <v>3</v>
      </c>
      <c r="H71" s="11">
        <f t="shared" si="3"/>
        <v>2.5</v>
      </c>
      <c r="I71" s="11">
        <f t="shared" si="4"/>
        <v>2</v>
      </c>
      <c r="J71" s="11">
        <f t="shared" ref="J71:J134" si="5">MAX(D71,G71)</f>
        <v>3</v>
      </c>
    </row>
    <row r="72" spans="2:10">
      <c r="B72" s="9">
        <f t="array" ref="B72">MIN(IFERROR(FIND(lstNum,tblSalaries[[#This Row],[How many hours of a day you work on Excel]]),""))</f>
        <v>9</v>
      </c>
      <c r="C72" s="9">
        <f t="array" ref="C72">SUMPRODUCT(COUNTIF(lstDigits,MID(tblSalaries[[#This Row],[How many hours of a day you work on Excel]],ROW($1:$9),1)))</f>
        <v>1</v>
      </c>
      <c r="D72" s="11">
        <f t="array" ref="D72">IFERROR(1*MID(tblSalaries[[#This Row],[How many hours of a day you work on Excel]],B72,C72),0)</f>
        <v>8</v>
      </c>
      <c r="E72" s="9">
        <f t="array" ref="E72">MIN(IFERROR(FIND(lstNum,tblSalaries[[#This Row],[How many hours of a day you work on Excel]],B72+1),""))</f>
        <v>31</v>
      </c>
      <c r="F72" s="9">
        <f t="array" ref="F72">SUMPRODUCT(COUNTIF(lstDigits,MID(tblSalaries[[#This Row],[How many hours of a day you work on Excel]],ROW($1:$9)+1,1)))</f>
        <v>1</v>
      </c>
      <c r="G72" s="11" t="str">
        <f t="array" ref="G72">IFERROR(IF(D72=1*MID(tblSalaries[[#This Row],[How many hours of a day you work on Excel]],E72,F72),"",1*MID(tblSalaries[[#This Row],[How many hours of a day you work on Excel]],E72,F72)),0)</f>
        <v/>
      </c>
      <c r="H72" s="11">
        <f t="shared" si="3"/>
        <v>8</v>
      </c>
      <c r="I72" s="11">
        <f t="shared" si="4"/>
        <v>8</v>
      </c>
      <c r="J72" s="11">
        <f t="shared" si="5"/>
        <v>8</v>
      </c>
    </row>
    <row r="73" spans="2:10">
      <c r="B73" s="9">
        <f t="array" ref="B73">MIN(IFERROR(FIND(lstNum,tblSalaries[[#This Row],[How many hours of a day you work on Excel]]),""))</f>
        <v>1</v>
      </c>
      <c r="C73" s="9">
        <f t="array" ref="C73">SUMPRODUCT(COUNTIF(lstDigits,MID(tblSalaries[[#This Row],[How many hours of a day you work on Excel]],ROW($1:$9),1)))</f>
        <v>2</v>
      </c>
      <c r="D73" s="11">
        <f t="array" ref="D73">IFERROR(1*MID(tblSalaries[[#This Row],[How many hours of a day you work on Excel]],B73,C73),0)</f>
        <v>4</v>
      </c>
      <c r="E73" s="9">
        <f t="array" ref="E73">MIN(IFERROR(FIND(lstNum,tblSalaries[[#This Row],[How many hours of a day you work on Excel]],B73+1),""))</f>
        <v>6</v>
      </c>
      <c r="F73" s="9">
        <f t="array" ref="F73">SUMPRODUCT(COUNTIF(lstDigits,MID(tblSalaries[[#This Row],[How many hours of a day you work on Excel]],ROW($1:$9)+1,1)))</f>
        <v>1</v>
      </c>
      <c r="G73" s="11">
        <f t="array" ref="G73">IFERROR(IF(D73=1*MID(tblSalaries[[#This Row],[How many hours of a day you work on Excel]],E73,F73),"",1*MID(tblSalaries[[#This Row],[How many hours of a day you work on Excel]],E73,F73)),0)</f>
        <v>6</v>
      </c>
      <c r="H73" s="11">
        <f t="shared" si="3"/>
        <v>5</v>
      </c>
      <c r="I73" s="11">
        <f t="shared" si="4"/>
        <v>4</v>
      </c>
      <c r="J73" s="11">
        <f t="shared" si="5"/>
        <v>6</v>
      </c>
    </row>
    <row r="74" spans="2:10">
      <c r="B74" s="9">
        <f t="array" ref="B74">MIN(IFERROR(FIND(lstNum,tblSalaries[[#This Row],[How many hours of a day you work on Excel]]),""))</f>
        <v>1</v>
      </c>
      <c r="C74" s="9">
        <f t="array" ref="C74">SUMPRODUCT(COUNTIF(lstDigits,MID(tblSalaries[[#This Row],[How many hours of a day you work on Excel]],ROW($1:$9),1)))</f>
        <v>2</v>
      </c>
      <c r="D74" s="11">
        <f t="array" ref="D74">IFERROR(1*MID(tblSalaries[[#This Row],[How many hours of a day you work on Excel]],B74,C74),0)</f>
        <v>4</v>
      </c>
      <c r="E74" s="9">
        <f t="array" ref="E74">MIN(IFERROR(FIND(lstNum,tblSalaries[[#This Row],[How many hours of a day you work on Excel]],B74+1),""))</f>
        <v>6</v>
      </c>
      <c r="F74" s="9">
        <f t="array" ref="F74">SUMPRODUCT(COUNTIF(lstDigits,MID(tblSalaries[[#This Row],[How many hours of a day you work on Excel]],ROW($1:$9)+1,1)))</f>
        <v>1</v>
      </c>
      <c r="G74" s="11">
        <f t="array" ref="G74">IFERROR(IF(D74=1*MID(tblSalaries[[#This Row],[How many hours of a day you work on Excel]],E74,F74),"",1*MID(tblSalaries[[#This Row],[How many hours of a day you work on Excel]],E74,F74)),0)</f>
        <v>6</v>
      </c>
      <c r="H74" s="11">
        <f t="shared" si="3"/>
        <v>5</v>
      </c>
      <c r="I74" s="11">
        <f t="shared" si="4"/>
        <v>4</v>
      </c>
      <c r="J74" s="11">
        <f t="shared" si="5"/>
        <v>6</v>
      </c>
    </row>
    <row r="75" spans="2:10">
      <c r="B75" s="9">
        <f t="array" ref="B75">MIN(IFERROR(FIND(lstNum,tblSalaries[[#This Row],[How many hours of a day you work on Excel]]),""))</f>
        <v>9</v>
      </c>
      <c r="C75" s="9">
        <f t="array" ref="C75">SUMPRODUCT(COUNTIF(lstDigits,MID(tblSalaries[[#This Row],[How many hours of a day you work on Excel]],ROW($1:$9),1)))</f>
        <v>1</v>
      </c>
      <c r="D75" s="11">
        <f t="array" ref="D75">IFERROR(1*MID(tblSalaries[[#This Row],[How many hours of a day you work on Excel]],B75,C75),0)</f>
        <v>8</v>
      </c>
      <c r="E75" s="9">
        <f t="array" ref="E75">MIN(IFERROR(FIND(lstNum,tblSalaries[[#This Row],[How many hours of a day you work on Excel]],B75+1),""))</f>
        <v>31</v>
      </c>
      <c r="F75" s="9">
        <f t="array" ref="F75">SUMPRODUCT(COUNTIF(lstDigits,MID(tblSalaries[[#This Row],[How many hours of a day you work on Excel]],ROW($1:$9)+1,1)))</f>
        <v>1</v>
      </c>
      <c r="G75" s="11" t="str">
        <f t="array" ref="G75">IFERROR(IF(D75=1*MID(tblSalaries[[#This Row],[How many hours of a day you work on Excel]],E75,F75),"",1*MID(tblSalaries[[#This Row],[How many hours of a day you work on Excel]],E75,F75)),0)</f>
        <v/>
      </c>
      <c r="H75" s="11">
        <f t="shared" si="3"/>
        <v>8</v>
      </c>
      <c r="I75" s="11">
        <f t="shared" si="4"/>
        <v>8</v>
      </c>
      <c r="J75" s="11">
        <f t="shared" si="5"/>
        <v>8</v>
      </c>
    </row>
    <row r="76" spans="2:10">
      <c r="B76" s="9">
        <f t="array" ref="B76">MIN(IFERROR(FIND(lstNum,tblSalaries[[#This Row],[How many hours of a day you work on Excel]]),""))</f>
        <v>1</v>
      </c>
      <c r="C76" s="9">
        <f t="array" ref="C76">SUMPRODUCT(COUNTIF(lstDigits,MID(tblSalaries[[#This Row],[How many hours of a day you work on Excel]],ROW($1:$9),1)))</f>
        <v>2</v>
      </c>
      <c r="D76" s="11">
        <f t="array" ref="D76">IFERROR(1*MID(tblSalaries[[#This Row],[How many hours of a day you work on Excel]],B76,C76),0)</f>
        <v>4</v>
      </c>
      <c r="E76" s="9">
        <f t="array" ref="E76">MIN(IFERROR(FIND(lstNum,tblSalaries[[#This Row],[How many hours of a day you work on Excel]],B76+1),""))</f>
        <v>6</v>
      </c>
      <c r="F76" s="9">
        <f t="array" ref="F76">SUMPRODUCT(COUNTIF(lstDigits,MID(tblSalaries[[#This Row],[How many hours of a day you work on Excel]],ROW($1:$9)+1,1)))</f>
        <v>1</v>
      </c>
      <c r="G76" s="11">
        <f t="array" ref="G76">IFERROR(IF(D76=1*MID(tblSalaries[[#This Row],[How many hours of a day you work on Excel]],E76,F76),"",1*MID(tblSalaries[[#This Row],[How many hours of a day you work on Excel]],E76,F76)),0)</f>
        <v>6</v>
      </c>
      <c r="H76" s="11">
        <f t="shared" si="3"/>
        <v>5</v>
      </c>
      <c r="I76" s="11">
        <f t="shared" si="4"/>
        <v>4</v>
      </c>
      <c r="J76" s="11">
        <f t="shared" si="5"/>
        <v>6</v>
      </c>
    </row>
    <row r="77" spans="2:10">
      <c r="B77" s="9">
        <f t="array" ref="B77">MIN(IFERROR(FIND(lstNum,tblSalaries[[#This Row],[How many hours of a day you work on Excel]]),""))</f>
        <v>9</v>
      </c>
      <c r="C77" s="9">
        <f t="array" ref="C77">SUMPRODUCT(COUNTIF(lstDigits,MID(tblSalaries[[#This Row],[How many hours of a day you work on Excel]],ROW($1:$9),1)))</f>
        <v>1</v>
      </c>
      <c r="D77" s="11">
        <f t="array" ref="D77">IFERROR(1*MID(tblSalaries[[#This Row],[How many hours of a day you work on Excel]],B77,C77),0)</f>
        <v>8</v>
      </c>
      <c r="E77" s="9">
        <f t="array" ref="E77">MIN(IFERROR(FIND(lstNum,tblSalaries[[#This Row],[How many hours of a day you work on Excel]],B77+1),""))</f>
        <v>31</v>
      </c>
      <c r="F77" s="9">
        <f t="array" ref="F77">SUMPRODUCT(COUNTIF(lstDigits,MID(tblSalaries[[#This Row],[How many hours of a day you work on Excel]],ROW($1:$9)+1,1)))</f>
        <v>1</v>
      </c>
      <c r="G77" s="11" t="str">
        <f t="array" ref="G77">IFERROR(IF(D77=1*MID(tblSalaries[[#This Row],[How many hours of a day you work on Excel]],E77,F77),"",1*MID(tblSalaries[[#This Row],[How many hours of a day you work on Excel]],E77,F77)),0)</f>
        <v/>
      </c>
      <c r="H77" s="11">
        <f t="shared" si="3"/>
        <v>8</v>
      </c>
      <c r="I77" s="11">
        <f t="shared" si="4"/>
        <v>8</v>
      </c>
      <c r="J77" s="11">
        <f t="shared" si="5"/>
        <v>8</v>
      </c>
    </row>
    <row r="78" spans="2:10">
      <c r="B78" s="9">
        <f t="array" ref="B78">MIN(IFERROR(FIND(lstNum,tblSalaries[[#This Row],[How many hours of a day you work on Excel]]),""))</f>
        <v>9</v>
      </c>
      <c r="C78" s="9">
        <f t="array" ref="C78">SUMPRODUCT(COUNTIF(lstDigits,MID(tblSalaries[[#This Row],[How many hours of a day you work on Excel]],ROW($1:$9),1)))</f>
        <v>1</v>
      </c>
      <c r="D78" s="11">
        <f t="array" ref="D78">IFERROR(1*MID(tblSalaries[[#This Row],[How many hours of a day you work on Excel]],B78,C78),0)</f>
        <v>8</v>
      </c>
      <c r="E78" s="9">
        <f t="array" ref="E78">MIN(IFERROR(FIND(lstNum,tblSalaries[[#This Row],[How many hours of a day you work on Excel]],B78+1),""))</f>
        <v>31</v>
      </c>
      <c r="F78" s="9">
        <f t="array" ref="F78">SUMPRODUCT(COUNTIF(lstDigits,MID(tblSalaries[[#This Row],[How many hours of a day you work on Excel]],ROW($1:$9)+1,1)))</f>
        <v>1</v>
      </c>
      <c r="G78" s="11" t="str">
        <f t="array" ref="G78">IFERROR(IF(D78=1*MID(tblSalaries[[#This Row],[How many hours of a day you work on Excel]],E78,F78),"",1*MID(tblSalaries[[#This Row],[How many hours of a day you work on Excel]],E78,F78)),0)</f>
        <v/>
      </c>
      <c r="H78" s="11">
        <f t="shared" si="3"/>
        <v>8</v>
      </c>
      <c r="I78" s="11">
        <f t="shared" si="4"/>
        <v>8</v>
      </c>
      <c r="J78" s="11">
        <f t="shared" si="5"/>
        <v>8</v>
      </c>
    </row>
    <row r="79" spans="2:10">
      <c r="B79" s="9">
        <f t="array" ref="B79">MIN(IFERROR(FIND(lstNum,tblSalaries[[#This Row],[How many hours of a day you work on Excel]]),""))</f>
        <v>9</v>
      </c>
      <c r="C79" s="9">
        <f t="array" ref="C79">SUMPRODUCT(COUNTIF(lstDigits,MID(tblSalaries[[#This Row],[How many hours of a day you work on Excel]],ROW($1:$9),1)))</f>
        <v>1</v>
      </c>
      <c r="D79" s="11">
        <f t="array" ref="D79">IFERROR(1*MID(tblSalaries[[#This Row],[How many hours of a day you work on Excel]],B79,C79),0)</f>
        <v>8</v>
      </c>
      <c r="E79" s="9">
        <f t="array" ref="E79">MIN(IFERROR(FIND(lstNum,tblSalaries[[#This Row],[How many hours of a day you work on Excel]],B79+1),""))</f>
        <v>31</v>
      </c>
      <c r="F79" s="9">
        <f t="array" ref="F79">SUMPRODUCT(COUNTIF(lstDigits,MID(tblSalaries[[#This Row],[How many hours of a day you work on Excel]],ROW($1:$9)+1,1)))</f>
        <v>1</v>
      </c>
      <c r="G79" s="11" t="str">
        <f t="array" ref="G79">IFERROR(IF(D79=1*MID(tblSalaries[[#This Row],[How many hours of a day you work on Excel]],E79,F79),"",1*MID(tblSalaries[[#This Row],[How many hours of a day you work on Excel]],E79,F79)),0)</f>
        <v/>
      </c>
      <c r="H79" s="11">
        <f t="shared" si="3"/>
        <v>8</v>
      </c>
      <c r="I79" s="11">
        <f t="shared" si="4"/>
        <v>8</v>
      </c>
      <c r="J79" s="11">
        <f t="shared" si="5"/>
        <v>8</v>
      </c>
    </row>
    <row r="80" spans="2:10">
      <c r="B80" s="9">
        <f t="array" ref="B80">MIN(IFERROR(FIND(lstNum,tblSalaries[[#This Row],[How many hours of a day you work on Excel]]),""))</f>
        <v>1</v>
      </c>
      <c r="C80" s="9">
        <f t="array" ref="C80">SUMPRODUCT(COUNTIF(lstDigits,MID(tblSalaries[[#This Row],[How many hours of a day you work on Excel]],ROW($1:$9),1)))</f>
        <v>2</v>
      </c>
      <c r="D80" s="11">
        <f t="array" ref="D80">IFERROR(1*MID(tblSalaries[[#This Row],[How many hours of a day you work on Excel]],B80,C80),0)</f>
        <v>1</v>
      </c>
      <c r="E80" s="9">
        <f t="array" ref="E80">MIN(IFERROR(FIND(lstNum,tblSalaries[[#This Row],[How many hours of a day you work on Excel]],B80+1),""))</f>
        <v>6</v>
      </c>
      <c r="F80" s="9">
        <f t="array" ref="F80">SUMPRODUCT(COUNTIF(lstDigits,MID(tblSalaries[[#This Row],[How many hours of a day you work on Excel]],ROW($1:$9)+1,1)))</f>
        <v>1</v>
      </c>
      <c r="G80" s="11">
        <f t="array" ref="G80">IFERROR(IF(D80=1*MID(tblSalaries[[#This Row],[How many hours of a day you work on Excel]],E80,F80),"",1*MID(tblSalaries[[#This Row],[How many hours of a day you work on Excel]],E80,F80)),0)</f>
        <v>2</v>
      </c>
      <c r="H80" s="11">
        <f t="shared" si="3"/>
        <v>1.5</v>
      </c>
      <c r="I80" s="11">
        <f t="shared" si="4"/>
        <v>1</v>
      </c>
      <c r="J80" s="11">
        <f t="shared" si="5"/>
        <v>2</v>
      </c>
    </row>
    <row r="81" spans="2:10">
      <c r="B81" s="9">
        <f t="array" ref="B81">MIN(IFERROR(FIND(lstNum,tblSalaries[[#This Row],[How many hours of a day you work on Excel]]),""))</f>
        <v>1</v>
      </c>
      <c r="C81" s="9">
        <f t="array" ref="C81">SUMPRODUCT(COUNTIF(lstDigits,MID(tblSalaries[[#This Row],[How many hours of a day you work on Excel]],ROW($1:$9),1)))</f>
        <v>2</v>
      </c>
      <c r="D81" s="11">
        <f t="array" ref="D81">IFERROR(1*MID(tblSalaries[[#This Row],[How many hours of a day you work on Excel]],B81,C81),0)</f>
        <v>2</v>
      </c>
      <c r="E81" s="9">
        <f t="array" ref="E81">MIN(IFERROR(FIND(lstNum,tblSalaries[[#This Row],[How many hours of a day you work on Excel]],B81+1),""))</f>
        <v>6</v>
      </c>
      <c r="F81" s="9">
        <f t="array" ref="F81">SUMPRODUCT(COUNTIF(lstDigits,MID(tblSalaries[[#This Row],[How many hours of a day you work on Excel]],ROW($1:$9)+1,1)))</f>
        <v>1</v>
      </c>
      <c r="G81" s="11">
        <f t="array" ref="G81">IFERROR(IF(D81=1*MID(tblSalaries[[#This Row],[How many hours of a day you work on Excel]],E81,F81),"",1*MID(tblSalaries[[#This Row],[How many hours of a day you work on Excel]],E81,F81)),0)</f>
        <v>3</v>
      </c>
      <c r="H81" s="11">
        <f t="shared" si="3"/>
        <v>2.5</v>
      </c>
      <c r="I81" s="11">
        <f t="shared" si="4"/>
        <v>2</v>
      </c>
      <c r="J81" s="11">
        <f t="shared" si="5"/>
        <v>3</v>
      </c>
    </row>
    <row r="82" spans="2:10">
      <c r="B82" s="9">
        <f t="array" ref="B82">MIN(IFERROR(FIND(lstNum,tblSalaries[[#This Row],[How many hours of a day you work on Excel]]),""))</f>
        <v>9</v>
      </c>
      <c r="C82" s="9">
        <f t="array" ref="C82">SUMPRODUCT(COUNTIF(lstDigits,MID(tblSalaries[[#This Row],[How many hours of a day you work on Excel]],ROW($1:$9),1)))</f>
        <v>1</v>
      </c>
      <c r="D82" s="11">
        <f t="array" ref="D82">IFERROR(1*MID(tblSalaries[[#This Row],[How many hours of a day you work on Excel]],B82,C82),0)</f>
        <v>8</v>
      </c>
      <c r="E82" s="9">
        <f t="array" ref="E82">MIN(IFERROR(FIND(lstNum,tblSalaries[[#This Row],[How many hours of a day you work on Excel]],B82+1),""))</f>
        <v>31</v>
      </c>
      <c r="F82" s="9">
        <f t="array" ref="F82">SUMPRODUCT(COUNTIF(lstDigits,MID(tblSalaries[[#This Row],[How many hours of a day you work on Excel]],ROW($1:$9)+1,1)))</f>
        <v>1</v>
      </c>
      <c r="G82" s="11" t="str">
        <f t="array" ref="G82">IFERROR(IF(D82=1*MID(tblSalaries[[#This Row],[How many hours of a day you work on Excel]],E82,F82),"",1*MID(tblSalaries[[#This Row],[How many hours of a day you work on Excel]],E82,F82)),0)</f>
        <v/>
      </c>
      <c r="H82" s="11">
        <f t="shared" si="3"/>
        <v>8</v>
      </c>
      <c r="I82" s="11">
        <f t="shared" si="4"/>
        <v>8</v>
      </c>
      <c r="J82" s="11">
        <f t="shared" si="5"/>
        <v>8</v>
      </c>
    </row>
    <row r="83" spans="2:10">
      <c r="B83" s="9">
        <f t="array" ref="B83">MIN(IFERROR(FIND(lstNum,tblSalaries[[#This Row],[How many hours of a day you work on Excel]]),""))</f>
        <v>1</v>
      </c>
      <c r="C83" s="9">
        <f t="array" ref="C83">SUMPRODUCT(COUNTIF(lstDigits,MID(tblSalaries[[#This Row],[How many hours of a day you work on Excel]],ROW($1:$9),1)))</f>
        <v>2</v>
      </c>
      <c r="D83" s="11">
        <f t="array" ref="D83">IFERROR(1*MID(tblSalaries[[#This Row],[How many hours of a day you work on Excel]],B83,C83),0)</f>
        <v>2</v>
      </c>
      <c r="E83" s="9">
        <f t="array" ref="E83">MIN(IFERROR(FIND(lstNum,tblSalaries[[#This Row],[How many hours of a day you work on Excel]],B83+1),""))</f>
        <v>6</v>
      </c>
      <c r="F83" s="9">
        <f t="array" ref="F83">SUMPRODUCT(COUNTIF(lstDigits,MID(tblSalaries[[#This Row],[How many hours of a day you work on Excel]],ROW($1:$9)+1,1)))</f>
        <v>1</v>
      </c>
      <c r="G83" s="11">
        <f t="array" ref="G83">IFERROR(IF(D83=1*MID(tblSalaries[[#This Row],[How many hours of a day you work on Excel]],E83,F83),"",1*MID(tblSalaries[[#This Row],[How many hours of a day you work on Excel]],E83,F83)),0)</f>
        <v>3</v>
      </c>
      <c r="H83" s="11">
        <f t="shared" si="3"/>
        <v>2.5</v>
      </c>
      <c r="I83" s="11">
        <f t="shared" si="4"/>
        <v>2</v>
      </c>
      <c r="J83" s="11">
        <f t="shared" si="5"/>
        <v>3</v>
      </c>
    </row>
    <row r="84" spans="2:10">
      <c r="B84" s="9">
        <f t="array" ref="B84">MIN(IFERROR(FIND(lstNum,tblSalaries[[#This Row],[How many hours of a day you work on Excel]]),""))</f>
        <v>9</v>
      </c>
      <c r="C84" s="9">
        <f t="array" ref="C84">SUMPRODUCT(COUNTIF(lstDigits,MID(tblSalaries[[#This Row],[How many hours of a day you work on Excel]],ROW($1:$9),1)))</f>
        <v>1</v>
      </c>
      <c r="D84" s="11">
        <f t="array" ref="D84">IFERROR(1*MID(tblSalaries[[#This Row],[How many hours of a day you work on Excel]],B84,C84),0)</f>
        <v>8</v>
      </c>
      <c r="E84" s="9">
        <f t="array" ref="E84">MIN(IFERROR(FIND(lstNum,tblSalaries[[#This Row],[How many hours of a day you work on Excel]],B84+1),""))</f>
        <v>31</v>
      </c>
      <c r="F84" s="9">
        <f t="array" ref="F84">SUMPRODUCT(COUNTIF(lstDigits,MID(tblSalaries[[#This Row],[How many hours of a day you work on Excel]],ROW($1:$9)+1,1)))</f>
        <v>1</v>
      </c>
      <c r="G84" s="11" t="str">
        <f t="array" ref="G84">IFERROR(IF(D84=1*MID(tblSalaries[[#This Row],[How many hours of a day you work on Excel]],E84,F84),"",1*MID(tblSalaries[[#This Row],[How many hours of a day you work on Excel]],E84,F84)),0)</f>
        <v/>
      </c>
      <c r="H84" s="11">
        <f t="shared" si="3"/>
        <v>8</v>
      </c>
      <c r="I84" s="11">
        <f t="shared" si="4"/>
        <v>8</v>
      </c>
      <c r="J84" s="11">
        <f t="shared" si="5"/>
        <v>8</v>
      </c>
    </row>
    <row r="85" spans="2:10">
      <c r="B85" s="9">
        <f t="array" ref="B85">MIN(IFERROR(FIND(lstNum,tblSalaries[[#This Row],[How many hours of a day you work on Excel]]),""))</f>
        <v>1</v>
      </c>
      <c r="C85" s="9">
        <f t="array" ref="C85">SUMPRODUCT(COUNTIF(lstDigits,MID(tblSalaries[[#This Row],[How many hours of a day you work on Excel]],ROW($1:$9),1)))</f>
        <v>2</v>
      </c>
      <c r="D85" s="11">
        <f t="array" ref="D85">IFERROR(1*MID(tblSalaries[[#This Row],[How many hours of a day you work on Excel]],B85,C85),0)</f>
        <v>4</v>
      </c>
      <c r="E85" s="9">
        <f t="array" ref="E85">MIN(IFERROR(FIND(lstNum,tblSalaries[[#This Row],[How many hours of a day you work on Excel]],B85+1),""))</f>
        <v>6</v>
      </c>
      <c r="F85" s="9">
        <f t="array" ref="F85">SUMPRODUCT(COUNTIF(lstDigits,MID(tblSalaries[[#This Row],[How many hours of a day you work on Excel]],ROW($1:$9)+1,1)))</f>
        <v>1</v>
      </c>
      <c r="G85" s="11">
        <f t="array" ref="G85">IFERROR(IF(D85=1*MID(tblSalaries[[#This Row],[How many hours of a day you work on Excel]],E85,F85),"",1*MID(tblSalaries[[#This Row],[How many hours of a day you work on Excel]],E85,F85)),0)</f>
        <v>6</v>
      </c>
      <c r="H85" s="11">
        <f t="shared" si="3"/>
        <v>5</v>
      </c>
      <c r="I85" s="11">
        <f t="shared" si="4"/>
        <v>4</v>
      </c>
      <c r="J85" s="11">
        <f t="shared" si="5"/>
        <v>6</v>
      </c>
    </row>
    <row r="86" spans="2:10">
      <c r="B86" s="9">
        <f t="array" ref="B86">MIN(IFERROR(FIND(lstNum,tblSalaries[[#This Row],[How many hours of a day you work on Excel]]),""))</f>
        <v>9</v>
      </c>
      <c r="C86" s="9">
        <f t="array" ref="C86">SUMPRODUCT(COUNTIF(lstDigits,MID(tblSalaries[[#This Row],[How many hours of a day you work on Excel]],ROW($1:$9),1)))</f>
        <v>1</v>
      </c>
      <c r="D86" s="11">
        <f t="array" ref="D86">IFERROR(1*MID(tblSalaries[[#This Row],[How many hours of a day you work on Excel]],B86,C86),0)</f>
        <v>8</v>
      </c>
      <c r="E86" s="9">
        <f t="array" ref="E86">MIN(IFERROR(FIND(lstNum,tblSalaries[[#This Row],[How many hours of a day you work on Excel]],B86+1),""))</f>
        <v>31</v>
      </c>
      <c r="F86" s="9">
        <f t="array" ref="F86">SUMPRODUCT(COUNTIF(lstDigits,MID(tblSalaries[[#This Row],[How many hours of a day you work on Excel]],ROW($1:$9)+1,1)))</f>
        <v>1</v>
      </c>
      <c r="G86" s="11" t="str">
        <f t="array" ref="G86">IFERROR(IF(D86=1*MID(tblSalaries[[#This Row],[How many hours of a day you work on Excel]],E86,F86),"",1*MID(tblSalaries[[#This Row],[How many hours of a day you work on Excel]],E86,F86)),0)</f>
        <v/>
      </c>
      <c r="H86" s="11">
        <f t="shared" si="3"/>
        <v>8</v>
      </c>
      <c r="I86" s="11">
        <f t="shared" si="4"/>
        <v>8</v>
      </c>
      <c r="J86" s="11">
        <f t="shared" si="5"/>
        <v>8</v>
      </c>
    </row>
    <row r="87" spans="2:10">
      <c r="B87" s="9">
        <f t="array" ref="B87">MIN(IFERROR(FIND(lstNum,tblSalaries[[#This Row],[How many hours of a day you work on Excel]]),""))</f>
        <v>1</v>
      </c>
      <c r="C87" s="9">
        <f t="array" ref="C87">SUMPRODUCT(COUNTIF(lstDigits,MID(tblSalaries[[#This Row],[How many hours of a day you work on Excel]],ROW($1:$9),1)))</f>
        <v>2</v>
      </c>
      <c r="D87" s="11">
        <f t="array" ref="D87">IFERROR(1*MID(tblSalaries[[#This Row],[How many hours of a day you work on Excel]],B87,C87),0)</f>
        <v>4</v>
      </c>
      <c r="E87" s="9">
        <f t="array" ref="E87">MIN(IFERROR(FIND(lstNum,tblSalaries[[#This Row],[How many hours of a day you work on Excel]],B87+1),""))</f>
        <v>6</v>
      </c>
      <c r="F87" s="9">
        <f t="array" ref="F87">SUMPRODUCT(COUNTIF(lstDigits,MID(tblSalaries[[#This Row],[How many hours of a day you work on Excel]],ROW($1:$9)+1,1)))</f>
        <v>1</v>
      </c>
      <c r="G87" s="11">
        <f t="array" ref="G87">IFERROR(IF(D87=1*MID(tblSalaries[[#This Row],[How many hours of a day you work on Excel]],E87,F87),"",1*MID(tblSalaries[[#This Row],[How many hours of a day you work on Excel]],E87,F87)),0)</f>
        <v>6</v>
      </c>
      <c r="H87" s="11">
        <f t="shared" si="3"/>
        <v>5</v>
      </c>
      <c r="I87" s="11">
        <f t="shared" si="4"/>
        <v>4</v>
      </c>
      <c r="J87" s="11">
        <f t="shared" si="5"/>
        <v>6</v>
      </c>
    </row>
    <row r="88" spans="2:10">
      <c r="B88" s="9">
        <f t="array" ref="B88">MIN(IFERROR(FIND(lstNum,tblSalaries[[#This Row],[How many hours of a day you work on Excel]]),""))</f>
        <v>9</v>
      </c>
      <c r="C88" s="9">
        <f t="array" ref="C88">SUMPRODUCT(COUNTIF(lstDigits,MID(tblSalaries[[#This Row],[How many hours of a day you work on Excel]],ROW($1:$9),1)))</f>
        <v>1</v>
      </c>
      <c r="D88" s="11">
        <f t="array" ref="D88">IFERROR(1*MID(tblSalaries[[#This Row],[How many hours of a day you work on Excel]],B88,C88),0)</f>
        <v>8</v>
      </c>
      <c r="E88" s="9">
        <f t="array" ref="E88">MIN(IFERROR(FIND(lstNum,tblSalaries[[#This Row],[How many hours of a day you work on Excel]],B88+1),""))</f>
        <v>31</v>
      </c>
      <c r="F88" s="9">
        <f t="array" ref="F88">SUMPRODUCT(COUNTIF(lstDigits,MID(tblSalaries[[#This Row],[How many hours of a day you work on Excel]],ROW($1:$9)+1,1)))</f>
        <v>1</v>
      </c>
      <c r="G88" s="11" t="str">
        <f t="array" ref="G88">IFERROR(IF(D88=1*MID(tblSalaries[[#This Row],[How many hours of a day you work on Excel]],E88,F88),"",1*MID(tblSalaries[[#This Row],[How many hours of a day you work on Excel]],E88,F88)),0)</f>
        <v/>
      </c>
      <c r="H88" s="11">
        <f t="shared" ref="H88:H151" si="6">AVERAGE(D88,G88)</f>
        <v>8</v>
      </c>
      <c r="I88" s="11">
        <f t="shared" ref="I88:I151" si="7">MIN(D88,G88)</f>
        <v>8</v>
      </c>
      <c r="J88" s="11">
        <f t="shared" si="5"/>
        <v>8</v>
      </c>
    </row>
    <row r="89" spans="2:10">
      <c r="B89" s="9">
        <f t="array" ref="B89">MIN(IFERROR(FIND(lstNum,tblSalaries[[#This Row],[How many hours of a day you work on Excel]]),""))</f>
        <v>9</v>
      </c>
      <c r="C89" s="9">
        <f t="array" ref="C89">SUMPRODUCT(COUNTIF(lstDigits,MID(tblSalaries[[#This Row],[How many hours of a day you work on Excel]],ROW($1:$9),1)))</f>
        <v>1</v>
      </c>
      <c r="D89" s="11">
        <f t="array" ref="D89">IFERROR(1*MID(tblSalaries[[#This Row],[How many hours of a day you work on Excel]],B89,C89),0)</f>
        <v>8</v>
      </c>
      <c r="E89" s="9">
        <f t="array" ref="E89">MIN(IFERROR(FIND(lstNum,tblSalaries[[#This Row],[How many hours of a day you work on Excel]],B89+1),""))</f>
        <v>31</v>
      </c>
      <c r="F89" s="9">
        <f t="array" ref="F89">SUMPRODUCT(COUNTIF(lstDigits,MID(tblSalaries[[#This Row],[How many hours of a day you work on Excel]],ROW($1:$9)+1,1)))</f>
        <v>1</v>
      </c>
      <c r="G89" s="11" t="str">
        <f t="array" ref="G89">IFERROR(IF(D89=1*MID(tblSalaries[[#This Row],[How many hours of a day you work on Excel]],E89,F89),"",1*MID(tblSalaries[[#This Row],[How many hours of a day you work on Excel]],E89,F89)),0)</f>
        <v/>
      </c>
      <c r="H89" s="11">
        <f t="shared" si="6"/>
        <v>8</v>
      </c>
      <c r="I89" s="11">
        <f t="shared" si="7"/>
        <v>8</v>
      </c>
      <c r="J89" s="11">
        <f t="shared" si="5"/>
        <v>8</v>
      </c>
    </row>
    <row r="90" spans="2:10">
      <c r="B90" s="9">
        <f t="array" ref="B90">MIN(IFERROR(FIND(lstNum,tblSalaries[[#This Row],[How many hours of a day you work on Excel]]),""))</f>
        <v>1</v>
      </c>
      <c r="C90" s="9">
        <f t="array" ref="C90">SUMPRODUCT(COUNTIF(lstDigits,MID(tblSalaries[[#This Row],[How many hours of a day you work on Excel]],ROW($1:$9),1)))</f>
        <v>2</v>
      </c>
      <c r="D90" s="11">
        <f t="array" ref="D90">IFERROR(1*MID(tblSalaries[[#This Row],[How many hours of a day you work on Excel]],B90,C90),0)</f>
        <v>2</v>
      </c>
      <c r="E90" s="9">
        <f t="array" ref="E90">MIN(IFERROR(FIND(lstNum,tblSalaries[[#This Row],[How many hours of a day you work on Excel]],B90+1),""))</f>
        <v>6</v>
      </c>
      <c r="F90" s="9">
        <f t="array" ref="F90">SUMPRODUCT(COUNTIF(lstDigits,MID(tblSalaries[[#This Row],[How many hours of a day you work on Excel]],ROW($1:$9)+1,1)))</f>
        <v>1</v>
      </c>
      <c r="G90" s="11">
        <f t="array" ref="G90">IFERROR(IF(D90=1*MID(tblSalaries[[#This Row],[How many hours of a day you work on Excel]],E90,F90),"",1*MID(tblSalaries[[#This Row],[How many hours of a day you work on Excel]],E90,F90)),0)</f>
        <v>3</v>
      </c>
      <c r="H90" s="11">
        <f t="shared" si="6"/>
        <v>2.5</v>
      </c>
      <c r="I90" s="11">
        <f t="shared" si="7"/>
        <v>2</v>
      </c>
      <c r="J90" s="11">
        <f t="shared" si="5"/>
        <v>3</v>
      </c>
    </row>
    <row r="91" spans="2:10">
      <c r="B91" s="9">
        <f t="array" ref="B91">MIN(IFERROR(FIND(lstNum,tblSalaries[[#This Row],[How many hours of a day you work on Excel]]),""))</f>
        <v>1</v>
      </c>
      <c r="C91" s="9">
        <f t="array" ref="C91">SUMPRODUCT(COUNTIF(lstDigits,MID(tblSalaries[[#This Row],[How many hours of a day you work on Excel]],ROW($1:$9),1)))</f>
        <v>2</v>
      </c>
      <c r="D91" s="11">
        <f t="array" ref="D91">IFERROR(1*MID(tblSalaries[[#This Row],[How many hours of a day you work on Excel]],B91,C91),0)</f>
        <v>4</v>
      </c>
      <c r="E91" s="9">
        <f t="array" ref="E91">MIN(IFERROR(FIND(lstNum,tblSalaries[[#This Row],[How many hours of a day you work on Excel]],B91+1),""))</f>
        <v>6</v>
      </c>
      <c r="F91" s="9">
        <f t="array" ref="F91">SUMPRODUCT(COUNTIF(lstDigits,MID(tblSalaries[[#This Row],[How many hours of a day you work on Excel]],ROW($1:$9)+1,1)))</f>
        <v>1</v>
      </c>
      <c r="G91" s="11">
        <f t="array" ref="G91">IFERROR(IF(D91=1*MID(tblSalaries[[#This Row],[How many hours of a day you work on Excel]],E91,F91),"",1*MID(tblSalaries[[#This Row],[How many hours of a day you work on Excel]],E91,F91)),0)</f>
        <v>6</v>
      </c>
      <c r="H91" s="11">
        <f t="shared" si="6"/>
        <v>5</v>
      </c>
      <c r="I91" s="11">
        <f t="shared" si="7"/>
        <v>4</v>
      </c>
      <c r="J91" s="11">
        <f t="shared" si="5"/>
        <v>6</v>
      </c>
    </row>
    <row r="92" spans="2:10">
      <c r="B92" s="9">
        <f t="array" ref="B92">MIN(IFERROR(FIND(lstNum,tblSalaries[[#This Row],[How many hours of a day you work on Excel]]),""))</f>
        <v>1</v>
      </c>
      <c r="C92" s="9">
        <f t="array" ref="C92">SUMPRODUCT(COUNTIF(lstDigits,MID(tblSalaries[[#This Row],[How many hours of a day you work on Excel]],ROW($1:$9),1)))</f>
        <v>2</v>
      </c>
      <c r="D92" s="11">
        <f t="array" ref="D92">IFERROR(1*MID(tblSalaries[[#This Row],[How many hours of a day you work on Excel]],B92,C92),0)</f>
        <v>4</v>
      </c>
      <c r="E92" s="9">
        <f t="array" ref="E92">MIN(IFERROR(FIND(lstNum,tblSalaries[[#This Row],[How many hours of a day you work on Excel]],B92+1),""))</f>
        <v>6</v>
      </c>
      <c r="F92" s="9">
        <f t="array" ref="F92">SUMPRODUCT(COUNTIF(lstDigits,MID(tblSalaries[[#This Row],[How many hours of a day you work on Excel]],ROW($1:$9)+1,1)))</f>
        <v>1</v>
      </c>
      <c r="G92" s="11">
        <f t="array" ref="G92">IFERROR(IF(D92=1*MID(tblSalaries[[#This Row],[How many hours of a day you work on Excel]],E92,F92),"",1*MID(tblSalaries[[#This Row],[How many hours of a day you work on Excel]],E92,F92)),0)</f>
        <v>6</v>
      </c>
      <c r="H92" s="11">
        <f t="shared" si="6"/>
        <v>5</v>
      </c>
      <c r="I92" s="11">
        <f t="shared" si="7"/>
        <v>4</v>
      </c>
      <c r="J92" s="11">
        <f t="shared" si="5"/>
        <v>6</v>
      </c>
    </row>
    <row r="93" spans="2:10">
      <c r="B93" s="9">
        <f t="array" ref="B93">MIN(IFERROR(FIND(lstNum,tblSalaries[[#This Row],[How many hours of a day you work on Excel]]),""))</f>
        <v>1</v>
      </c>
      <c r="C93" s="9">
        <f t="array" ref="C93">SUMPRODUCT(COUNTIF(lstDigits,MID(tblSalaries[[#This Row],[How many hours of a day you work on Excel]],ROW($1:$9),1)))</f>
        <v>2</v>
      </c>
      <c r="D93" s="11">
        <f t="array" ref="D93">IFERROR(1*MID(tblSalaries[[#This Row],[How many hours of a day you work on Excel]],B93,C93),0)</f>
        <v>4</v>
      </c>
      <c r="E93" s="9">
        <f t="array" ref="E93">MIN(IFERROR(FIND(lstNum,tblSalaries[[#This Row],[How many hours of a day you work on Excel]],B93+1),""))</f>
        <v>6</v>
      </c>
      <c r="F93" s="9">
        <f t="array" ref="F93">SUMPRODUCT(COUNTIF(lstDigits,MID(tblSalaries[[#This Row],[How many hours of a day you work on Excel]],ROW($1:$9)+1,1)))</f>
        <v>1</v>
      </c>
      <c r="G93" s="11">
        <f t="array" ref="G93">IFERROR(IF(D93=1*MID(tblSalaries[[#This Row],[How many hours of a day you work on Excel]],E93,F93),"",1*MID(tblSalaries[[#This Row],[How many hours of a day you work on Excel]],E93,F93)),0)</f>
        <v>6</v>
      </c>
      <c r="H93" s="11">
        <f t="shared" si="6"/>
        <v>5</v>
      </c>
      <c r="I93" s="11">
        <f t="shared" si="7"/>
        <v>4</v>
      </c>
      <c r="J93" s="11">
        <f t="shared" si="5"/>
        <v>6</v>
      </c>
    </row>
    <row r="94" spans="2:10">
      <c r="B94" s="9">
        <f t="array" ref="B94">MIN(IFERROR(FIND(lstNum,tblSalaries[[#This Row],[How many hours of a day you work on Excel]]),""))</f>
        <v>1</v>
      </c>
      <c r="C94" s="9">
        <f t="array" ref="C94">SUMPRODUCT(COUNTIF(lstDigits,MID(tblSalaries[[#This Row],[How many hours of a day you work on Excel]],ROW($1:$9),1)))</f>
        <v>2</v>
      </c>
      <c r="D94" s="11">
        <f t="array" ref="D94">IFERROR(1*MID(tblSalaries[[#This Row],[How many hours of a day you work on Excel]],B94,C94),0)</f>
        <v>4</v>
      </c>
      <c r="E94" s="9">
        <f t="array" ref="E94">MIN(IFERROR(FIND(lstNum,tblSalaries[[#This Row],[How many hours of a day you work on Excel]],B94+1),""))</f>
        <v>6</v>
      </c>
      <c r="F94" s="9">
        <f t="array" ref="F94">SUMPRODUCT(COUNTIF(lstDigits,MID(tblSalaries[[#This Row],[How many hours of a day you work on Excel]],ROW($1:$9)+1,1)))</f>
        <v>1</v>
      </c>
      <c r="G94" s="11">
        <f t="array" ref="G94">IFERROR(IF(D94=1*MID(tblSalaries[[#This Row],[How many hours of a day you work on Excel]],E94,F94),"",1*MID(tblSalaries[[#This Row],[How many hours of a day you work on Excel]],E94,F94)),0)</f>
        <v>6</v>
      </c>
      <c r="H94" s="11">
        <f t="shared" si="6"/>
        <v>5</v>
      </c>
      <c r="I94" s="11">
        <f t="shared" si="7"/>
        <v>4</v>
      </c>
      <c r="J94" s="11">
        <f t="shared" si="5"/>
        <v>6</v>
      </c>
    </row>
    <row r="95" spans="2:10">
      <c r="B95" s="9">
        <f t="array" ref="B95">MIN(IFERROR(FIND(lstNum,tblSalaries[[#This Row],[How many hours of a day you work on Excel]]),""))</f>
        <v>1</v>
      </c>
      <c r="C95" s="9">
        <f t="array" ref="C95">SUMPRODUCT(COUNTIF(lstDigits,MID(tblSalaries[[#This Row],[How many hours of a day you work on Excel]],ROW($1:$9),1)))</f>
        <v>2</v>
      </c>
      <c r="D95" s="11">
        <f t="array" ref="D95">IFERROR(1*MID(tblSalaries[[#This Row],[How many hours of a day you work on Excel]],B95,C95),0)</f>
        <v>2</v>
      </c>
      <c r="E95" s="9">
        <f t="array" ref="E95">MIN(IFERROR(FIND(lstNum,tblSalaries[[#This Row],[How many hours of a day you work on Excel]],B95+1),""))</f>
        <v>6</v>
      </c>
      <c r="F95" s="9">
        <f t="array" ref="F95">SUMPRODUCT(COUNTIF(lstDigits,MID(tblSalaries[[#This Row],[How many hours of a day you work on Excel]],ROW($1:$9)+1,1)))</f>
        <v>1</v>
      </c>
      <c r="G95" s="11">
        <f t="array" ref="G95">IFERROR(IF(D95=1*MID(tblSalaries[[#This Row],[How many hours of a day you work on Excel]],E95,F95),"",1*MID(tblSalaries[[#This Row],[How many hours of a day you work on Excel]],E95,F95)),0)</f>
        <v>3</v>
      </c>
      <c r="H95" s="11">
        <f t="shared" si="6"/>
        <v>2.5</v>
      </c>
      <c r="I95" s="11">
        <f t="shared" si="7"/>
        <v>2</v>
      </c>
      <c r="J95" s="11">
        <f t="shared" si="5"/>
        <v>3</v>
      </c>
    </row>
    <row r="96" spans="2:10">
      <c r="B96" s="9">
        <f t="array" ref="B96">MIN(IFERROR(FIND(lstNum,tblSalaries[[#This Row],[How many hours of a day you work on Excel]]),""))</f>
        <v>1</v>
      </c>
      <c r="C96" s="9">
        <f t="array" ref="C96">SUMPRODUCT(COUNTIF(lstDigits,MID(tblSalaries[[#This Row],[How many hours of a day you work on Excel]],ROW($1:$9),1)))</f>
        <v>2</v>
      </c>
      <c r="D96" s="11">
        <f t="array" ref="D96">IFERROR(1*MID(tblSalaries[[#This Row],[How many hours of a day you work on Excel]],B96,C96),0)</f>
        <v>1</v>
      </c>
      <c r="E96" s="9">
        <f t="array" ref="E96">MIN(IFERROR(FIND(lstNum,tblSalaries[[#This Row],[How many hours of a day you work on Excel]],B96+1),""))</f>
        <v>6</v>
      </c>
      <c r="F96" s="9">
        <f t="array" ref="F96">SUMPRODUCT(COUNTIF(lstDigits,MID(tblSalaries[[#This Row],[How many hours of a day you work on Excel]],ROW($1:$9)+1,1)))</f>
        <v>1</v>
      </c>
      <c r="G96" s="11">
        <f t="array" ref="G96">IFERROR(IF(D96=1*MID(tblSalaries[[#This Row],[How many hours of a day you work on Excel]],E96,F96),"",1*MID(tblSalaries[[#This Row],[How many hours of a day you work on Excel]],E96,F96)),0)</f>
        <v>2</v>
      </c>
      <c r="H96" s="11">
        <f t="shared" si="6"/>
        <v>1.5</v>
      </c>
      <c r="I96" s="11">
        <f t="shared" si="7"/>
        <v>1</v>
      </c>
      <c r="J96" s="11">
        <f t="shared" si="5"/>
        <v>2</v>
      </c>
    </row>
    <row r="97" spans="2:10">
      <c r="B97" s="9">
        <f t="array" ref="B97">MIN(IFERROR(FIND(lstNum,tblSalaries[[#This Row],[How many hours of a day you work on Excel]]),""))</f>
        <v>1</v>
      </c>
      <c r="C97" s="9">
        <f t="array" ref="C97">SUMPRODUCT(COUNTIF(lstDigits,MID(tblSalaries[[#This Row],[How many hours of a day you work on Excel]],ROW($1:$9),1)))</f>
        <v>2</v>
      </c>
      <c r="D97" s="11">
        <f t="array" ref="D97">IFERROR(1*MID(tblSalaries[[#This Row],[How many hours of a day you work on Excel]],B97,C97),0)</f>
        <v>1</v>
      </c>
      <c r="E97" s="9">
        <f t="array" ref="E97">MIN(IFERROR(FIND(lstNum,tblSalaries[[#This Row],[How many hours of a day you work on Excel]],B97+1),""))</f>
        <v>6</v>
      </c>
      <c r="F97" s="9">
        <f t="array" ref="F97">SUMPRODUCT(COUNTIF(lstDigits,MID(tblSalaries[[#This Row],[How many hours of a day you work on Excel]],ROW($1:$9)+1,1)))</f>
        <v>1</v>
      </c>
      <c r="G97" s="11">
        <f t="array" ref="G97">IFERROR(IF(D97=1*MID(tblSalaries[[#This Row],[How many hours of a day you work on Excel]],E97,F97),"",1*MID(tblSalaries[[#This Row],[How many hours of a day you work on Excel]],E97,F97)),0)</f>
        <v>2</v>
      </c>
      <c r="H97" s="11">
        <f t="shared" si="6"/>
        <v>1.5</v>
      </c>
      <c r="I97" s="11">
        <f t="shared" si="7"/>
        <v>1</v>
      </c>
      <c r="J97" s="11">
        <f t="shared" si="5"/>
        <v>2</v>
      </c>
    </row>
    <row r="98" spans="2:10">
      <c r="B98" s="9">
        <f t="array" ref="B98">MIN(IFERROR(FIND(lstNum,tblSalaries[[#This Row],[How many hours of a day you work on Excel]]),""))</f>
        <v>1</v>
      </c>
      <c r="C98" s="9">
        <f t="array" ref="C98">SUMPRODUCT(COUNTIF(lstDigits,MID(tblSalaries[[#This Row],[How many hours of a day you work on Excel]],ROW($1:$9),1)))</f>
        <v>2</v>
      </c>
      <c r="D98" s="11">
        <f t="array" ref="D98">IFERROR(1*MID(tblSalaries[[#This Row],[How many hours of a day you work on Excel]],B98,C98),0)</f>
        <v>4</v>
      </c>
      <c r="E98" s="9">
        <f t="array" ref="E98">MIN(IFERROR(FIND(lstNum,tblSalaries[[#This Row],[How many hours of a day you work on Excel]],B98+1),""))</f>
        <v>6</v>
      </c>
      <c r="F98" s="9">
        <f t="array" ref="F98">SUMPRODUCT(COUNTIF(lstDigits,MID(tblSalaries[[#This Row],[How many hours of a day you work on Excel]],ROW($1:$9)+1,1)))</f>
        <v>1</v>
      </c>
      <c r="G98" s="11">
        <f t="array" ref="G98">IFERROR(IF(D98=1*MID(tblSalaries[[#This Row],[How many hours of a day you work on Excel]],E98,F98),"",1*MID(tblSalaries[[#This Row],[How many hours of a day you work on Excel]],E98,F98)),0)</f>
        <v>6</v>
      </c>
      <c r="H98" s="11">
        <f t="shared" si="6"/>
        <v>5</v>
      </c>
      <c r="I98" s="11">
        <f t="shared" si="7"/>
        <v>4</v>
      </c>
      <c r="J98" s="11">
        <f t="shared" si="5"/>
        <v>6</v>
      </c>
    </row>
    <row r="99" spans="2:10">
      <c r="B99" s="9">
        <f t="array" ref="B99">MIN(IFERROR(FIND(lstNum,tblSalaries[[#This Row],[How many hours of a day you work on Excel]]),""))</f>
        <v>1</v>
      </c>
      <c r="C99" s="9">
        <f t="array" ref="C99">SUMPRODUCT(COUNTIF(lstDigits,MID(tblSalaries[[#This Row],[How many hours of a day you work on Excel]],ROW($1:$9),1)))</f>
        <v>2</v>
      </c>
      <c r="D99" s="11">
        <f t="array" ref="D99">IFERROR(1*MID(tblSalaries[[#This Row],[How many hours of a day you work on Excel]],B99,C99),0)</f>
        <v>2</v>
      </c>
      <c r="E99" s="9">
        <f t="array" ref="E99">MIN(IFERROR(FIND(lstNum,tblSalaries[[#This Row],[How many hours of a day you work on Excel]],B99+1),""))</f>
        <v>6</v>
      </c>
      <c r="F99" s="9">
        <f t="array" ref="F99">SUMPRODUCT(COUNTIF(lstDigits,MID(tblSalaries[[#This Row],[How many hours of a day you work on Excel]],ROW($1:$9)+1,1)))</f>
        <v>1</v>
      </c>
      <c r="G99" s="11">
        <f t="array" ref="G99">IFERROR(IF(D99=1*MID(tblSalaries[[#This Row],[How many hours of a day you work on Excel]],E99,F99),"",1*MID(tblSalaries[[#This Row],[How many hours of a day you work on Excel]],E99,F99)),0)</f>
        <v>3</v>
      </c>
      <c r="H99" s="11">
        <f t="shared" si="6"/>
        <v>2.5</v>
      </c>
      <c r="I99" s="11">
        <f t="shared" si="7"/>
        <v>2</v>
      </c>
      <c r="J99" s="11">
        <f t="shared" si="5"/>
        <v>3</v>
      </c>
    </row>
    <row r="100" spans="2:10">
      <c r="B100" s="9">
        <f t="array" ref="B100">MIN(IFERROR(FIND(lstNum,tblSalaries[[#This Row],[How many hours of a day you work on Excel]]),""))</f>
        <v>1</v>
      </c>
      <c r="C100" s="9">
        <f t="array" ref="C100">SUMPRODUCT(COUNTIF(lstDigits,MID(tblSalaries[[#This Row],[How many hours of a day you work on Excel]],ROW($1:$9),1)))</f>
        <v>2</v>
      </c>
      <c r="D100" s="11">
        <f t="array" ref="D100">IFERROR(1*MID(tblSalaries[[#This Row],[How many hours of a day you work on Excel]],B100,C100),0)</f>
        <v>1</v>
      </c>
      <c r="E100" s="9">
        <f t="array" ref="E100">MIN(IFERROR(FIND(lstNum,tblSalaries[[#This Row],[How many hours of a day you work on Excel]],B100+1),""))</f>
        <v>6</v>
      </c>
      <c r="F100" s="9">
        <f t="array" ref="F100">SUMPRODUCT(COUNTIF(lstDigits,MID(tblSalaries[[#This Row],[How many hours of a day you work on Excel]],ROW($1:$9)+1,1)))</f>
        <v>1</v>
      </c>
      <c r="G100" s="11">
        <f t="array" ref="G100">IFERROR(IF(D100=1*MID(tblSalaries[[#This Row],[How many hours of a day you work on Excel]],E100,F100),"",1*MID(tblSalaries[[#This Row],[How many hours of a day you work on Excel]],E100,F100)),0)</f>
        <v>2</v>
      </c>
      <c r="H100" s="11">
        <f t="shared" si="6"/>
        <v>1.5</v>
      </c>
      <c r="I100" s="11">
        <f t="shared" si="7"/>
        <v>1</v>
      </c>
      <c r="J100" s="11">
        <f t="shared" si="5"/>
        <v>2</v>
      </c>
    </row>
    <row r="101" spans="2:10">
      <c r="B101" s="9">
        <f t="array" ref="B101">MIN(IFERROR(FIND(lstNum,tblSalaries[[#This Row],[How many hours of a day you work on Excel]]),""))</f>
        <v>1</v>
      </c>
      <c r="C101" s="9">
        <f t="array" ref="C101">SUMPRODUCT(COUNTIF(lstDigits,MID(tblSalaries[[#This Row],[How many hours of a day you work on Excel]],ROW($1:$9),1)))</f>
        <v>2</v>
      </c>
      <c r="D101" s="11">
        <f t="array" ref="D101">IFERROR(1*MID(tblSalaries[[#This Row],[How many hours of a day you work on Excel]],B101,C101),0)</f>
        <v>4</v>
      </c>
      <c r="E101" s="9">
        <f t="array" ref="E101">MIN(IFERROR(FIND(lstNum,tblSalaries[[#This Row],[How many hours of a day you work on Excel]],B101+1),""))</f>
        <v>6</v>
      </c>
      <c r="F101" s="9">
        <f t="array" ref="F101">SUMPRODUCT(COUNTIF(lstDigits,MID(tblSalaries[[#This Row],[How many hours of a day you work on Excel]],ROW($1:$9)+1,1)))</f>
        <v>1</v>
      </c>
      <c r="G101" s="11">
        <f t="array" ref="G101">IFERROR(IF(D101=1*MID(tblSalaries[[#This Row],[How many hours of a day you work on Excel]],E101,F101),"",1*MID(tblSalaries[[#This Row],[How many hours of a day you work on Excel]],E101,F101)),0)</f>
        <v>6</v>
      </c>
      <c r="H101" s="11">
        <f t="shared" si="6"/>
        <v>5</v>
      </c>
      <c r="I101" s="11">
        <f t="shared" si="7"/>
        <v>4</v>
      </c>
      <c r="J101" s="11">
        <f t="shared" si="5"/>
        <v>6</v>
      </c>
    </row>
    <row r="102" spans="2:10">
      <c r="B102" s="9">
        <f t="array" ref="B102">MIN(IFERROR(FIND(lstNum,tblSalaries[[#This Row],[How many hours of a day you work on Excel]]),""))</f>
        <v>1</v>
      </c>
      <c r="C102" s="9">
        <f t="array" ref="C102">SUMPRODUCT(COUNTIF(lstDigits,MID(tblSalaries[[#This Row],[How many hours of a day you work on Excel]],ROW($1:$9),1)))</f>
        <v>2</v>
      </c>
      <c r="D102" s="11">
        <f t="array" ref="D102">IFERROR(1*MID(tblSalaries[[#This Row],[How many hours of a day you work on Excel]],B102,C102),0)</f>
        <v>4</v>
      </c>
      <c r="E102" s="9">
        <f t="array" ref="E102">MIN(IFERROR(FIND(lstNum,tblSalaries[[#This Row],[How many hours of a day you work on Excel]],B102+1),""))</f>
        <v>6</v>
      </c>
      <c r="F102" s="9">
        <f t="array" ref="F102">SUMPRODUCT(COUNTIF(lstDigits,MID(tblSalaries[[#This Row],[How many hours of a day you work on Excel]],ROW($1:$9)+1,1)))</f>
        <v>1</v>
      </c>
      <c r="G102" s="11">
        <f t="array" ref="G102">IFERROR(IF(D102=1*MID(tblSalaries[[#This Row],[How many hours of a day you work on Excel]],E102,F102),"",1*MID(tblSalaries[[#This Row],[How many hours of a day you work on Excel]],E102,F102)),0)</f>
        <v>6</v>
      </c>
      <c r="H102" s="11">
        <f t="shared" si="6"/>
        <v>5</v>
      </c>
      <c r="I102" s="11">
        <f t="shared" si="7"/>
        <v>4</v>
      </c>
      <c r="J102" s="11">
        <f t="shared" si="5"/>
        <v>6</v>
      </c>
    </row>
    <row r="103" spans="2:10">
      <c r="B103" s="9">
        <f t="array" ref="B103">MIN(IFERROR(FIND(lstNum,tblSalaries[[#This Row],[How many hours of a day you work on Excel]]),""))</f>
        <v>1</v>
      </c>
      <c r="C103" s="9">
        <f t="array" ref="C103">SUMPRODUCT(COUNTIF(lstDigits,MID(tblSalaries[[#This Row],[How many hours of a day you work on Excel]],ROW($1:$9),1)))</f>
        <v>2</v>
      </c>
      <c r="D103" s="11">
        <f t="array" ref="D103">IFERROR(1*MID(tblSalaries[[#This Row],[How many hours of a day you work on Excel]],B103,C103),0)</f>
        <v>4</v>
      </c>
      <c r="E103" s="9">
        <f t="array" ref="E103">MIN(IFERROR(FIND(lstNum,tblSalaries[[#This Row],[How many hours of a day you work on Excel]],B103+1),""))</f>
        <v>6</v>
      </c>
      <c r="F103" s="9">
        <f t="array" ref="F103">SUMPRODUCT(COUNTIF(lstDigits,MID(tblSalaries[[#This Row],[How many hours of a day you work on Excel]],ROW($1:$9)+1,1)))</f>
        <v>1</v>
      </c>
      <c r="G103" s="11">
        <f t="array" ref="G103">IFERROR(IF(D103=1*MID(tblSalaries[[#This Row],[How many hours of a day you work on Excel]],E103,F103),"",1*MID(tblSalaries[[#This Row],[How many hours of a day you work on Excel]],E103,F103)),0)</f>
        <v>6</v>
      </c>
      <c r="H103" s="11">
        <f t="shared" si="6"/>
        <v>5</v>
      </c>
      <c r="I103" s="11">
        <f t="shared" si="7"/>
        <v>4</v>
      </c>
      <c r="J103" s="11">
        <f t="shared" si="5"/>
        <v>6</v>
      </c>
    </row>
    <row r="104" spans="2:10">
      <c r="B104" s="9">
        <f t="array" ref="B104">MIN(IFERROR(FIND(lstNum,tblSalaries[[#This Row],[How many hours of a day you work on Excel]]),""))</f>
        <v>1</v>
      </c>
      <c r="C104" s="9">
        <f t="array" ref="C104">SUMPRODUCT(COUNTIF(lstDigits,MID(tblSalaries[[#This Row],[How many hours of a day you work on Excel]],ROW($1:$9),1)))</f>
        <v>2</v>
      </c>
      <c r="D104" s="11">
        <f t="array" ref="D104">IFERROR(1*MID(tblSalaries[[#This Row],[How many hours of a day you work on Excel]],B104,C104),0)</f>
        <v>4</v>
      </c>
      <c r="E104" s="9">
        <f t="array" ref="E104">MIN(IFERROR(FIND(lstNum,tblSalaries[[#This Row],[How many hours of a day you work on Excel]],B104+1),""))</f>
        <v>6</v>
      </c>
      <c r="F104" s="9">
        <f t="array" ref="F104">SUMPRODUCT(COUNTIF(lstDigits,MID(tblSalaries[[#This Row],[How many hours of a day you work on Excel]],ROW($1:$9)+1,1)))</f>
        <v>1</v>
      </c>
      <c r="G104" s="11">
        <f t="array" ref="G104">IFERROR(IF(D104=1*MID(tblSalaries[[#This Row],[How many hours of a day you work on Excel]],E104,F104),"",1*MID(tblSalaries[[#This Row],[How many hours of a day you work on Excel]],E104,F104)),0)</f>
        <v>6</v>
      </c>
      <c r="H104" s="11">
        <f t="shared" si="6"/>
        <v>5</v>
      </c>
      <c r="I104" s="11">
        <f t="shared" si="7"/>
        <v>4</v>
      </c>
      <c r="J104" s="11">
        <f t="shared" si="5"/>
        <v>6</v>
      </c>
    </row>
    <row r="105" spans="2:10">
      <c r="B105" s="9">
        <f t="array" ref="B105">MIN(IFERROR(FIND(lstNum,tblSalaries[[#This Row],[How many hours of a day you work on Excel]]),""))</f>
        <v>1</v>
      </c>
      <c r="C105" s="9">
        <f t="array" ref="C105">SUMPRODUCT(COUNTIF(lstDigits,MID(tblSalaries[[#This Row],[How many hours of a day you work on Excel]],ROW($1:$9),1)))</f>
        <v>2</v>
      </c>
      <c r="D105" s="11">
        <f t="array" ref="D105">IFERROR(1*MID(tblSalaries[[#This Row],[How many hours of a day you work on Excel]],B105,C105),0)</f>
        <v>4</v>
      </c>
      <c r="E105" s="9">
        <f t="array" ref="E105">MIN(IFERROR(FIND(lstNum,tblSalaries[[#This Row],[How many hours of a day you work on Excel]],B105+1),""))</f>
        <v>6</v>
      </c>
      <c r="F105" s="9">
        <f t="array" ref="F105">SUMPRODUCT(COUNTIF(lstDigits,MID(tblSalaries[[#This Row],[How many hours of a day you work on Excel]],ROW($1:$9)+1,1)))</f>
        <v>1</v>
      </c>
      <c r="G105" s="11">
        <f t="array" ref="G105">IFERROR(IF(D105=1*MID(tblSalaries[[#This Row],[How many hours of a day you work on Excel]],E105,F105),"",1*MID(tblSalaries[[#This Row],[How many hours of a day you work on Excel]],E105,F105)),0)</f>
        <v>6</v>
      </c>
      <c r="H105" s="11">
        <f t="shared" si="6"/>
        <v>5</v>
      </c>
      <c r="I105" s="11">
        <f t="shared" si="7"/>
        <v>4</v>
      </c>
      <c r="J105" s="11">
        <f t="shared" si="5"/>
        <v>6</v>
      </c>
    </row>
    <row r="106" spans="2:10">
      <c r="B106" s="9">
        <f t="array" ref="B106">MIN(IFERROR(FIND(lstNum,tblSalaries[[#This Row],[How many hours of a day you work on Excel]]),""))</f>
        <v>1</v>
      </c>
      <c r="C106" s="9">
        <f t="array" ref="C106">SUMPRODUCT(COUNTIF(lstDigits,MID(tblSalaries[[#This Row],[How many hours of a day you work on Excel]],ROW($1:$9),1)))</f>
        <v>2</v>
      </c>
      <c r="D106" s="11">
        <f t="array" ref="D106">IFERROR(1*MID(tblSalaries[[#This Row],[How many hours of a day you work on Excel]],B106,C106),0)</f>
        <v>1</v>
      </c>
      <c r="E106" s="9">
        <f t="array" ref="E106">MIN(IFERROR(FIND(lstNum,tblSalaries[[#This Row],[How many hours of a day you work on Excel]],B106+1),""))</f>
        <v>6</v>
      </c>
      <c r="F106" s="9">
        <f t="array" ref="F106">SUMPRODUCT(COUNTIF(lstDigits,MID(tblSalaries[[#This Row],[How many hours of a day you work on Excel]],ROW($1:$9)+1,1)))</f>
        <v>1</v>
      </c>
      <c r="G106" s="11">
        <f t="array" ref="G106">IFERROR(IF(D106=1*MID(tblSalaries[[#This Row],[How many hours of a day you work on Excel]],E106,F106),"",1*MID(tblSalaries[[#This Row],[How many hours of a day you work on Excel]],E106,F106)),0)</f>
        <v>2</v>
      </c>
      <c r="H106" s="11">
        <f t="shared" si="6"/>
        <v>1.5</v>
      </c>
      <c r="I106" s="11">
        <f t="shared" si="7"/>
        <v>1</v>
      </c>
      <c r="J106" s="11">
        <f t="shared" si="5"/>
        <v>2</v>
      </c>
    </row>
    <row r="107" spans="2:10">
      <c r="B107" s="9">
        <f t="array" ref="B107">MIN(IFERROR(FIND(lstNum,tblSalaries[[#This Row],[How many hours of a day you work on Excel]]),""))</f>
        <v>1</v>
      </c>
      <c r="C107" s="9">
        <f t="array" ref="C107">SUMPRODUCT(COUNTIF(lstDigits,MID(tblSalaries[[#This Row],[How many hours of a day you work on Excel]],ROW($1:$9),1)))</f>
        <v>2</v>
      </c>
      <c r="D107" s="11">
        <f t="array" ref="D107">IFERROR(1*MID(tblSalaries[[#This Row],[How many hours of a day you work on Excel]],B107,C107),0)</f>
        <v>4</v>
      </c>
      <c r="E107" s="9">
        <f t="array" ref="E107">MIN(IFERROR(FIND(lstNum,tblSalaries[[#This Row],[How many hours of a day you work on Excel]],B107+1),""))</f>
        <v>6</v>
      </c>
      <c r="F107" s="9">
        <f t="array" ref="F107">SUMPRODUCT(COUNTIF(lstDigits,MID(tblSalaries[[#This Row],[How many hours of a day you work on Excel]],ROW($1:$9)+1,1)))</f>
        <v>1</v>
      </c>
      <c r="G107" s="11">
        <f t="array" ref="G107">IFERROR(IF(D107=1*MID(tblSalaries[[#This Row],[How many hours of a day you work on Excel]],E107,F107),"",1*MID(tblSalaries[[#This Row],[How many hours of a day you work on Excel]],E107,F107)),0)</f>
        <v>6</v>
      </c>
      <c r="H107" s="11">
        <f t="shared" si="6"/>
        <v>5</v>
      </c>
      <c r="I107" s="11">
        <f t="shared" si="7"/>
        <v>4</v>
      </c>
      <c r="J107" s="11">
        <f t="shared" si="5"/>
        <v>6</v>
      </c>
    </row>
    <row r="108" spans="2:10">
      <c r="B108" s="9">
        <f t="array" ref="B108">MIN(IFERROR(FIND(lstNum,tblSalaries[[#This Row],[How many hours of a day you work on Excel]]),""))</f>
        <v>1</v>
      </c>
      <c r="C108" s="9">
        <f t="array" ref="C108">SUMPRODUCT(COUNTIF(lstDigits,MID(tblSalaries[[#This Row],[How many hours of a day you work on Excel]],ROW($1:$9),1)))</f>
        <v>2</v>
      </c>
      <c r="D108" s="11">
        <f t="array" ref="D108">IFERROR(1*MID(tblSalaries[[#This Row],[How many hours of a day you work on Excel]],B108,C108),0)</f>
        <v>4</v>
      </c>
      <c r="E108" s="9">
        <f t="array" ref="E108">MIN(IFERROR(FIND(lstNum,tblSalaries[[#This Row],[How many hours of a day you work on Excel]],B108+1),""))</f>
        <v>6</v>
      </c>
      <c r="F108" s="9">
        <f t="array" ref="F108">SUMPRODUCT(COUNTIF(lstDigits,MID(tblSalaries[[#This Row],[How many hours of a day you work on Excel]],ROW($1:$9)+1,1)))</f>
        <v>1</v>
      </c>
      <c r="G108" s="11">
        <f t="array" ref="G108">IFERROR(IF(D108=1*MID(tblSalaries[[#This Row],[How many hours of a day you work on Excel]],E108,F108),"",1*MID(tblSalaries[[#This Row],[How many hours of a day you work on Excel]],E108,F108)),0)</f>
        <v>6</v>
      </c>
      <c r="H108" s="11">
        <f t="shared" si="6"/>
        <v>5</v>
      </c>
      <c r="I108" s="11">
        <f t="shared" si="7"/>
        <v>4</v>
      </c>
      <c r="J108" s="11">
        <f t="shared" si="5"/>
        <v>6</v>
      </c>
    </row>
    <row r="109" spans="2:10">
      <c r="B109" s="9">
        <f t="array" ref="B109">MIN(IFERROR(FIND(lstNum,tblSalaries[[#This Row],[How many hours of a day you work on Excel]]),""))</f>
        <v>1</v>
      </c>
      <c r="C109" s="9">
        <f t="array" ref="C109">SUMPRODUCT(COUNTIF(lstDigits,MID(tblSalaries[[#This Row],[How many hours of a day you work on Excel]],ROW($1:$9),1)))</f>
        <v>2</v>
      </c>
      <c r="D109" s="11">
        <f t="array" ref="D109">IFERROR(1*MID(tblSalaries[[#This Row],[How many hours of a day you work on Excel]],B109,C109),0)</f>
        <v>4</v>
      </c>
      <c r="E109" s="9">
        <f t="array" ref="E109">MIN(IFERROR(FIND(lstNum,tblSalaries[[#This Row],[How many hours of a day you work on Excel]],B109+1),""))</f>
        <v>6</v>
      </c>
      <c r="F109" s="9">
        <f t="array" ref="F109">SUMPRODUCT(COUNTIF(lstDigits,MID(tblSalaries[[#This Row],[How many hours of a day you work on Excel]],ROW($1:$9)+1,1)))</f>
        <v>1</v>
      </c>
      <c r="G109" s="11">
        <f t="array" ref="G109">IFERROR(IF(D109=1*MID(tblSalaries[[#This Row],[How many hours of a day you work on Excel]],E109,F109),"",1*MID(tblSalaries[[#This Row],[How many hours of a day you work on Excel]],E109,F109)),0)</f>
        <v>6</v>
      </c>
      <c r="H109" s="11">
        <f t="shared" si="6"/>
        <v>5</v>
      </c>
      <c r="I109" s="11">
        <f t="shared" si="7"/>
        <v>4</v>
      </c>
      <c r="J109" s="11">
        <f t="shared" si="5"/>
        <v>6</v>
      </c>
    </row>
    <row r="110" spans="2:10">
      <c r="B110" s="9">
        <f t="array" ref="B110">MIN(IFERROR(FIND(lstNum,tblSalaries[[#This Row],[How many hours of a day you work on Excel]]),""))</f>
        <v>1</v>
      </c>
      <c r="C110" s="9">
        <f t="array" ref="C110">SUMPRODUCT(COUNTIF(lstDigits,MID(tblSalaries[[#This Row],[How many hours of a day you work on Excel]],ROW($1:$9),1)))</f>
        <v>2</v>
      </c>
      <c r="D110" s="11">
        <f t="array" ref="D110">IFERROR(1*MID(tblSalaries[[#This Row],[How many hours of a day you work on Excel]],B110,C110),0)</f>
        <v>4</v>
      </c>
      <c r="E110" s="9">
        <f t="array" ref="E110">MIN(IFERROR(FIND(lstNum,tblSalaries[[#This Row],[How many hours of a day you work on Excel]],B110+1),""))</f>
        <v>6</v>
      </c>
      <c r="F110" s="9">
        <f t="array" ref="F110">SUMPRODUCT(COUNTIF(lstDigits,MID(tblSalaries[[#This Row],[How many hours of a day you work on Excel]],ROW($1:$9)+1,1)))</f>
        <v>1</v>
      </c>
      <c r="G110" s="11">
        <f t="array" ref="G110">IFERROR(IF(D110=1*MID(tblSalaries[[#This Row],[How many hours of a day you work on Excel]],E110,F110),"",1*MID(tblSalaries[[#This Row],[How many hours of a day you work on Excel]],E110,F110)),0)</f>
        <v>6</v>
      </c>
      <c r="H110" s="11">
        <f t="shared" si="6"/>
        <v>5</v>
      </c>
      <c r="I110" s="11">
        <f t="shared" si="7"/>
        <v>4</v>
      </c>
      <c r="J110" s="11">
        <f t="shared" si="5"/>
        <v>6</v>
      </c>
    </row>
    <row r="111" spans="2:10">
      <c r="B111" s="9">
        <f t="array" ref="B111">MIN(IFERROR(FIND(lstNum,tblSalaries[[#This Row],[How many hours of a day you work on Excel]]),""))</f>
        <v>1</v>
      </c>
      <c r="C111" s="9">
        <f t="array" ref="C111">SUMPRODUCT(COUNTIF(lstDigits,MID(tblSalaries[[#This Row],[How many hours of a day you work on Excel]],ROW($1:$9),1)))</f>
        <v>2</v>
      </c>
      <c r="D111" s="11">
        <f t="array" ref="D111">IFERROR(1*MID(tblSalaries[[#This Row],[How many hours of a day you work on Excel]],B111,C111),0)</f>
        <v>2</v>
      </c>
      <c r="E111" s="9">
        <f t="array" ref="E111">MIN(IFERROR(FIND(lstNum,tblSalaries[[#This Row],[How many hours of a day you work on Excel]],B111+1),""))</f>
        <v>6</v>
      </c>
      <c r="F111" s="9">
        <f t="array" ref="F111">SUMPRODUCT(COUNTIF(lstDigits,MID(tblSalaries[[#This Row],[How many hours of a day you work on Excel]],ROW($1:$9)+1,1)))</f>
        <v>1</v>
      </c>
      <c r="G111" s="11">
        <f t="array" ref="G111">IFERROR(IF(D111=1*MID(tblSalaries[[#This Row],[How many hours of a day you work on Excel]],E111,F111),"",1*MID(tblSalaries[[#This Row],[How many hours of a day you work on Excel]],E111,F111)),0)</f>
        <v>3</v>
      </c>
      <c r="H111" s="11">
        <f t="shared" si="6"/>
        <v>2.5</v>
      </c>
      <c r="I111" s="11">
        <f t="shared" si="7"/>
        <v>2</v>
      </c>
      <c r="J111" s="11">
        <f t="shared" si="5"/>
        <v>3</v>
      </c>
    </row>
    <row r="112" spans="2:10">
      <c r="B112" s="9">
        <f t="array" ref="B112">MIN(IFERROR(FIND(lstNum,tblSalaries[[#This Row],[How many hours of a day you work on Excel]]),""))</f>
        <v>1</v>
      </c>
      <c r="C112" s="9">
        <f t="array" ref="C112">SUMPRODUCT(COUNTIF(lstDigits,MID(tblSalaries[[#This Row],[How many hours of a day you work on Excel]],ROW($1:$9),1)))</f>
        <v>2</v>
      </c>
      <c r="D112" s="11">
        <f t="array" ref="D112">IFERROR(1*MID(tblSalaries[[#This Row],[How many hours of a day you work on Excel]],B112,C112),0)</f>
        <v>4</v>
      </c>
      <c r="E112" s="9">
        <f t="array" ref="E112">MIN(IFERROR(FIND(lstNum,tblSalaries[[#This Row],[How many hours of a day you work on Excel]],B112+1),""))</f>
        <v>6</v>
      </c>
      <c r="F112" s="9">
        <f t="array" ref="F112">SUMPRODUCT(COUNTIF(lstDigits,MID(tblSalaries[[#This Row],[How many hours of a day you work on Excel]],ROW($1:$9)+1,1)))</f>
        <v>1</v>
      </c>
      <c r="G112" s="11">
        <f t="array" ref="G112">IFERROR(IF(D112=1*MID(tblSalaries[[#This Row],[How many hours of a day you work on Excel]],E112,F112),"",1*MID(tblSalaries[[#This Row],[How many hours of a day you work on Excel]],E112,F112)),0)</f>
        <v>6</v>
      </c>
      <c r="H112" s="11">
        <f t="shared" si="6"/>
        <v>5</v>
      </c>
      <c r="I112" s="11">
        <f t="shared" si="7"/>
        <v>4</v>
      </c>
      <c r="J112" s="11">
        <f t="shared" si="5"/>
        <v>6</v>
      </c>
    </row>
    <row r="113" spans="2:10">
      <c r="B113" s="9">
        <f t="array" ref="B113">MIN(IFERROR(FIND(lstNum,tblSalaries[[#This Row],[How many hours of a day you work on Excel]]),""))</f>
        <v>1</v>
      </c>
      <c r="C113" s="9">
        <f t="array" ref="C113">SUMPRODUCT(COUNTIF(lstDigits,MID(tblSalaries[[#This Row],[How many hours of a day you work on Excel]],ROW($1:$9),1)))</f>
        <v>2</v>
      </c>
      <c r="D113" s="11">
        <f t="array" ref="D113">IFERROR(1*MID(tblSalaries[[#This Row],[How many hours of a day you work on Excel]],B113,C113),0)</f>
        <v>4</v>
      </c>
      <c r="E113" s="9">
        <f t="array" ref="E113">MIN(IFERROR(FIND(lstNum,tblSalaries[[#This Row],[How many hours of a day you work on Excel]],B113+1),""))</f>
        <v>6</v>
      </c>
      <c r="F113" s="9">
        <f t="array" ref="F113">SUMPRODUCT(COUNTIF(lstDigits,MID(tblSalaries[[#This Row],[How many hours of a day you work on Excel]],ROW($1:$9)+1,1)))</f>
        <v>1</v>
      </c>
      <c r="G113" s="11">
        <f t="array" ref="G113">IFERROR(IF(D113=1*MID(tblSalaries[[#This Row],[How many hours of a day you work on Excel]],E113,F113),"",1*MID(tblSalaries[[#This Row],[How many hours of a day you work on Excel]],E113,F113)),0)</f>
        <v>6</v>
      </c>
      <c r="H113" s="11">
        <f t="shared" si="6"/>
        <v>5</v>
      </c>
      <c r="I113" s="11">
        <f t="shared" si="7"/>
        <v>4</v>
      </c>
      <c r="J113" s="11">
        <f t="shared" si="5"/>
        <v>6</v>
      </c>
    </row>
    <row r="114" spans="2:10">
      <c r="B114" s="9">
        <f t="array" ref="B114">MIN(IFERROR(FIND(lstNum,tblSalaries[[#This Row],[How many hours of a day you work on Excel]]),""))</f>
        <v>1</v>
      </c>
      <c r="C114" s="9">
        <f t="array" ref="C114">SUMPRODUCT(COUNTIF(lstDigits,MID(tblSalaries[[#This Row],[How many hours of a day you work on Excel]],ROW($1:$9),1)))</f>
        <v>2</v>
      </c>
      <c r="D114" s="11">
        <f t="array" ref="D114">IFERROR(1*MID(tblSalaries[[#This Row],[How many hours of a day you work on Excel]],B114,C114),0)</f>
        <v>4</v>
      </c>
      <c r="E114" s="9">
        <f t="array" ref="E114">MIN(IFERROR(FIND(lstNum,tblSalaries[[#This Row],[How many hours of a day you work on Excel]],B114+1),""))</f>
        <v>6</v>
      </c>
      <c r="F114" s="9">
        <f t="array" ref="F114">SUMPRODUCT(COUNTIF(lstDigits,MID(tblSalaries[[#This Row],[How many hours of a day you work on Excel]],ROW($1:$9)+1,1)))</f>
        <v>1</v>
      </c>
      <c r="G114" s="11">
        <f t="array" ref="G114">IFERROR(IF(D114=1*MID(tblSalaries[[#This Row],[How many hours of a day you work on Excel]],E114,F114),"",1*MID(tblSalaries[[#This Row],[How many hours of a day you work on Excel]],E114,F114)),0)</f>
        <v>6</v>
      </c>
      <c r="H114" s="11">
        <f t="shared" si="6"/>
        <v>5</v>
      </c>
      <c r="I114" s="11">
        <f t="shared" si="7"/>
        <v>4</v>
      </c>
      <c r="J114" s="11">
        <f t="shared" si="5"/>
        <v>6</v>
      </c>
    </row>
    <row r="115" spans="2:10">
      <c r="B115" s="9">
        <f t="array" ref="B115">MIN(IFERROR(FIND(lstNum,tblSalaries[[#This Row],[How many hours of a day you work on Excel]]),""))</f>
        <v>1</v>
      </c>
      <c r="C115" s="9">
        <f t="array" ref="C115">SUMPRODUCT(COUNTIF(lstDigits,MID(tblSalaries[[#This Row],[How many hours of a day you work on Excel]],ROW($1:$9),1)))</f>
        <v>2</v>
      </c>
      <c r="D115" s="11">
        <f t="array" ref="D115">IFERROR(1*MID(tblSalaries[[#This Row],[How many hours of a day you work on Excel]],B115,C115),0)</f>
        <v>4</v>
      </c>
      <c r="E115" s="9">
        <f t="array" ref="E115">MIN(IFERROR(FIND(lstNum,tblSalaries[[#This Row],[How many hours of a day you work on Excel]],B115+1),""))</f>
        <v>6</v>
      </c>
      <c r="F115" s="9">
        <f t="array" ref="F115">SUMPRODUCT(COUNTIF(lstDigits,MID(tblSalaries[[#This Row],[How many hours of a day you work on Excel]],ROW($1:$9)+1,1)))</f>
        <v>1</v>
      </c>
      <c r="G115" s="11">
        <f t="array" ref="G115">IFERROR(IF(D115=1*MID(tblSalaries[[#This Row],[How many hours of a day you work on Excel]],E115,F115),"",1*MID(tblSalaries[[#This Row],[How many hours of a day you work on Excel]],E115,F115)),0)</f>
        <v>6</v>
      </c>
      <c r="H115" s="11">
        <f t="shared" si="6"/>
        <v>5</v>
      </c>
      <c r="I115" s="11">
        <f t="shared" si="7"/>
        <v>4</v>
      </c>
      <c r="J115" s="11">
        <f t="shared" si="5"/>
        <v>6</v>
      </c>
    </row>
    <row r="116" spans="2:10">
      <c r="B116" s="9">
        <f t="array" ref="B116">MIN(IFERROR(FIND(lstNum,tblSalaries[[#This Row],[How many hours of a day you work on Excel]]),""))</f>
        <v>9</v>
      </c>
      <c r="C116" s="9">
        <f t="array" ref="C116">SUMPRODUCT(COUNTIF(lstDigits,MID(tblSalaries[[#This Row],[How many hours of a day you work on Excel]],ROW($1:$9),1)))</f>
        <v>1</v>
      </c>
      <c r="D116" s="11">
        <f t="array" ref="D116">IFERROR(1*MID(tblSalaries[[#This Row],[How many hours of a day you work on Excel]],B116,C116),0)</f>
        <v>8</v>
      </c>
      <c r="E116" s="9">
        <f t="array" ref="E116">MIN(IFERROR(FIND(lstNum,tblSalaries[[#This Row],[How many hours of a day you work on Excel]],B116+1),""))</f>
        <v>31</v>
      </c>
      <c r="F116" s="9">
        <f t="array" ref="F116">SUMPRODUCT(COUNTIF(lstDigits,MID(tblSalaries[[#This Row],[How many hours of a day you work on Excel]],ROW($1:$9)+1,1)))</f>
        <v>1</v>
      </c>
      <c r="G116" s="11" t="str">
        <f t="array" ref="G116">IFERROR(IF(D116=1*MID(tblSalaries[[#This Row],[How many hours of a day you work on Excel]],E116,F116),"",1*MID(tblSalaries[[#This Row],[How many hours of a day you work on Excel]],E116,F116)),0)</f>
        <v/>
      </c>
      <c r="H116" s="11">
        <f t="shared" si="6"/>
        <v>8</v>
      </c>
      <c r="I116" s="11">
        <f t="shared" si="7"/>
        <v>8</v>
      </c>
      <c r="J116" s="11">
        <f t="shared" si="5"/>
        <v>8</v>
      </c>
    </row>
    <row r="117" spans="2:10">
      <c r="B117" s="9">
        <f t="array" ref="B117">MIN(IFERROR(FIND(lstNum,tblSalaries[[#This Row],[How many hours of a day you work on Excel]]),""))</f>
        <v>1</v>
      </c>
      <c r="C117" s="9">
        <f t="array" ref="C117">SUMPRODUCT(COUNTIF(lstDigits,MID(tblSalaries[[#This Row],[How many hours of a day you work on Excel]],ROW($1:$9),1)))</f>
        <v>2</v>
      </c>
      <c r="D117" s="11">
        <f t="array" ref="D117">IFERROR(1*MID(tblSalaries[[#This Row],[How many hours of a day you work on Excel]],B117,C117),0)</f>
        <v>2</v>
      </c>
      <c r="E117" s="9">
        <f t="array" ref="E117">MIN(IFERROR(FIND(lstNum,tblSalaries[[#This Row],[How many hours of a day you work on Excel]],B117+1),""))</f>
        <v>6</v>
      </c>
      <c r="F117" s="9">
        <f t="array" ref="F117">SUMPRODUCT(COUNTIF(lstDigits,MID(tblSalaries[[#This Row],[How many hours of a day you work on Excel]],ROW($1:$9)+1,1)))</f>
        <v>1</v>
      </c>
      <c r="G117" s="11">
        <f t="array" ref="G117">IFERROR(IF(D117=1*MID(tblSalaries[[#This Row],[How many hours of a day you work on Excel]],E117,F117),"",1*MID(tblSalaries[[#This Row],[How many hours of a day you work on Excel]],E117,F117)),0)</f>
        <v>3</v>
      </c>
      <c r="H117" s="11">
        <f t="shared" si="6"/>
        <v>2.5</v>
      </c>
      <c r="I117" s="11">
        <f t="shared" si="7"/>
        <v>2</v>
      </c>
      <c r="J117" s="11">
        <f t="shared" si="5"/>
        <v>3</v>
      </c>
    </row>
    <row r="118" spans="2:10">
      <c r="B118" s="9">
        <f t="array" ref="B118">MIN(IFERROR(FIND(lstNum,tblSalaries[[#This Row],[How many hours of a day you work on Excel]]),""))</f>
        <v>1</v>
      </c>
      <c r="C118" s="9">
        <f t="array" ref="C118">SUMPRODUCT(COUNTIF(lstDigits,MID(tblSalaries[[#This Row],[How many hours of a day you work on Excel]],ROW($1:$9),1)))</f>
        <v>2</v>
      </c>
      <c r="D118" s="11">
        <f t="array" ref="D118">IFERROR(1*MID(tblSalaries[[#This Row],[How many hours of a day you work on Excel]],B118,C118),0)</f>
        <v>4</v>
      </c>
      <c r="E118" s="9">
        <f t="array" ref="E118">MIN(IFERROR(FIND(lstNum,tblSalaries[[#This Row],[How many hours of a day you work on Excel]],B118+1),""))</f>
        <v>6</v>
      </c>
      <c r="F118" s="9">
        <f t="array" ref="F118">SUMPRODUCT(COUNTIF(lstDigits,MID(tblSalaries[[#This Row],[How many hours of a day you work on Excel]],ROW($1:$9)+1,1)))</f>
        <v>1</v>
      </c>
      <c r="G118" s="11">
        <f t="array" ref="G118">IFERROR(IF(D118=1*MID(tblSalaries[[#This Row],[How many hours of a day you work on Excel]],E118,F118),"",1*MID(tblSalaries[[#This Row],[How many hours of a day you work on Excel]],E118,F118)),0)</f>
        <v>6</v>
      </c>
      <c r="H118" s="11">
        <f t="shared" si="6"/>
        <v>5</v>
      </c>
      <c r="I118" s="11">
        <f t="shared" si="7"/>
        <v>4</v>
      </c>
      <c r="J118" s="11">
        <f t="shared" si="5"/>
        <v>6</v>
      </c>
    </row>
    <row r="119" spans="2:10">
      <c r="B119" s="9">
        <f t="array" ref="B119">MIN(IFERROR(FIND(lstNum,tblSalaries[[#This Row],[How many hours of a day you work on Excel]]),""))</f>
        <v>1</v>
      </c>
      <c r="C119" s="9">
        <f t="array" ref="C119">SUMPRODUCT(COUNTIF(lstDigits,MID(tblSalaries[[#This Row],[How many hours of a day you work on Excel]],ROW($1:$9),1)))</f>
        <v>2</v>
      </c>
      <c r="D119" s="11">
        <f t="array" ref="D119">IFERROR(1*MID(tblSalaries[[#This Row],[How many hours of a day you work on Excel]],B119,C119),0)</f>
        <v>4</v>
      </c>
      <c r="E119" s="9">
        <f t="array" ref="E119">MIN(IFERROR(FIND(lstNum,tblSalaries[[#This Row],[How many hours of a day you work on Excel]],B119+1),""))</f>
        <v>6</v>
      </c>
      <c r="F119" s="9">
        <f t="array" ref="F119">SUMPRODUCT(COUNTIF(lstDigits,MID(tblSalaries[[#This Row],[How many hours of a day you work on Excel]],ROW($1:$9)+1,1)))</f>
        <v>1</v>
      </c>
      <c r="G119" s="11">
        <f t="array" ref="G119">IFERROR(IF(D119=1*MID(tblSalaries[[#This Row],[How many hours of a day you work on Excel]],E119,F119),"",1*MID(tblSalaries[[#This Row],[How many hours of a day you work on Excel]],E119,F119)),0)</f>
        <v>6</v>
      </c>
      <c r="H119" s="11">
        <f t="shared" si="6"/>
        <v>5</v>
      </c>
      <c r="I119" s="11">
        <f t="shared" si="7"/>
        <v>4</v>
      </c>
      <c r="J119" s="11">
        <f t="shared" si="5"/>
        <v>6</v>
      </c>
    </row>
    <row r="120" spans="2:10">
      <c r="B120" s="9">
        <f t="array" ref="B120">MIN(IFERROR(FIND(lstNum,tblSalaries[[#This Row],[How many hours of a day you work on Excel]]),""))</f>
        <v>1</v>
      </c>
      <c r="C120" s="9">
        <f t="array" ref="C120">SUMPRODUCT(COUNTIF(lstDigits,MID(tblSalaries[[#This Row],[How many hours of a day you work on Excel]],ROW($1:$9),1)))</f>
        <v>2</v>
      </c>
      <c r="D120" s="11">
        <f t="array" ref="D120">IFERROR(1*MID(tblSalaries[[#This Row],[How many hours of a day you work on Excel]],B120,C120),0)</f>
        <v>4</v>
      </c>
      <c r="E120" s="9">
        <f t="array" ref="E120">MIN(IFERROR(FIND(lstNum,tblSalaries[[#This Row],[How many hours of a day you work on Excel]],B120+1),""))</f>
        <v>6</v>
      </c>
      <c r="F120" s="9">
        <f t="array" ref="F120">SUMPRODUCT(COUNTIF(lstDigits,MID(tblSalaries[[#This Row],[How many hours of a day you work on Excel]],ROW($1:$9)+1,1)))</f>
        <v>1</v>
      </c>
      <c r="G120" s="11">
        <f t="array" ref="G120">IFERROR(IF(D120=1*MID(tblSalaries[[#This Row],[How many hours of a day you work on Excel]],E120,F120),"",1*MID(tblSalaries[[#This Row],[How many hours of a day you work on Excel]],E120,F120)),0)</f>
        <v>6</v>
      </c>
      <c r="H120" s="11">
        <f t="shared" si="6"/>
        <v>5</v>
      </c>
      <c r="I120" s="11">
        <f t="shared" si="7"/>
        <v>4</v>
      </c>
      <c r="J120" s="11">
        <f t="shared" si="5"/>
        <v>6</v>
      </c>
    </row>
    <row r="121" spans="2:10">
      <c r="B121" s="9">
        <f t="array" ref="B121">MIN(IFERROR(FIND(lstNum,tblSalaries[[#This Row],[How many hours of a day you work on Excel]]),""))</f>
        <v>9</v>
      </c>
      <c r="C121" s="9">
        <f t="array" ref="C121">SUMPRODUCT(COUNTIF(lstDigits,MID(tblSalaries[[#This Row],[How many hours of a day you work on Excel]],ROW($1:$9),1)))</f>
        <v>1</v>
      </c>
      <c r="D121" s="11">
        <f t="array" ref="D121">IFERROR(1*MID(tblSalaries[[#This Row],[How many hours of a day you work on Excel]],B121,C121),0)</f>
        <v>8</v>
      </c>
      <c r="E121" s="9">
        <f t="array" ref="E121">MIN(IFERROR(FIND(lstNum,tblSalaries[[#This Row],[How many hours of a day you work on Excel]],B121+1),""))</f>
        <v>31</v>
      </c>
      <c r="F121" s="9">
        <f t="array" ref="F121">SUMPRODUCT(COUNTIF(lstDigits,MID(tblSalaries[[#This Row],[How many hours of a day you work on Excel]],ROW($1:$9)+1,1)))</f>
        <v>1</v>
      </c>
      <c r="G121" s="11" t="str">
        <f t="array" ref="G121">IFERROR(IF(D121=1*MID(tblSalaries[[#This Row],[How many hours of a day you work on Excel]],E121,F121),"",1*MID(tblSalaries[[#This Row],[How many hours of a day you work on Excel]],E121,F121)),0)</f>
        <v/>
      </c>
      <c r="H121" s="11">
        <f t="shared" si="6"/>
        <v>8</v>
      </c>
      <c r="I121" s="11">
        <f t="shared" si="7"/>
        <v>8</v>
      </c>
      <c r="J121" s="11">
        <f t="shared" si="5"/>
        <v>8</v>
      </c>
    </row>
    <row r="122" spans="2:10">
      <c r="B122" s="9">
        <f t="array" ref="B122">MIN(IFERROR(FIND(lstNum,tblSalaries[[#This Row],[How many hours of a day you work on Excel]]),""))</f>
        <v>0</v>
      </c>
      <c r="C122" s="9">
        <f t="array" ref="C122">SUMPRODUCT(COUNTIF(lstDigits,MID(tblSalaries[[#This Row],[How many hours of a day you work on Excel]],ROW($1:$9),1)))</f>
        <v>4</v>
      </c>
      <c r="D122" s="11">
        <f t="array" ref="D122">IFERROR(1*MID(tblSalaries[[#This Row],[How many hours of a day you work on Excel]],B122,C122),0)</f>
        <v>0</v>
      </c>
      <c r="E122" s="9">
        <f t="array" ref="E122">MIN(IFERROR(FIND(lstNum,tblSalaries[[#This Row],[How many hours of a day you work on Excel]],B122+1),""))</f>
        <v>0</v>
      </c>
      <c r="F122" s="9">
        <f t="array" ref="F122">SUMPRODUCT(COUNTIF(lstDigits,MID(tblSalaries[[#This Row],[How many hours of a day you work on Excel]],ROW($1:$9)+1,1)))</f>
        <v>4</v>
      </c>
      <c r="G122" s="11">
        <f t="array" ref="G122">IFERROR(IF(D122=1*MID(tblSalaries[[#This Row],[How many hours of a day you work on Excel]],E122,F122),"",1*MID(tblSalaries[[#This Row],[How many hours of a day you work on Excel]],E122,F122)),0)</f>
        <v>0</v>
      </c>
      <c r="H122" s="11">
        <f t="shared" si="6"/>
        <v>0</v>
      </c>
      <c r="I122" s="11">
        <f t="shared" si="7"/>
        <v>0</v>
      </c>
      <c r="J122" s="11">
        <f t="shared" si="5"/>
        <v>0</v>
      </c>
    </row>
    <row r="123" spans="2:10">
      <c r="B123" s="9">
        <f t="array" ref="B123">MIN(IFERROR(FIND(lstNum,tblSalaries[[#This Row],[How many hours of a day you work on Excel]]),""))</f>
        <v>0</v>
      </c>
      <c r="C123" s="9">
        <f t="array" ref="C123">SUMPRODUCT(COUNTIF(lstDigits,MID(tblSalaries[[#This Row],[How many hours of a day you work on Excel]],ROW($1:$9),1)))</f>
        <v>4</v>
      </c>
      <c r="D123" s="11">
        <f t="array" ref="D123">IFERROR(1*MID(tblSalaries[[#This Row],[How many hours of a day you work on Excel]],B123,C123),0)</f>
        <v>0</v>
      </c>
      <c r="E123" s="9">
        <f t="array" ref="E123">MIN(IFERROR(FIND(lstNum,tblSalaries[[#This Row],[How many hours of a day you work on Excel]],B123+1),""))</f>
        <v>0</v>
      </c>
      <c r="F123" s="9">
        <f t="array" ref="F123">SUMPRODUCT(COUNTIF(lstDigits,MID(tblSalaries[[#This Row],[How many hours of a day you work on Excel]],ROW($1:$9)+1,1)))</f>
        <v>4</v>
      </c>
      <c r="G123" s="11">
        <f t="array" ref="G123">IFERROR(IF(D123=1*MID(tblSalaries[[#This Row],[How many hours of a day you work on Excel]],E123,F123),"",1*MID(tblSalaries[[#This Row],[How many hours of a day you work on Excel]],E123,F123)),0)</f>
        <v>0</v>
      </c>
      <c r="H123" s="11">
        <f t="shared" si="6"/>
        <v>0</v>
      </c>
      <c r="I123" s="11">
        <f t="shared" si="7"/>
        <v>0</v>
      </c>
      <c r="J123" s="11">
        <f t="shared" si="5"/>
        <v>0</v>
      </c>
    </row>
    <row r="124" spans="2:10">
      <c r="B124" s="9">
        <f t="array" ref="B124">MIN(IFERROR(FIND(lstNum,tblSalaries[[#This Row],[How many hours of a day you work on Excel]]),""))</f>
        <v>9</v>
      </c>
      <c r="C124" s="9">
        <f t="array" ref="C124">SUMPRODUCT(COUNTIF(lstDigits,MID(tblSalaries[[#This Row],[How many hours of a day you work on Excel]],ROW($1:$9),1)))</f>
        <v>1</v>
      </c>
      <c r="D124" s="11">
        <f t="array" ref="D124">IFERROR(1*MID(tblSalaries[[#This Row],[How many hours of a day you work on Excel]],B124,C124),0)</f>
        <v>8</v>
      </c>
      <c r="E124" s="9">
        <f t="array" ref="E124">MIN(IFERROR(FIND(lstNum,tblSalaries[[#This Row],[How many hours of a day you work on Excel]],B124+1),""))</f>
        <v>31</v>
      </c>
      <c r="F124" s="9">
        <f t="array" ref="F124">SUMPRODUCT(COUNTIF(lstDigits,MID(tblSalaries[[#This Row],[How many hours of a day you work on Excel]],ROW($1:$9)+1,1)))</f>
        <v>1</v>
      </c>
      <c r="G124" s="11" t="str">
        <f t="array" ref="G124">IFERROR(IF(D124=1*MID(tblSalaries[[#This Row],[How many hours of a day you work on Excel]],E124,F124),"",1*MID(tblSalaries[[#This Row],[How many hours of a day you work on Excel]],E124,F124)),0)</f>
        <v/>
      </c>
      <c r="H124" s="11">
        <f t="shared" si="6"/>
        <v>8</v>
      </c>
      <c r="I124" s="11">
        <f t="shared" si="7"/>
        <v>8</v>
      </c>
      <c r="J124" s="11">
        <f t="shared" si="5"/>
        <v>8</v>
      </c>
    </row>
    <row r="125" spans="2:10">
      <c r="B125" s="9">
        <f t="array" ref="B125">MIN(IFERROR(FIND(lstNum,tblSalaries[[#This Row],[How many hours of a day you work on Excel]]),""))</f>
        <v>1</v>
      </c>
      <c r="C125" s="9">
        <f t="array" ref="C125">SUMPRODUCT(COUNTIF(lstDigits,MID(tblSalaries[[#This Row],[How many hours of a day you work on Excel]],ROW($1:$9),1)))</f>
        <v>2</v>
      </c>
      <c r="D125" s="11">
        <f t="array" ref="D125">IFERROR(1*MID(tblSalaries[[#This Row],[How many hours of a day you work on Excel]],B125,C125),0)</f>
        <v>4</v>
      </c>
      <c r="E125" s="9">
        <f t="array" ref="E125">MIN(IFERROR(FIND(lstNum,tblSalaries[[#This Row],[How many hours of a day you work on Excel]],B125+1),""))</f>
        <v>6</v>
      </c>
      <c r="F125" s="9">
        <f t="array" ref="F125">SUMPRODUCT(COUNTIF(lstDigits,MID(tblSalaries[[#This Row],[How many hours of a day you work on Excel]],ROW($1:$9)+1,1)))</f>
        <v>1</v>
      </c>
      <c r="G125" s="11">
        <f t="array" ref="G125">IFERROR(IF(D125=1*MID(tblSalaries[[#This Row],[How many hours of a day you work on Excel]],E125,F125),"",1*MID(tblSalaries[[#This Row],[How many hours of a day you work on Excel]],E125,F125)),0)</f>
        <v>6</v>
      </c>
      <c r="H125" s="11">
        <f t="shared" si="6"/>
        <v>5</v>
      </c>
      <c r="I125" s="11">
        <f t="shared" si="7"/>
        <v>4</v>
      </c>
      <c r="J125" s="11">
        <f t="shared" si="5"/>
        <v>6</v>
      </c>
    </row>
    <row r="126" spans="2:10">
      <c r="B126" s="9">
        <f t="array" ref="B126">MIN(IFERROR(FIND(lstNum,tblSalaries[[#This Row],[How many hours of a day you work on Excel]]),""))</f>
        <v>1</v>
      </c>
      <c r="C126" s="9">
        <f t="array" ref="C126">SUMPRODUCT(COUNTIF(lstDigits,MID(tblSalaries[[#This Row],[How many hours of a day you work on Excel]],ROW($1:$9),1)))</f>
        <v>2</v>
      </c>
      <c r="D126" s="11">
        <f t="array" ref="D126">IFERROR(1*MID(tblSalaries[[#This Row],[How many hours of a day you work on Excel]],B126,C126),0)</f>
        <v>1</v>
      </c>
      <c r="E126" s="9">
        <f t="array" ref="E126">MIN(IFERROR(FIND(lstNum,tblSalaries[[#This Row],[How many hours of a day you work on Excel]],B126+1),""))</f>
        <v>6</v>
      </c>
      <c r="F126" s="9">
        <f t="array" ref="F126">SUMPRODUCT(COUNTIF(lstDigits,MID(tblSalaries[[#This Row],[How many hours of a day you work on Excel]],ROW($1:$9)+1,1)))</f>
        <v>1</v>
      </c>
      <c r="G126" s="11">
        <f t="array" ref="G126">IFERROR(IF(D126=1*MID(tblSalaries[[#This Row],[How many hours of a day you work on Excel]],E126,F126),"",1*MID(tblSalaries[[#This Row],[How many hours of a day you work on Excel]],E126,F126)),0)</f>
        <v>2</v>
      </c>
      <c r="H126" s="11">
        <f t="shared" si="6"/>
        <v>1.5</v>
      </c>
      <c r="I126" s="11">
        <f t="shared" si="7"/>
        <v>1</v>
      </c>
      <c r="J126" s="11">
        <f t="shared" si="5"/>
        <v>2</v>
      </c>
    </row>
    <row r="127" spans="2:10">
      <c r="B127" s="9">
        <f t="array" ref="B127">MIN(IFERROR(FIND(lstNum,tblSalaries[[#This Row],[How many hours of a day you work on Excel]]),""))</f>
        <v>1</v>
      </c>
      <c r="C127" s="9">
        <f t="array" ref="C127">SUMPRODUCT(COUNTIF(lstDigits,MID(tblSalaries[[#This Row],[How many hours of a day you work on Excel]],ROW($1:$9),1)))</f>
        <v>2</v>
      </c>
      <c r="D127" s="11">
        <f t="array" ref="D127">IFERROR(1*MID(tblSalaries[[#This Row],[How many hours of a day you work on Excel]],B127,C127),0)</f>
        <v>4</v>
      </c>
      <c r="E127" s="9">
        <f t="array" ref="E127">MIN(IFERROR(FIND(lstNum,tblSalaries[[#This Row],[How many hours of a day you work on Excel]],B127+1),""))</f>
        <v>6</v>
      </c>
      <c r="F127" s="9">
        <f t="array" ref="F127">SUMPRODUCT(COUNTIF(lstDigits,MID(tblSalaries[[#This Row],[How many hours of a day you work on Excel]],ROW($1:$9)+1,1)))</f>
        <v>1</v>
      </c>
      <c r="G127" s="11">
        <f t="array" ref="G127">IFERROR(IF(D127=1*MID(tblSalaries[[#This Row],[How many hours of a day you work on Excel]],E127,F127),"",1*MID(tblSalaries[[#This Row],[How many hours of a day you work on Excel]],E127,F127)),0)</f>
        <v>6</v>
      </c>
      <c r="H127" s="11">
        <f t="shared" si="6"/>
        <v>5</v>
      </c>
      <c r="I127" s="11">
        <f t="shared" si="7"/>
        <v>4</v>
      </c>
      <c r="J127" s="11">
        <f t="shared" si="5"/>
        <v>6</v>
      </c>
    </row>
    <row r="128" spans="2:10">
      <c r="B128" s="9">
        <f t="array" ref="B128">MIN(IFERROR(FIND(lstNum,tblSalaries[[#This Row],[How many hours of a day you work on Excel]]),""))</f>
        <v>9</v>
      </c>
      <c r="C128" s="9">
        <f t="array" ref="C128">SUMPRODUCT(COUNTIF(lstDigits,MID(tblSalaries[[#This Row],[How many hours of a day you work on Excel]],ROW($1:$9),1)))</f>
        <v>1</v>
      </c>
      <c r="D128" s="11">
        <f t="array" ref="D128">IFERROR(1*MID(tblSalaries[[#This Row],[How many hours of a day you work on Excel]],B128,C128),0)</f>
        <v>8</v>
      </c>
      <c r="E128" s="9">
        <f t="array" ref="E128">MIN(IFERROR(FIND(lstNum,tblSalaries[[#This Row],[How many hours of a day you work on Excel]],B128+1),""))</f>
        <v>31</v>
      </c>
      <c r="F128" s="9">
        <f t="array" ref="F128">SUMPRODUCT(COUNTIF(lstDigits,MID(tblSalaries[[#This Row],[How many hours of a day you work on Excel]],ROW($1:$9)+1,1)))</f>
        <v>1</v>
      </c>
      <c r="G128" s="11" t="str">
        <f t="array" ref="G128">IFERROR(IF(D128=1*MID(tblSalaries[[#This Row],[How many hours of a day you work on Excel]],E128,F128),"",1*MID(tblSalaries[[#This Row],[How many hours of a day you work on Excel]],E128,F128)),0)</f>
        <v/>
      </c>
      <c r="H128" s="11">
        <f t="shared" si="6"/>
        <v>8</v>
      </c>
      <c r="I128" s="11">
        <f t="shared" si="7"/>
        <v>8</v>
      </c>
      <c r="J128" s="11">
        <f t="shared" si="5"/>
        <v>8</v>
      </c>
    </row>
    <row r="129" spans="2:10">
      <c r="B129" s="9">
        <f t="array" ref="B129">MIN(IFERROR(FIND(lstNum,tblSalaries[[#This Row],[How many hours of a day you work on Excel]]),""))</f>
        <v>1</v>
      </c>
      <c r="C129" s="9">
        <f t="array" ref="C129">SUMPRODUCT(COUNTIF(lstDigits,MID(tblSalaries[[#This Row],[How many hours of a day you work on Excel]],ROW($1:$9),1)))</f>
        <v>2</v>
      </c>
      <c r="D129" s="11">
        <f t="array" ref="D129">IFERROR(1*MID(tblSalaries[[#This Row],[How many hours of a day you work on Excel]],B129,C129),0)</f>
        <v>1</v>
      </c>
      <c r="E129" s="9">
        <f t="array" ref="E129">MIN(IFERROR(FIND(lstNum,tblSalaries[[#This Row],[How many hours of a day you work on Excel]],B129+1),""))</f>
        <v>6</v>
      </c>
      <c r="F129" s="9">
        <f t="array" ref="F129">SUMPRODUCT(COUNTIF(lstDigits,MID(tblSalaries[[#This Row],[How many hours of a day you work on Excel]],ROW($1:$9)+1,1)))</f>
        <v>1</v>
      </c>
      <c r="G129" s="11">
        <f t="array" ref="G129">IFERROR(IF(D129=1*MID(tblSalaries[[#This Row],[How many hours of a day you work on Excel]],E129,F129),"",1*MID(tblSalaries[[#This Row],[How many hours of a day you work on Excel]],E129,F129)),0)</f>
        <v>2</v>
      </c>
      <c r="H129" s="11">
        <f t="shared" si="6"/>
        <v>1.5</v>
      </c>
      <c r="I129" s="11">
        <f t="shared" si="7"/>
        <v>1</v>
      </c>
      <c r="J129" s="11">
        <f t="shared" si="5"/>
        <v>2</v>
      </c>
    </row>
    <row r="130" spans="2:10">
      <c r="B130" s="9">
        <f t="array" ref="B130">MIN(IFERROR(FIND(lstNum,tblSalaries[[#This Row],[How many hours of a day you work on Excel]]),""))</f>
        <v>9</v>
      </c>
      <c r="C130" s="9">
        <f t="array" ref="C130">SUMPRODUCT(COUNTIF(lstDigits,MID(tblSalaries[[#This Row],[How many hours of a day you work on Excel]],ROW($1:$9),1)))</f>
        <v>1</v>
      </c>
      <c r="D130" s="11">
        <f t="array" ref="D130">IFERROR(1*MID(tblSalaries[[#This Row],[How many hours of a day you work on Excel]],B130,C130),0)</f>
        <v>8</v>
      </c>
      <c r="E130" s="9">
        <f t="array" ref="E130">MIN(IFERROR(FIND(lstNum,tblSalaries[[#This Row],[How many hours of a day you work on Excel]],B130+1),""))</f>
        <v>31</v>
      </c>
      <c r="F130" s="9">
        <f t="array" ref="F130">SUMPRODUCT(COUNTIF(lstDigits,MID(tblSalaries[[#This Row],[How many hours of a day you work on Excel]],ROW($1:$9)+1,1)))</f>
        <v>1</v>
      </c>
      <c r="G130" s="11" t="str">
        <f t="array" ref="G130">IFERROR(IF(D130=1*MID(tblSalaries[[#This Row],[How many hours of a day you work on Excel]],E130,F130),"",1*MID(tblSalaries[[#This Row],[How many hours of a day you work on Excel]],E130,F130)),0)</f>
        <v/>
      </c>
      <c r="H130" s="11">
        <f t="shared" si="6"/>
        <v>8</v>
      </c>
      <c r="I130" s="11">
        <f t="shared" si="7"/>
        <v>8</v>
      </c>
      <c r="J130" s="11">
        <f t="shared" si="5"/>
        <v>8</v>
      </c>
    </row>
    <row r="131" spans="2:10">
      <c r="B131" s="9">
        <f t="array" ref="B131">MIN(IFERROR(FIND(lstNum,tblSalaries[[#This Row],[How many hours of a day you work on Excel]]),""))</f>
        <v>1</v>
      </c>
      <c r="C131" s="9">
        <f t="array" ref="C131">SUMPRODUCT(COUNTIF(lstDigits,MID(tblSalaries[[#This Row],[How many hours of a day you work on Excel]],ROW($1:$9),1)))</f>
        <v>2</v>
      </c>
      <c r="D131" s="11">
        <f t="array" ref="D131">IFERROR(1*MID(tblSalaries[[#This Row],[How many hours of a day you work on Excel]],B131,C131),0)</f>
        <v>4</v>
      </c>
      <c r="E131" s="9">
        <f t="array" ref="E131">MIN(IFERROR(FIND(lstNum,tblSalaries[[#This Row],[How many hours of a day you work on Excel]],B131+1),""))</f>
        <v>6</v>
      </c>
      <c r="F131" s="9">
        <f t="array" ref="F131">SUMPRODUCT(COUNTIF(lstDigits,MID(tblSalaries[[#This Row],[How many hours of a day you work on Excel]],ROW($1:$9)+1,1)))</f>
        <v>1</v>
      </c>
      <c r="G131" s="11">
        <f t="array" ref="G131">IFERROR(IF(D131=1*MID(tblSalaries[[#This Row],[How many hours of a day you work on Excel]],E131,F131),"",1*MID(tblSalaries[[#This Row],[How many hours of a day you work on Excel]],E131,F131)),0)</f>
        <v>6</v>
      </c>
      <c r="H131" s="11">
        <f t="shared" si="6"/>
        <v>5</v>
      </c>
      <c r="I131" s="11">
        <f t="shared" si="7"/>
        <v>4</v>
      </c>
      <c r="J131" s="11">
        <f t="shared" si="5"/>
        <v>6</v>
      </c>
    </row>
    <row r="132" spans="2:10">
      <c r="B132" s="9">
        <f t="array" ref="B132">MIN(IFERROR(FIND(lstNum,tblSalaries[[#This Row],[How many hours of a day you work on Excel]]),""))</f>
        <v>1</v>
      </c>
      <c r="C132" s="9">
        <f t="array" ref="C132">SUMPRODUCT(COUNTIF(lstDigits,MID(tblSalaries[[#This Row],[How many hours of a day you work on Excel]],ROW($1:$9),1)))</f>
        <v>2</v>
      </c>
      <c r="D132" s="11">
        <f t="array" ref="D132">IFERROR(1*MID(tblSalaries[[#This Row],[How many hours of a day you work on Excel]],B132,C132),0)</f>
        <v>1</v>
      </c>
      <c r="E132" s="9">
        <f t="array" ref="E132">MIN(IFERROR(FIND(lstNum,tblSalaries[[#This Row],[How many hours of a day you work on Excel]],B132+1),""))</f>
        <v>6</v>
      </c>
      <c r="F132" s="9">
        <f t="array" ref="F132">SUMPRODUCT(COUNTIF(lstDigits,MID(tblSalaries[[#This Row],[How many hours of a day you work on Excel]],ROW($1:$9)+1,1)))</f>
        <v>1</v>
      </c>
      <c r="G132" s="11">
        <f t="array" ref="G132">IFERROR(IF(D132=1*MID(tblSalaries[[#This Row],[How many hours of a day you work on Excel]],E132,F132),"",1*MID(tblSalaries[[#This Row],[How many hours of a day you work on Excel]],E132,F132)),0)</f>
        <v>2</v>
      </c>
      <c r="H132" s="11">
        <f t="shared" si="6"/>
        <v>1.5</v>
      </c>
      <c r="I132" s="11">
        <f t="shared" si="7"/>
        <v>1</v>
      </c>
      <c r="J132" s="11">
        <f t="shared" si="5"/>
        <v>2</v>
      </c>
    </row>
    <row r="133" spans="2:10">
      <c r="B133" s="9">
        <f t="array" ref="B133">MIN(IFERROR(FIND(lstNum,tblSalaries[[#This Row],[How many hours of a day you work on Excel]]),""))</f>
        <v>9</v>
      </c>
      <c r="C133" s="9">
        <f t="array" ref="C133">SUMPRODUCT(COUNTIF(lstDigits,MID(tblSalaries[[#This Row],[How many hours of a day you work on Excel]],ROW($1:$9),1)))</f>
        <v>1</v>
      </c>
      <c r="D133" s="11">
        <f t="array" ref="D133">IFERROR(1*MID(tblSalaries[[#This Row],[How many hours of a day you work on Excel]],B133,C133),0)</f>
        <v>8</v>
      </c>
      <c r="E133" s="9">
        <f t="array" ref="E133">MIN(IFERROR(FIND(lstNum,tblSalaries[[#This Row],[How many hours of a day you work on Excel]],B133+1),""))</f>
        <v>31</v>
      </c>
      <c r="F133" s="9">
        <f t="array" ref="F133">SUMPRODUCT(COUNTIF(lstDigits,MID(tblSalaries[[#This Row],[How many hours of a day you work on Excel]],ROW($1:$9)+1,1)))</f>
        <v>1</v>
      </c>
      <c r="G133" s="11" t="str">
        <f t="array" ref="G133">IFERROR(IF(D133=1*MID(tblSalaries[[#This Row],[How many hours of a day you work on Excel]],E133,F133),"",1*MID(tblSalaries[[#This Row],[How many hours of a day you work on Excel]],E133,F133)),0)</f>
        <v/>
      </c>
      <c r="H133" s="11">
        <f t="shared" si="6"/>
        <v>8</v>
      </c>
      <c r="I133" s="11">
        <f t="shared" si="7"/>
        <v>8</v>
      </c>
      <c r="J133" s="11">
        <f t="shared" si="5"/>
        <v>8</v>
      </c>
    </row>
    <row r="134" spans="2:10">
      <c r="B134" s="9">
        <f t="array" ref="B134">MIN(IFERROR(FIND(lstNum,tblSalaries[[#This Row],[How many hours of a day you work on Excel]]),""))</f>
        <v>1</v>
      </c>
      <c r="C134" s="9">
        <f t="array" ref="C134">SUMPRODUCT(COUNTIF(lstDigits,MID(tblSalaries[[#This Row],[How many hours of a day you work on Excel]],ROW($1:$9),1)))</f>
        <v>2</v>
      </c>
      <c r="D134" s="11">
        <f t="array" ref="D134">IFERROR(1*MID(tblSalaries[[#This Row],[How many hours of a day you work on Excel]],B134,C134),0)</f>
        <v>4</v>
      </c>
      <c r="E134" s="9">
        <f t="array" ref="E134">MIN(IFERROR(FIND(lstNum,tblSalaries[[#This Row],[How many hours of a day you work on Excel]],B134+1),""))</f>
        <v>6</v>
      </c>
      <c r="F134" s="9">
        <f t="array" ref="F134">SUMPRODUCT(COUNTIF(lstDigits,MID(tblSalaries[[#This Row],[How many hours of a day you work on Excel]],ROW($1:$9)+1,1)))</f>
        <v>1</v>
      </c>
      <c r="G134" s="11">
        <f t="array" ref="G134">IFERROR(IF(D134=1*MID(tblSalaries[[#This Row],[How many hours of a day you work on Excel]],E134,F134),"",1*MID(tblSalaries[[#This Row],[How many hours of a day you work on Excel]],E134,F134)),0)</f>
        <v>6</v>
      </c>
      <c r="H134" s="11">
        <f t="shared" si="6"/>
        <v>5</v>
      </c>
      <c r="I134" s="11">
        <f t="shared" si="7"/>
        <v>4</v>
      </c>
      <c r="J134" s="11">
        <f t="shared" si="5"/>
        <v>6</v>
      </c>
    </row>
    <row r="135" spans="2:10">
      <c r="B135" s="9">
        <f t="array" ref="B135">MIN(IFERROR(FIND(lstNum,tblSalaries[[#This Row],[How many hours of a day you work on Excel]]),""))</f>
        <v>1</v>
      </c>
      <c r="C135" s="9">
        <f t="array" ref="C135">SUMPRODUCT(COUNTIF(lstDigits,MID(tblSalaries[[#This Row],[How many hours of a day you work on Excel]],ROW($1:$9),1)))</f>
        <v>2</v>
      </c>
      <c r="D135" s="11">
        <f t="array" ref="D135">IFERROR(1*MID(tblSalaries[[#This Row],[How many hours of a day you work on Excel]],B135,C135),0)</f>
        <v>2</v>
      </c>
      <c r="E135" s="9">
        <f t="array" ref="E135">MIN(IFERROR(FIND(lstNum,tblSalaries[[#This Row],[How many hours of a day you work on Excel]],B135+1),""))</f>
        <v>6</v>
      </c>
      <c r="F135" s="9">
        <f t="array" ref="F135">SUMPRODUCT(COUNTIF(lstDigits,MID(tblSalaries[[#This Row],[How many hours of a day you work on Excel]],ROW($1:$9)+1,1)))</f>
        <v>1</v>
      </c>
      <c r="G135" s="11">
        <f t="array" ref="G135">IFERROR(IF(D135=1*MID(tblSalaries[[#This Row],[How many hours of a day you work on Excel]],E135,F135),"",1*MID(tblSalaries[[#This Row],[How many hours of a day you work on Excel]],E135,F135)),0)</f>
        <v>3</v>
      </c>
      <c r="H135" s="11">
        <f t="shared" si="6"/>
        <v>2.5</v>
      </c>
      <c r="I135" s="11">
        <f t="shared" si="7"/>
        <v>2</v>
      </c>
      <c r="J135" s="11">
        <f t="shared" ref="J135:J198" si="8">MAX(D135,G135)</f>
        <v>3</v>
      </c>
    </row>
    <row r="136" spans="2:10">
      <c r="B136" s="9">
        <f t="array" ref="B136">MIN(IFERROR(FIND(lstNum,tblSalaries[[#This Row],[How many hours of a day you work on Excel]]),""))</f>
        <v>1</v>
      </c>
      <c r="C136" s="9">
        <f t="array" ref="C136">SUMPRODUCT(COUNTIF(lstDigits,MID(tblSalaries[[#This Row],[How many hours of a day you work on Excel]],ROW($1:$9),1)))</f>
        <v>2</v>
      </c>
      <c r="D136" s="11">
        <f t="array" ref="D136">IFERROR(1*MID(tblSalaries[[#This Row],[How many hours of a day you work on Excel]],B136,C136),0)</f>
        <v>2</v>
      </c>
      <c r="E136" s="9">
        <f t="array" ref="E136">MIN(IFERROR(FIND(lstNum,tblSalaries[[#This Row],[How many hours of a day you work on Excel]],B136+1),""))</f>
        <v>6</v>
      </c>
      <c r="F136" s="9">
        <f t="array" ref="F136">SUMPRODUCT(COUNTIF(lstDigits,MID(tblSalaries[[#This Row],[How many hours of a day you work on Excel]],ROW($1:$9)+1,1)))</f>
        <v>1</v>
      </c>
      <c r="G136" s="11">
        <f t="array" ref="G136">IFERROR(IF(D136=1*MID(tblSalaries[[#This Row],[How many hours of a day you work on Excel]],E136,F136),"",1*MID(tblSalaries[[#This Row],[How many hours of a day you work on Excel]],E136,F136)),0)</f>
        <v>3</v>
      </c>
      <c r="H136" s="11">
        <f t="shared" si="6"/>
        <v>2.5</v>
      </c>
      <c r="I136" s="11">
        <f t="shared" si="7"/>
        <v>2</v>
      </c>
      <c r="J136" s="11">
        <f t="shared" si="8"/>
        <v>3</v>
      </c>
    </row>
    <row r="137" spans="2:10">
      <c r="B137" s="9">
        <f t="array" ref="B137">MIN(IFERROR(FIND(lstNum,tblSalaries[[#This Row],[How many hours of a day you work on Excel]]),""))</f>
        <v>1</v>
      </c>
      <c r="C137" s="9">
        <f t="array" ref="C137">SUMPRODUCT(COUNTIF(lstDigits,MID(tblSalaries[[#This Row],[How many hours of a day you work on Excel]],ROW($1:$9),1)))</f>
        <v>2</v>
      </c>
      <c r="D137" s="11">
        <f t="array" ref="D137">IFERROR(1*MID(tblSalaries[[#This Row],[How many hours of a day you work on Excel]],B137,C137),0)</f>
        <v>4</v>
      </c>
      <c r="E137" s="9">
        <f t="array" ref="E137">MIN(IFERROR(FIND(lstNum,tblSalaries[[#This Row],[How many hours of a day you work on Excel]],B137+1),""))</f>
        <v>6</v>
      </c>
      <c r="F137" s="9">
        <f t="array" ref="F137">SUMPRODUCT(COUNTIF(lstDigits,MID(tblSalaries[[#This Row],[How many hours of a day you work on Excel]],ROW($1:$9)+1,1)))</f>
        <v>1</v>
      </c>
      <c r="G137" s="11">
        <f t="array" ref="G137">IFERROR(IF(D137=1*MID(tblSalaries[[#This Row],[How many hours of a day you work on Excel]],E137,F137),"",1*MID(tblSalaries[[#This Row],[How many hours of a day you work on Excel]],E137,F137)),0)</f>
        <v>6</v>
      </c>
      <c r="H137" s="11">
        <f t="shared" si="6"/>
        <v>5</v>
      </c>
      <c r="I137" s="11">
        <f t="shared" si="7"/>
        <v>4</v>
      </c>
      <c r="J137" s="11">
        <f t="shared" si="8"/>
        <v>6</v>
      </c>
    </row>
    <row r="138" spans="2:10">
      <c r="B138" s="9">
        <f t="array" ref="B138">MIN(IFERROR(FIND(lstNum,tblSalaries[[#This Row],[How many hours of a day you work on Excel]]),""))</f>
        <v>1</v>
      </c>
      <c r="C138" s="9">
        <f t="array" ref="C138">SUMPRODUCT(COUNTIF(lstDigits,MID(tblSalaries[[#This Row],[How many hours of a day you work on Excel]],ROW($1:$9),1)))</f>
        <v>2</v>
      </c>
      <c r="D138" s="11">
        <f t="array" ref="D138">IFERROR(1*MID(tblSalaries[[#This Row],[How many hours of a day you work on Excel]],B138,C138),0)</f>
        <v>2</v>
      </c>
      <c r="E138" s="9">
        <f t="array" ref="E138">MIN(IFERROR(FIND(lstNum,tblSalaries[[#This Row],[How many hours of a day you work on Excel]],B138+1),""))</f>
        <v>6</v>
      </c>
      <c r="F138" s="9">
        <f t="array" ref="F138">SUMPRODUCT(COUNTIF(lstDigits,MID(tblSalaries[[#This Row],[How many hours of a day you work on Excel]],ROW($1:$9)+1,1)))</f>
        <v>1</v>
      </c>
      <c r="G138" s="11">
        <f t="array" ref="G138">IFERROR(IF(D138=1*MID(tblSalaries[[#This Row],[How many hours of a day you work on Excel]],E138,F138),"",1*MID(tblSalaries[[#This Row],[How many hours of a day you work on Excel]],E138,F138)),0)</f>
        <v>3</v>
      </c>
      <c r="H138" s="11">
        <f t="shared" si="6"/>
        <v>2.5</v>
      </c>
      <c r="I138" s="11">
        <f t="shared" si="7"/>
        <v>2</v>
      </c>
      <c r="J138" s="11">
        <f t="shared" si="8"/>
        <v>3</v>
      </c>
    </row>
    <row r="139" spans="2:10">
      <c r="B139" s="9">
        <f t="array" ref="B139">MIN(IFERROR(FIND(lstNum,tblSalaries[[#This Row],[How many hours of a day you work on Excel]]),""))</f>
        <v>1</v>
      </c>
      <c r="C139" s="9">
        <f t="array" ref="C139">SUMPRODUCT(COUNTIF(lstDigits,MID(tblSalaries[[#This Row],[How many hours of a day you work on Excel]],ROW($1:$9),1)))</f>
        <v>2</v>
      </c>
      <c r="D139" s="11">
        <f t="array" ref="D139">IFERROR(1*MID(tblSalaries[[#This Row],[How many hours of a day you work on Excel]],B139,C139),0)</f>
        <v>4</v>
      </c>
      <c r="E139" s="9">
        <f t="array" ref="E139">MIN(IFERROR(FIND(lstNum,tblSalaries[[#This Row],[How many hours of a day you work on Excel]],B139+1),""))</f>
        <v>6</v>
      </c>
      <c r="F139" s="9">
        <f t="array" ref="F139">SUMPRODUCT(COUNTIF(lstDigits,MID(tblSalaries[[#This Row],[How many hours of a day you work on Excel]],ROW($1:$9)+1,1)))</f>
        <v>1</v>
      </c>
      <c r="G139" s="11">
        <f t="array" ref="G139">IFERROR(IF(D139=1*MID(tblSalaries[[#This Row],[How many hours of a day you work on Excel]],E139,F139),"",1*MID(tblSalaries[[#This Row],[How many hours of a day you work on Excel]],E139,F139)),0)</f>
        <v>6</v>
      </c>
      <c r="H139" s="11">
        <f t="shared" si="6"/>
        <v>5</v>
      </c>
      <c r="I139" s="11">
        <f t="shared" si="7"/>
        <v>4</v>
      </c>
      <c r="J139" s="11">
        <f t="shared" si="8"/>
        <v>6</v>
      </c>
    </row>
    <row r="140" spans="2:10">
      <c r="B140" s="9">
        <f t="array" ref="B140">MIN(IFERROR(FIND(lstNum,tblSalaries[[#This Row],[How many hours of a day you work on Excel]]),""))</f>
        <v>1</v>
      </c>
      <c r="C140" s="9">
        <f t="array" ref="C140">SUMPRODUCT(COUNTIF(lstDigits,MID(tblSalaries[[#This Row],[How many hours of a day you work on Excel]],ROW($1:$9),1)))</f>
        <v>2</v>
      </c>
      <c r="D140" s="11">
        <f t="array" ref="D140">IFERROR(1*MID(tblSalaries[[#This Row],[How many hours of a day you work on Excel]],B140,C140),0)</f>
        <v>4</v>
      </c>
      <c r="E140" s="9">
        <f t="array" ref="E140">MIN(IFERROR(FIND(lstNum,tblSalaries[[#This Row],[How many hours of a day you work on Excel]],B140+1),""))</f>
        <v>6</v>
      </c>
      <c r="F140" s="9">
        <f t="array" ref="F140">SUMPRODUCT(COUNTIF(lstDigits,MID(tblSalaries[[#This Row],[How many hours of a day you work on Excel]],ROW($1:$9)+1,1)))</f>
        <v>1</v>
      </c>
      <c r="G140" s="11">
        <f t="array" ref="G140">IFERROR(IF(D140=1*MID(tblSalaries[[#This Row],[How many hours of a day you work on Excel]],E140,F140),"",1*MID(tblSalaries[[#This Row],[How many hours of a day you work on Excel]],E140,F140)),0)</f>
        <v>6</v>
      </c>
      <c r="H140" s="11">
        <f t="shared" si="6"/>
        <v>5</v>
      </c>
      <c r="I140" s="11">
        <f t="shared" si="7"/>
        <v>4</v>
      </c>
      <c r="J140" s="11">
        <f t="shared" si="8"/>
        <v>6</v>
      </c>
    </row>
    <row r="141" spans="2:10">
      <c r="B141" s="9">
        <f t="array" ref="B141">MIN(IFERROR(FIND(lstNum,tblSalaries[[#This Row],[How many hours of a day you work on Excel]]),""))</f>
        <v>1</v>
      </c>
      <c r="C141" s="9">
        <f t="array" ref="C141">SUMPRODUCT(COUNTIF(lstDigits,MID(tblSalaries[[#This Row],[How many hours of a day you work on Excel]],ROW($1:$9),1)))</f>
        <v>2</v>
      </c>
      <c r="D141" s="11">
        <f t="array" ref="D141">IFERROR(1*MID(tblSalaries[[#This Row],[How many hours of a day you work on Excel]],B141,C141),0)</f>
        <v>4</v>
      </c>
      <c r="E141" s="9">
        <f t="array" ref="E141">MIN(IFERROR(FIND(lstNum,tblSalaries[[#This Row],[How many hours of a day you work on Excel]],B141+1),""))</f>
        <v>6</v>
      </c>
      <c r="F141" s="9">
        <f t="array" ref="F141">SUMPRODUCT(COUNTIF(lstDigits,MID(tblSalaries[[#This Row],[How many hours of a day you work on Excel]],ROW($1:$9)+1,1)))</f>
        <v>1</v>
      </c>
      <c r="G141" s="11">
        <f t="array" ref="G141">IFERROR(IF(D141=1*MID(tblSalaries[[#This Row],[How many hours of a day you work on Excel]],E141,F141),"",1*MID(tblSalaries[[#This Row],[How many hours of a day you work on Excel]],E141,F141)),0)</f>
        <v>6</v>
      </c>
      <c r="H141" s="11">
        <f t="shared" si="6"/>
        <v>5</v>
      </c>
      <c r="I141" s="11">
        <f t="shared" si="7"/>
        <v>4</v>
      </c>
      <c r="J141" s="11">
        <f t="shared" si="8"/>
        <v>6</v>
      </c>
    </row>
    <row r="142" spans="2:10">
      <c r="B142" s="9">
        <f t="array" ref="B142">MIN(IFERROR(FIND(lstNum,tblSalaries[[#This Row],[How many hours of a day you work on Excel]]),""))</f>
        <v>1</v>
      </c>
      <c r="C142" s="9">
        <f t="array" ref="C142">SUMPRODUCT(COUNTIF(lstDigits,MID(tblSalaries[[#This Row],[How many hours of a day you work on Excel]],ROW($1:$9),1)))</f>
        <v>2</v>
      </c>
      <c r="D142" s="11">
        <f t="array" ref="D142">IFERROR(1*MID(tblSalaries[[#This Row],[How many hours of a day you work on Excel]],B142,C142),0)</f>
        <v>2</v>
      </c>
      <c r="E142" s="9">
        <f t="array" ref="E142">MIN(IFERROR(FIND(lstNum,tblSalaries[[#This Row],[How many hours of a day you work on Excel]],B142+1),""))</f>
        <v>6</v>
      </c>
      <c r="F142" s="9">
        <f t="array" ref="F142">SUMPRODUCT(COUNTIF(lstDigits,MID(tblSalaries[[#This Row],[How many hours of a day you work on Excel]],ROW($1:$9)+1,1)))</f>
        <v>1</v>
      </c>
      <c r="G142" s="11">
        <f t="array" ref="G142">IFERROR(IF(D142=1*MID(tblSalaries[[#This Row],[How many hours of a day you work on Excel]],E142,F142),"",1*MID(tblSalaries[[#This Row],[How many hours of a day you work on Excel]],E142,F142)),0)</f>
        <v>3</v>
      </c>
      <c r="H142" s="11">
        <f t="shared" si="6"/>
        <v>2.5</v>
      </c>
      <c r="I142" s="11">
        <f t="shared" si="7"/>
        <v>2</v>
      </c>
      <c r="J142" s="11">
        <f t="shared" si="8"/>
        <v>3</v>
      </c>
    </row>
    <row r="143" spans="2:10">
      <c r="B143" s="9">
        <f t="array" ref="B143">MIN(IFERROR(FIND(lstNum,tblSalaries[[#This Row],[How many hours of a day you work on Excel]]),""))</f>
        <v>1</v>
      </c>
      <c r="C143" s="9">
        <f t="array" ref="C143">SUMPRODUCT(COUNTIF(lstDigits,MID(tblSalaries[[#This Row],[How many hours of a day you work on Excel]],ROW($1:$9),1)))</f>
        <v>2</v>
      </c>
      <c r="D143" s="11">
        <f t="array" ref="D143">IFERROR(1*MID(tblSalaries[[#This Row],[How many hours of a day you work on Excel]],B143,C143),0)</f>
        <v>4</v>
      </c>
      <c r="E143" s="9">
        <f t="array" ref="E143">MIN(IFERROR(FIND(lstNum,tblSalaries[[#This Row],[How many hours of a day you work on Excel]],B143+1),""))</f>
        <v>6</v>
      </c>
      <c r="F143" s="9">
        <f t="array" ref="F143">SUMPRODUCT(COUNTIF(lstDigits,MID(tblSalaries[[#This Row],[How many hours of a day you work on Excel]],ROW($1:$9)+1,1)))</f>
        <v>1</v>
      </c>
      <c r="G143" s="11">
        <f t="array" ref="G143">IFERROR(IF(D143=1*MID(tblSalaries[[#This Row],[How many hours of a day you work on Excel]],E143,F143),"",1*MID(tblSalaries[[#This Row],[How many hours of a day you work on Excel]],E143,F143)),0)</f>
        <v>6</v>
      </c>
      <c r="H143" s="11">
        <f t="shared" si="6"/>
        <v>5</v>
      </c>
      <c r="I143" s="11">
        <f t="shared" si="7"/>
        <v>4</v>
      </c>
      <c r="J143" s="11">
        <f t="shared" si="8"/>
        <v>6</v>
      </c>
    </row>
    <row r="144" spans="2:10">
      <c r="B144" s="9">
        <f t="array" ref="B144">MIN(IFERROR(FIND(lstNum,tblSalaries[[#This Row],[How many hours of a day you work on Excel]]),""))</f>
        <v>1</v>
      </c>
      <c r="C144" s="9">
        <f t="array" ref="C144">SUMPRODUCT(COUNTIF(lstDigits,MID(tblSalaries[[#This Row],[How many hours of a day you work on Excel]],ROW($1:$9),1)))</f>
        <v>2</v>
      </c>
      <c r="D144" s="11">
        <f t="array" ref="D144">IFERROR(1*MID(tblSalaries[[#This Row],[How many hours of a day you work on Excel]],B144,C144),0)</f>
        <v>4</v>
      </c>
      <c r="E144" s="9">
        <f t="array" ref="E144">MIN(IFERROR(FIND(lstNum,tblSalaries[[#This Row],[How many hours of a day you work on Excel]],B144+1),""))</f>
        <v>6</v>
      </c>
      <c r="F144" s="9">
        <f t="array" ref="F144">SUMPRODUCT(COUNTIF(lstDigits,MID(tblSalaries[[#This Row],[How many hours of a day you work on Excel]],ROW($1:$9)+1,1)))</f>
        <v>1</v>
      </c>
      <c r="G144" s="11">
        <f t="array" ref="G144">IFERROR(IF(D144=1*MID(tblSalaries[[#This Row],[How many hours of a day you work on Excel]],E144,F144),"",1*MID(tblSalaries[[#This Row],[How many hours of a day you work on Excel]],E144,F144)),0)</f>
        <v>6</v>
      </c>
      <c r="H144" s="11">
        <f t="shared" si="6"/>
        <v>5</v>
      </c>
      <c r="I144" s="11">
        <f t="shared" si="7"/>
        <v>4</v>
      </c>
      <c r="J144" s="11">
        <f t="shared" si="8"/>
        <v>6</v>
      </c>
    </row>
    <row r="145" spans="2:10">
      <c r="B145" s="9">
        <f t="array" ref="B145">MIN(IFERROR(FIND(lstNum,tblSalaries[[#This Row],[How many hours of a day you work on Excel]]),""))</f>
        <v>1</v>
      </c>
      <c r="C145" s="9">
        <f t="array" ref="C145">SUMPRODUCT(COUNTIF(lstDigits,MID(tblSalaries[[#This Row],[How many hours of a day you work on Excel]],ROW($1:$9),1)))</f>
        <v>2</v>
      </c>
      <c r="D145" s="11">
        <f t="array" ref="D145">IFERROR(1*MID(tblSalaries[[#This Row],[How many hours of a day you work on Excel]],B145,C145),0)</f>
        <v>2</v>
      </c>
      <c r="E145" s="9">
        <f t="array" ref="E145">MIN(IFERROR(FIND(lstNum,tblSalaries[[#This Row],[How many hours of a day you work on Excel]],B145+1),""))</f>
        <v>6</v>
      </c>
      <c r="F145" s="9">
        <f t="array" ref="F145">SUMPRODUCT(COUNTIF(lstDigits,MID(tblSalaries[[#This Row],[How many hours of a day you work on Excel]],ROW($1:$9)+1,1)))</f>
        <v>1</v>
      </c>
      <c r="G145" s="11">
        <f t="array" ref="G145">IFERROR(IF(D145=1*MID(tblSalaries[[#This Row],[How many hours of a day you work on Excel]],E145,F145),"",1*MID(tblSalaries[[#This Row],[How many hours of a day you work on Excel]],E145,F145)),0)</f>
        <v>3</v>
      </c>
      <c r="H145" s="11">
        <f t="shared" si="6"/>
        <v>2.5</v>
      </c>
      <c r="I145" s="11">
        <f t="shared" si="7"/>
        <v>2</v>
      </c>
      <c r="J145" s="11">
        <f t="shared" si="8"/>
        <v>3</v>
      </c>
    </row>
    <row r="146" spans="2:10">
      <c r="B146" s="9">
        <f t="array" ref="B146">MIN(IFERROR(FIND(lstNum,tblSalaries[[#This Row],[How many hours of a day you work on Excel]]),""))</f>
        <v>1</v>
      </c>
      <c r="C146" s="9">
        <f t="array" ref="C146">SUMPRODUCT(COUNTIF(lstDigits,MID(tblSalaries[[#This Row],[How many hours of a day you work on Excel]],ROW($1:$9),1)))</f>
        <v>2</v>
      </c>
      <c r="D146" s="11">
        <f t="array" ref="D146">IFERROR(1*MID(tblSalaries[[#This Row],[How many hours of a day you work on Excel]],B146,C146),0)</f>
        <v>4</v>
      </c>
      <c r="E146" s="9">
        <f t="array" ref="E146">MIN(IFERROR(FIND(lstNum,tblSalaries[[#This Row],[How many hours of a day you work on Excel]],B146+1),""))</f>
        <v>6</v>
      </c>
      <c r="F146" s="9">
        <f t="array" ref="F146">SUMPRODUCT(COUNTIF(lstDigits,MID(tblSalaries[[#This Row],[How many hours of a day you work on Excel]],ROW($1:$9)+1,1)))</f>
        <v>1</v>
      </c>
      <c r="G146" s="11">
        <f t="array" ref="G146">IFERROR(IF(D146=1*MID(tblSalaries[[#This Row],[How many hours of a day you work on Excel]],E146,F146),"",1*MID(tblSalaries[[#This Row],[How many hours of a day you work on Excel]],E146,F146)),0)</f>
        <v>6</v>
      </c>
      <c r="H146" s="11">
        <f t="shared" si="6"/>
        <v>5</v>
      </c>
      <c r="I146" s="11">
        <f t="shared" si="7"/>
        <v>4</v>
      </c>
      <c r="J146" s="11">
        <f t="shared" si="8"/>
        <v>6</v>
      </c>
    </row>
    <row r="147" spans="2:10">
      <c r="B147" s="9">
        <f t="array" ref="B147">MIN(IFERROR(FIND(lstNum,tblSalaries[[#This Row],[How many hours of a day you work on Excel]]),""))</f>
        <v>1</v>
      </c>
      <c r="C147" s="9">
        <f t="array" ref="C147">SUMPRODUCT(COUNTIF(lstDigits,MID(tblSalaries[[#This Row],[How many hours of a day you work on Excel]],ROW($1:$9),1)))</f>
        <v>2</v>
      </c>
      <c r="D147" s="11">
        <f t="array" ref="D147">IFERROR(1*MID(tblSalaries[[#This Row],[How many hours of a day you work on Excel]],B147,C147),0)</f>
        <v>2</v>
      </c>
      <c r="E147" s="9">
        <f t="array" ref="E147">MIN(IFERROR(FIND(lstNum,tblSalaries[[#This Row],[How many hours of a day you work on Excel]],B147+1),""))</f>
        <v>6</v>
      </c>
      <c r="F147" s="9">
        <f t="array" ref="F147">SUMPRODUCT(COUNTIF(lstDigits,MID(tblSalaries[[#This Row],[How many hours of a day you work on Excel]],ROW($1:$9)+1,1)))</f>
        <v>1</v>
      </c>
      <c r="G147" s="11">
        <f t="array" ref="G147">IFERROR(IF(D147=1*MID(tblSalaries[[#This Row],[How many hours of a day you work on Excel]],E147,F147),"",1*MID(tblSalaries[[#This Row],[How many hours of a day you work on Excel]],E147,F147)),0)</f>
        <v>3</v>
      </c>
      <c r="H147" s="11">
        <f t="shared" si="6"/>
        <v>2.5</v>
      </c>
      <c r="I147" s="11">
        <f t="shared" si="7"/>
        <v>2</v>
      </c>
      <c r="J147" s="11">
        <f t="shared" si="8"/>
        <v>3</v>
      </c>
    </row>
    <row r="148" spans="2:10">
      <c r="B148" s="9">
        <f t="array" ref="B148">MIN(IFERROR(FIND(lstNum,tblSalaries[[#This Row],[How many hours of a day you work on Excel]]),""))</f>
        <v>1</v>
      </c>
      <c r="C148" s="9">
        <f t="array" ref="C148">SUMPRODUCT(COUNTIF(lstDigits,MID(tblSalaries[[#This Row],[How many hours of a day you work on Excel]],ROW($1:$9),1)))</f>
        <v>2</v>
      </c>
      <c r="D148" s="11">
        <f t="array" ref="D148">IFERROR(1*MID(tblSalaries[[#This Row],[How many hours of a day you work on Excel]],B148,C148),0)</f>
        <v>4</v>
      </c>
      <c r="E148" s="9">
        <f t="array" ref="E148">MIN(IFERROR(FIND(lstNum,tblSalaries[[#This Row],[How many hours of a day you work on Excel]],B148+1),""))</f>
        <v>6</v>
      </c>
      <c r="F148" s="9">
        <f t="array" ref="F148">SUMPRODUCT(COUNTIF(lstDigits,MID(tblSalaries[[#This Row],[How many hours of a day you work on Excel]],ROW($1:$9)+1,1)))</f>
        <v>1</v>
      </c>
      <c r="G148" s="11">
        <f t="array" ref="G148">IFERROR(IF(D148=1*MID(tblSalaries[[#This Row],[How many hours of a day you work on Excel]],E148,F148),"",1*MID(tblSalaries[[#This Row],[How many hours of a day you work on Excel]],E148,F148)),0)</f>
        <v>6</v>
      </c>
      <c r="H148" s="11">
        <f t="shared" si="6"/>
        <v>5</v>
      </c>
      <c r="I148" s="11">
        <f t="shared" si="7"/>
        <v>4</v>
      </c>
      <c r="J148" s="11">
        <f t="shared" si="8"/>
        <v>6</v>
      </c>
    </row>
    <row r="149" spans="2:10">
      <c r="B149" s="9">
        <f t="array" ref="B149">MIN(IFERROR(FIND(lstNum,tblSalaries[[#This Row],[How many hours of a day you work on Excel]]),""))</f>
        <v>1</v>
      </c>
      <c r="C149" s="9">
        <f t="array" ref="C149">SUMPRODUCT(COUNTIF(lstDigits,MID(tblSalaries[[#This Row],[How many hours of a day you work on Excel]],ROW($1:$9),1)))</f>
        <v>2</v>
      </c>
      <c r="D149" s="11">
        <f t="array" ref="D149">IFERROR(1*MID(tblSalaries[[#This Row],[How many hours of a day you work on Excel]],B149,C149),0)</f>
        <v>4</v>
      </c>
      <c r="E149" s="9">
        <f t="array" ref="E149">MIN(IFERROR(FIND(lstNum,tblSalaries[[#This Row],[How many hours of a day you work on Excel]],B149+1),""))</f>
        <v>6</v>
      </c>
      <c r="F149" s="9">
        <f t="array" ref="F149">SUMPRODUCT(COUNTIF(lstDigits,MID(tblSalaries[[#This Row],[How many hours of a day you work on Excel]],ROW($1:$9)+1,1)))</f>
        <v>1</v>
      </c>
      <c r="G149" s="11">
        <f t="array" ref="G149">IFERROR(IF(D149=1*MID(tblSalaries[[#This Row],[How many hours of a day you work on Excel]],E149,F149),"",1*MID(tblSalaries[[#This Row],[How many hours of a day you work on Excel]],E149,F149)),0)</f>
        <v>6</v>
      </c>
      <c r="H149" s="11">
        <f t="shared" si="6"/>
        <v>5</v>
      </c>
      <c r="I149" s="11">
        <f t="shared" si="7"/>
        <v>4</v>
      </c>
      <c r="J149" s="11">
        <f t="shared" si="8"/>
        <v>6</v>
      </c>
    </row>
    <row r="150" spans="2:10">
      <c r="B150" s="9">
        <f t="array" ref="B150">MIN(IFERROR(FIND(lstNum,tblSalaries[[#This Row],[How many hours of a day you work on Excel]]),""))</f>
        <v>1</v>
      </c>
      <c r="C150" s="9">
        <f t="array" ref="C150">SUMPRODUCT(COUNTIF(lstDigits,MID(tblSalaries[[#This Row],[How many hours of a day you work on Excel]],ROW($1:$9),1)))</f>
        <v>2</v>
      </c>
      <c r="D150" s="11">
        <f t="array" ref="D150">IFERROR(1*MID(tblSalaries[[#This Row],[How many hours of a day you work on Excel]],B150,C150),0)</f>
        <v>2</v>
      </c>
      <c r="E150" s="9">
        <f t="array" ref="E150">MIN(IFERROR(FIND(lstNum,tblSalaries[[#This Row],[How many hours of a day you work on Excel]],B150+1),""))</f>
        <v>6</v>
      </c>
      <c r="F150" s="9">
        <f t="array" ref="F150">SUMPRODUCT(COUNTIF(lstDigits,MID(tblSalaries[[#This Row],[How many hours of a day you work on Excel]],ROW($1:$9)+1,1)))</f>
        <v>1</v>
      </c>
      <c r="G150" s="11">
        <f t="array" ref="G150">IFERROR(IF(D150=1*MID(tblSalaries[[#This Row],[How many hours of a day you work on Excel]],E150,F150),"",1*MID(tblSalaries[[#This Row],[How many hours of a day you work on Excel]],E150,F150)),0)</f>
        <v>3</v>
      </c>
      <c r="H150" s="11">
        <f t="shared" si="6"/>
        <v>2.5</v>
      </c>
      <c r="I150" s="11">
        <f t="shared" si="7"/>
        <v>2</v>
      </c>
      <c r="J150" s="11">
        <f t="shared" si="8"/>
        <v>3</v>
      </c>
    </row>
    <row r="151" spans="2:10">
      <c r="B151" s="9">
        <f t="array" ref="B151">MIN(IFERROR(FIND(lstNum,tblSalaries[[#This Row],[How many hours of a day you work on Excel]]),""))</f>
        <v>1</v>
      </c>
      <c r="C151" s="9">
        <f t="array" ref="C151">SUMPRODUCT(COUNTIF(lstDigits,MID(tblSalaries[[#This Row],[How many hours of a day you work on Excel]],ROW($1:$9),1)))</f>
        <v>2</v>
      </c>
      <c r="D151" s="11">
        <f t="array" ref="D151">IFERROR(1*MID(tblSalaries[[#This Row],[How many hours of a day you work on Excel]],B151,C151),0)</f>
        <v>4</v>
      </c>
      <c r="E151" s="9">
        <f t="array" ref="E151">MIN(IFERROR(FIND(lstNum,tblSalaries[[#This Row],[How many hours of a day you work on Excel]],B151+1),""))</f>
        <v>6</v>
      </c>
      <c r="F151" s="9">
        <f t="array" ref="F151">SUMPRODUCT(COUNTIF(lstDigits,MID(tblSalaries[[#This Row],[How many hours of a day you work on Excel]],ROW($1:$9)+1,1)))</f>
        <v>1</v>
      </c>
      <c r="G151" s="11">
        <f t="array" ref="G151">IFERROR(IF(D151=1*MID(tblSalaries[[#This Row],[How many hours of a day you work on Excel]],E151,F151),"",1*MID(tblSalaries[[#This Row],[How many hours of a day you work on Excel]],E151,F151)),0)</f>
        <v>6</v>
      </c>
      <c r="H151" s="11">
        <f t="shared" si="6"/>
        <v>5</v>
      </c>
      <c r="I151" s="11">
        <f t="shared" si="7"/>
        <v>4</v>
      </c>
      <c r="J151" s="11">
        <f t="shared" si="8"/>
        <v>6</v>
      </c>
    </row>
    <row r="152" spans="2:10">
      <c r="B152" s="9">
        <f t="array" ref="B152">MIN(IFERROR(FIND(lstNum,tblSalaries[[#This Row],[How many hours of a day you work on Excel]]),""))</f>
        <v>9</v>
      </c>
      <c r="C152" s="9">
        <f t="array" ref="C152">SUMPRODUCT(COUNTIF(lstDigits,MID(tblSalaries[[#This Row],[How many hours of a day you work on Excel]],ROW($1:$9),1)))</f>
        <v>1</v>
      </c>
      <c r="D152" s="11">
        <f t="array" ref="D152">IFERROR(1*MID(tblSalaries[[#This Row],[How many hours of a day you work on Excel]],B152,C152),0)</f>
        <v>8</v>
      </c>
      <c r="E152" s="9">
        <f t="array" ref="E152">MIN(IFERROR(FIND(lstNum,tblSalaries[[#This Row],[How many hours of a day you work on Excel]],B152+1),""))</f>
        <v>31</v>
      </c>
      <c r="F152" s="9">
        <f t="array" ref="F152">SUMPRODUCT(COUNTIF(lstDigits,MID(tblSalaries[[#This Row],[How many hours of a day you work on Excel]],ROW($1:$9)+1,1)))</f>
        <v>1</v>
      </c>
      <c r="G152" s="11" t="str">
        <f t="array" ref="G152">IFERROR(IF(D152=1*MID(tblSalaries[[#This Row],[How many hours of a day you work on Excel]],E152,F152),"",1*MID(tblSalaries[[#This Row],[How many hours of a day you work on Excel]],E152,F152)),0)</f>
        <v/>
      </c>
      <c r="H152" s="11">
        <f t="shared" ref="H152:H215" si="9">AVERAGE(D152,G152)</f>
        <v>8</v>
      </c>
      <c r="I152" s="11">
        <f t="shared" ref="I152:I215" si="10">MIN(D152,G152)</f>
        <v>8</v>
      </c>
      <c r="J152" s="11">
        <f t="shared" si="8"/>
        <v>8</v>
      </c>
    </row>
    <row r="153" spans="2:10">
      <c r="B153" s="9">
        <f t="array" ref="B153">MIN(IFERROR(FIND(lstNum,tblSalaries[[#This Row],[How many hours of a day you work on Excel]]),""))</f>
        <v>1</v>
      </c>
      <c r="C153" s="9">
        <f t="array" ref="C153">SUMPRODUCT(COUNTIF(lstDigits,MID(tblSalaries[[#This Row],[How many hours of a day you work on Excel]],ROW($1:$9),1)))</f>
        <v>2</v>
      </c>
      <c r="D153" s="11">
        <f t="array" ref="D153">IFERROR(1*MID(tblSalaries[[#This Row],[How many hours of a day you work on Excel]],B153,C153),0)</f>
        <v>2</v>
      </c>
      <c r="E153" s="9">
        <f t="array" ref="E153">MIN(IFERROR(FIND(lstNum,tblSalaries[[#This Row],[How many hours of a day you work on Excel]],B153+1),""))</f>
        <v>6</v>
      </c>
      <c r="F153" s="9">
        <f t="array" ref="F153">SUMPRODUCT(COUNTIF(lstDigits,MID(tblSalaries[[#This Row],[How many hours of a day you work on Excel]],ROW($1:$9)+1,1)))</f>
        <v>1</v>
      </c>
      <c r="G153" s="11">
        <f t="array" ref="G153">IFERROR(IF(D153=1*MID(tblSalaries[[#This Row],[How many hours of a day you work on Excel]],E153,F153),"",1*MID(tblSalaries[[#This Row],[How many hours of a day you work on Excel]],E153,F153)),0)</f>
        <v>3</v>
      </c>
      <c r="H153" s="11">
        <f t="shared" si="9"/>
        <v>2.5</v>
      </c>
      <c r="I153" s="11">
        <f t="shared" si="10"/>
        <v>2</v>
      </c>
      <c r="J153" s="11">
        <f t="shared" si="8"/>
        <v>3</v>
      </c>
    </row>
    <row r="154" spans="2:10">
      <c r="B154" s="9">
        <f t="array" ref="B154">MIN(IFERROR(FIND(lstNum,tblSalaries[[#This Row],[How many hours of a day you work on Excel]]),""))</f>
        <v>1</v>
      </c>
      <c r="C154" s="9">
        <f t="array" ref="C154">SUMPRODUCT(COUNTIF(lstDigits,MID(tblSalaries[[#This Row],[How many hours of a day you work on Excel]],ROW($1:$9),1)))</f>
        <v>2</v>
      </c>
      <c r="D154" s="11">
        <f t="array" ref="D154">IFERROR(1*MID(tblSalaries[[#This Row],[How many hours of a day you work on Excel]],B154,C154),0)</f>
        <v>4</v>
      </c>
      <c r="E154" s="9">
        <f t="array" ref="E154">MIN(IFERROR(FIND(lstNum,tblSalaries[[#This Row],[How many hours of a day you work on Excel]],B154+1),""))</f>
        <v>6</v>
      </c>
      <c r="F154" s="9">
        <f t="array" ref="F154">SUMPRODUCT(COUNTIF(lstDigits,MID(tblSalaries[[#This Row],[How many hours of a day you work on Excel]],ROW($1:$9)+1,1)))</f>
        <v>1</v>
      </c>
      <c r="G154" s="11">
        <f t="array" ref="G154">IFERROR(IF(D154=1*MID(tblSalaries[[#This Row],[How many hours of a day you work on Excel]],E154,F154),"",1*MID(tblSalaries[[#This Row],[How many hours of a day you work on Excel]],E154,F154)),0)</f>
        <v>6</v>
      </c>
      <c r="H154" s="11">
        <f t="shared" si="9"/>
        <v>5</v>
      </c>
      <c r="I154" s="11">
        <f t="shared" si="10"/>
        <v>4</v>
      </c>
      <c r="J154" s="11">
        <f t="shared" si="8"/>
        <v>6</v>
      </c>
    </row>
    <row r="155" spans="2:10">
      <c r="B155" s="9">
        <f t="array" ref="B155">MIN(IFERROR(FIND(lstNum,tblSalaries[[#This Row],[How many hours of a day you work on Excel]]),""))</f>
        <v>9</v>
      </c>
      <c r="C155" s="9">
        <f t="array" ref="C155">SUMPRODUCT(COUNTIF(lstDigits,MID(tblSalaries[[#This Row],[How many hours of a day you work on Excel]],ROW($1:$9),1)))</f>
        <v>1</v>
      </c>
      <c r="D155" s="11">
        <f t="array" ref="D155">IFERROR(1*MID(tblSalaries[[#This Row],[How many hours of a day you work on Excel]],B155,C155),0)</f>
        <v>8</v>
      </c>
      <c r="E155" s="9">
        <f t="array" ref="E155">MIN(IFERROR(FIND(lstNum,tblSalaries[[#This Row],[How many hours of a day you work on Excel]],B155+1),""))</f>
        <v>31</v>
      </c>
      <c r="F155" s="9">
        <f t="array" ref="F155">SUMPRODUCT(COUNTIF(lstDigits,MID(tblSalaries[[#This Row],[How many hours of a day you work on Excel]],ROW($1:$9)+1,1)))</f>
        <v>1</v>
      </c>
      <c r="G155" s="11" t="str">
        <f t="array" ref="G155">IFERROR(IF(D155=1*MID(tblSalaries[[#This Row],[How many hours of a day you work on Excel]],E155,F155),"",1*MID(tblSalaries[[#This Row],[How many hours of a day you work on Excel]],E155,F155)),0)</f>
        <v/>
      </c>
      <c r="H155" s="11">
        <f t="shared" si="9"/>
        <v>8</v>
      </c>
      <c r="I155" s="11">
        <f t="shared" si="10"/>
        <v>8</v>
      </c>
      <c r="J155" s="11">
        <f t="shared" si="8"/>
        <v>8</v>
      </c>
    </row>
    <row r="156" spans="2:10">
      <c r="B156" s="9">
        <f t="array" ref="B156">MIN(IFERROR(FIND(lstNum,tblSalaries[[#This Row],[How many hours of a day you work on Excel]]),""))</f>
        <v>9</v>
      </c>
      <c r="C156" s="9">
        <f t="array" ref="C156">SUMPRODUCT(COUNTIF(lstDigits,MID(tblSalaries[[#This Row],[How many hours of a day you work on Excel]],ROW($1:$9),1)))</f>
        <v>1</v>
      </c>
      <c r="D156" s="11">
        <f t="array" ref="D156">IFERROR(1*MID(tblSalaries[[#This Row],[How many hours of a day you work on Excel]],B156,C156),0)</f>
        <v>8</v>
      </c>
      <c r="E156" s="9">
        <f t="array" ref="E156">MIN(IFERROR(FIND(lstNum,tblSalaries[[#This Row],[How many hours of a day you work on Excel]],B156+1),""))</f>
        <v>31</v>
      </c>
      <c r="F156" s="9">
        <f t="array" ref="F156">SUMPRODUCT(COUNTIF(lstDigits,MID(tblSalaries[[#This Row],[How many hours of a day you work on Excel]],ROW($1:$9)+1,1)))</f>
        <v>1</v>
      </c>
      <c r="G156" s="11" t="str">
        <f t="array" ref="G156">IFERROR(IF(D156=1*MID(tblSalaries[[#This Row],[How many hours of a day you work on Excel]],E156,F156),"",1*MID(tblSalaries[[#This Row],[How many hours of a day you work on Excel]],E156,F156)),0)</f>
        <v/>
      </c>
      <c r="H156" s="11">
        <f t="shared" si="9"/>
        <v>8</v>
      </c>
      <c r="I156" s="11">
        <f t="shared" si="10"/>
        <v>8</v>
      </c>
      <c r="J156" s="11">
        <f t="shared" si="8"/>
        <v>8</v>
      </c>
    </row>
    <row r="157" spans="2:10">
      <c r="B157" s="9">
        <f t="array" ref="B157">MIN(IFERROR(FIND(lstNum,tblSalaries[[#This Row],[How many hours of a day you work on Excel]]),""))</f>
        <v>9</v>
      </c>
      <c r="C157" s="9">
        <f t="array" ref="C157">SUMPRODUCT(COUNTIF(lstDigits,MID(tblSalaries[[#This Row],[How many hours of a day you work on Excel]],ROW($1:$9),1)))</f>
        <v>1</v>
      </c>
      <c r="D157" s="11">
        <f t="array" ref="D157">IFERROR(1*MID(tblSalaries[[#This Row],[How many hours of a day you work on Excel]],B157,C157),0)</f>
        <v>8</v>
      </c>
      <c r="E157" s="9">
        <f t="array" ref="E157">MIN(IFERROR(FIND(lstNum,tblSalaries[[#This Row],[How many hours of a day you work on Excel]],B157+1),""))</f>
        <v>31</v>
      </c>
      <c r="F157" s="9">
        <f t="array" ref="F157">SUMPRODUCT(COUNTIF(lstDigits,MID(tblSalaries[[#This Row],[How many hours of a day you work on Excel]],ROW($1:$9)+1,1)))</f>
        <v>1</v>
      </c>
      <c r="G157" s="11" t="str">
        <f t="array" ref="G157">IFERROR(IF(D157=1*MID(tblSalaries[[#This Row],[How many hours of a day you work on Excel]],E157,F157),"",1*MID(tblSalaries[[#This Row],[How many hours of a day you work on Excel]],E157,F157)),0)</f>
        <v/>
      </c>
      <c r="H157" s="11">
        <f t="shared" si="9"/>
        <v>8</v>
      </c>
      <c r="I157" s="11">
        <f t="shared" si="10"/>
        <v>8</v>
      </c>
      <c r="J157" s="11">
        <f t="shared" si="8"/>
        <v>8</v>
      </c>
    </row>
    <row r="158" spans="2:10">
      <c r="B158" s="9">
        <f t="array" ref="B158">MIN(IFERROR(FIND(lstNum,tblSalaries[[#This Row],[How many hours of a day you work on Excel]]),""))</f>
        <v>1</v>
      </c>
      <c r="C158" s="9">
        <f t="array" ref="C158">SUMPRODUCT(COUNTIF(lstDigits,MID(tblSalaries[[#This Row],[How many hours of a day you work on Excel]],ROW($1:$9),1)))</f>
        <v>2</v>
      </c>
      <c r="D158" s="11">
        <f t="array" ref="D158">IFERROR(1*MID(tblSalaries[[#This Row],[How many hours of a day you work on Excel]],B158,C158),0)</f>
        <v>2</v>
      </c>
      <c r="E158" s="9">
        <f t="array" ref="E158">MIN(IFERROR(FIND(lstNum,tblSalaries[[#This Row],[How many hours of a day you work on Excel]],B158+1),""))</f>
        <v>6</v>
      </c>
      <c r="F158" s="9">
        <f t="array" ref="F158">SUMPRODUCT(COUNTIF(lstDigits,MID(tblSalaries[[#This Row],[How many hours of a day you work on Excel]],ROW($1:$9)+1,1)))</f>
        <v>1</v>
      </c>
      <c r="G158" s="11">
        <f t="array" ref="G158">IFERROR(IF(D158=1*MID(tblSalaries[[#This Row],[How many hours of a day you work on Excel]],E158,F158),"",1*MID(tblSalaries[[#This Row],[How many hours of a day you work on Excel]],E158,F158)),0)</f>
        <v>3</v>
      </c>
      <c r="H158" s="11">
        <f t="shared" si="9"/>
        <v>2.5</v>
      </c>
      <c r="I158" s="11">
        <f t="shared" si="10"/>
        <v>2</v>
      </c>
      <c r="J158" s="11">
        <f t="shared" si="8"/>
        <v>3</v>
      </c>
    </row>
    <row r="159" spans="2:10">
      <c r="B159" s="9">
        <f t="array" ref="B159">MIN(IFERROR(FIND(lstNum,tblSalaries[[#This Row],[How many hours of a day you work on Excel]]),""))</f>
        <v>9</v>
      </c>
      <c r="C159" s="9">
        <f t="array" ref="C159">SUMPRODUCT(COUNTIF(lstDigits,MID(tblSalaries[[#This Row],[How many hours of a day you work on Excel]],ROW($1:$9),1)))</f>
        <v>1</v>
      </c>
      <c r="D159" s="11">
        <f t="array" ref="D159">IFERROR(1*MID(tblSalaries[[#This Row],[How many hours of a day you work on Excel]],B159,C159),0)</f>
        <v>8</v>
      </c>
      <c r="E159" s="9">
        <f t="array" ref="E159">MIN(IFERROR(FIND(lstNum,tblSalaries[[#This Row],[How many hours of a day you work on Excel]],B159+1),""))</f>
        <v>31</v>
      </c>
      <c r="F159" s="9">
        <f t="array" ref="F159">SUMPRODUCT(COUNTIF(lstDigits,MID(tblSalaries[[#This Row],[How many hours of a day you work on Excel]],ROW($1:$9)+1,1)))</f>
        <v>1</v>
      </c>
      <c r="G159" s="11" t="str">
        <f t="array" ref="G159">IFERROR(IF(D159=1*MID(tblSalaries[[#This Row],[How many hours of a day you work on Excel]],E159,F159),"",1*MID(tblSalaries[[#This Row],[How many hours of a day you work on Excel]],E159,F159)),0)</f>
        <v/>
      </c>
      <c r="H159" s="11">
        <f t="shared" si="9"/>
        <v>8</v>
      </c>
      <c r="I159" s="11">
        <f t="shared" si="10"/>
        <v>8</v>
      </c>
      <c r="J159" s="11">
        <f t="shared" si="8"/>
        <v>8</v>
      </c>
    </row>
    <row r="160" spans="2:10">
      <c r="B160" s="9">
        <f t="array" ref="B160">MIN(IFERROR(FIND(lstNum,tblSalaries[[#This Row],[How many hours of a day you work on Excel]]),""))</f>
        <v>9</v>
      </c>
      <c r="C160" s="9">
        <f t="array" ref="C160">SUMPRODUCT(COUNTIF(lstDigits,MID(tblSalaries[[#This Row],[How many hours of a day you work on Excel]],ROW($1:$9),1)))</f>
        <v>1</v>
      </c>
      <c r="D160" s="11">
        <f t="array" ref="D160">IFERROR(1*MID(tblSalaries[[#This Row],[How many hours of a day you work on Excel]],B160,C160),0)</f>
        <v>8</v>
      </c>
      <c r="E160" s="9">
        <f t="array" ref="E160">MIN(IFERROR(FIND(lstNum,tblSalaries[[#This Row],[How many hours of a day you work on Excel]],B160+1),""))</f>
        <v>31</v>
      </c>
      <c r="F160" s="9">
        <f t="array" ref="F160">SUMPRODUCT(COUNTIF(lstDigits,MID(tblSalaries[[#This Row],[How many hours of a day you work on Excel]],ROW($1:$9)+1,1)))</f>
        <v>1</v>
      </c>
      <c r="G160" s="11" t="str">
        <f t="array" ref="G160">IFERROR(IF(D160=1*MID(tblSalaries[[#This Row],[How many hours of a day you work on Excel]],E160,F160),"",1*MID(tblSalaries[[#This Row],[How many hours of a day you work on Excel]],E160,F160)),0)</f>
        <v/>
      </c>
      <c r="H160" s="11">
        <f t="shared" si="9"/>
        <v>8</v>
      </c>
      <c r="I160" s="11">
        <f t="shared" si="10"/>
        <v>8</v>
      </c>
      <c r="J160" s="11">
        <f t="shared" si="8"/>
        <v>8</v>
      </c>
    </row>
    <row r="161" spans="2:10">
      <c r="B161" s="9">
        <f t="array" ref="B161">MIN(IFERROR(FIND(lstNum,tblSalaries[[#This Row],[How many hours of a day you work on Excel]]),""))</f>
        <v>1</v>
      </c>
      <c r="C161" s="9">
        <f t="array" ref="C161">SUMPRODUCT(COUNTIF(lstDigits,MID(tblSalaries[[#This Row],[How many hours of a day you work on Excel]],ROW($1:$9),1)))</f>
        <v>2</v>
      </c>
      <c r="D161" s="11">
        <f t="array" ref="D161">IFERROR(1*MID(tblSalaries[[#This Row],[How many hours of a day you work on Excel]],B161,C161),0)</f>
        <v>4</v>
      </c>
      <c r="E161" s="9">
        <f t="array" ref="E161">MIN(IFERROR(FIND(lstNum,tblSalaries[[#This Row],[How many hours of a day you work on Excel]],B161+1),""))</f>
        <v>6</v>
      </c>
      <c r="F161" s="9">
        <f t="array" ref="F161">SUMPRODUCT(COUNTIF(lstDigits,MID(tblSalaries[[#This Row],[How many hours of a day you work on Excel]],ROW($1:$9)+1,1)))</f>
        <v>1</v>
      </c>
      <c r="G161" s="11">
        <f t="array" ref="G161">IFERROR(IF(D161=1*MID(tblSalaries[[#This Row],[How many hours of a day you work on Excel]],E161,F161),"",1*MID(tblSalaries[[#This Row],[How many hours of a day you work on Excel]],E161,F161)),0)</f>
        <v>6</v>
      </c>
      <c r="H161" s="11">
        <f t="shared" si="9"/>
        <v>5</v>
      </c>
      <c r="I161" s="11">
        <f t="shared" si="10"/>
        <v>4</v>
      </c>
      <c r="J161" s="11">
        <f t="shared" si="8"/>
        <v>6</v>
      </c>
    </row>
    <row r="162" spans="2:10">
      <c r="B162" s="9">
        <f t="array" ref="B162">MIN(IFERROR(FIND(lstNum,tblSalaries[[#This Row],[How many hours of a day you work on Excel]]),""))</f>
        <v>1</v>
      </c>
      <c r="C162" s="9">
        <f t="array" ref="C162">SUMPRODUCT(COUNTIF(lstDigits,MID(tblSalaries[[#This Row],[How many hours of a day you work on Excel]],ROW($1:$9),1)))</f>
        <v>2</v>
      </c>
      <c r="D162" s="11">
        <f t="array" ref="D162">IFERROR(1*MID(tblSalaries[[#This Row],[How many hours of a day you work on Excel]],B162,C162),0)</f>
        <v>1</v>
      </c>
      <c r="E162" s="9">
        <f t="array" ref="E162">MIN(IFERROR(FIND(lstNum,tblSalaries[[#This Row],[How many hours of a day you work on Excel]],B162+1),""))</f>
        <v>6</v>
      </c>
      <c r="F162" s="9">
        <f t="array" ref="F162">SUMPRODUCT(COUNTIF(lstDigits,MID(tblSalaries[[#This Row],[How many hours of a day you work on Excel]],ROW($1:$9)+1,1)))</f>
        <v>1</v>
      </c>
      <c r="G162" s="11">
        <f t="array" ref="G162">IFERROR(IF(D162=1*MID(tblSalaries[[#This Row],[How many hours of a day you work on Excel]],E162,F162),"",1*MID(tblSalaries[[#This Row],[How many hours of a day you work on Excel]],E162,F162)),0)</f>
        <v>2</v>
      </c>
      <c r="H162" s="11">
        <f t="shared" si="9"/>
        <v>1.5</v>
      </c>
      <c r="I162" s="11">
        <f t="shared" si="10"/>
        <v>1</v>
      </c>
      <c r="J162" s="11">
        <f t="shared" si="8"/>
        <v>2</v>
      </c>
    </row>
    <row r="163" spans="2:10">
      <c r="B163" s="9">
        <f t="array" ref="B163">MIN(IFERROR(FIND(lstNum,tblSalaries[[#This Row],[How many hours of a day you work on Excel]]),""))</f>
        <v>1</v>
      </c>
      <c r="C163" s="9">
        <f t="array" ref="C163">SUMPRODUCT(COUNTIF(lstDigits,MID(tblSalaries[[#This Row],[How many hours of a day you work on Excel]],ROW($1:$9),1)))</f>
        <v>2</v>
      </c>
      <c r="D163" s="11">
        <f t="array" ref="D163">IFERROR(1*MID(tblSalaries[[#This Row],[How many hours of a day you work on Excel]],B163,C163),0)</f>
        <v>1</v>
      </c>
      <c r="E163" s="9">
        <f t="array" ref="E163">MIN(IFERROR(FIND(lstNum,tblSalaries[[#This Row],[How many hours of a day you work on Excel]],B163+1),""))</f>
        <v>6</v>
      </c>
      <c r="F163" s="9">
        <f t="array" ref="F163">SUMPRODUCT(COUNTIF(lstDigits,MID(tblSalaries[[#This Row],[How many hours of a day you work on Excel]],ROW($1:$9)+1,1)))</f>
        <v>1</v>
      </c>
      <c r="G163" s="11">
        <f t="array" ref="G163">IFERROR(IF(D163=1*MID(tblSalaries[[#This Row],[How many hours of a day you work on Excel]],E163,F163),"",1*MID(tblSalaries[[#This Row],[How many hours of a day you work on Excel]],E163,F163)),0)</f>
        <v>2</v>
      </c>
      <c r="H163" s="11">
        <f t="shared" si="9"/>
        <v>1.5</v>
      </c>
      <c r="I163" s="11">
        <f t="shared" si="10"/>
        <v>1</v>
      </c>
      <c r="J163" s="11">
        <f t="shared" si="8"/>
        <v>2</v>
      </c>
    </row>
    <row r="164" spans="2:10">
      <c r="B164" s="9">
        <f t="array" ref="B164">MIN(IFERROR(FIND(lstNum,tblSalaries[[#This Row],[How many hours of a day you work on Excel]]),""))</f>
        <v>1</v>
      </c>
      <c r="C164" s="9">
        <f t="array" ref="C164">SUMPRODUCT(COUNTIF(lstDigits,MID(tblSalaries[[#This Row],[How many hours of a day you work on Excel]],ROW($1:$9),1)))</f>
        <v>2</v>
      </c>
      <c r="D164" s="11">
        <f t="array" ref="D164">IFERROR(1*MID(tblSalaries[[#This Row],[How many hours of a day you work on Excel]],B164,C164),0)</f>
        <v>1</v>
      </c>
      <c r="E164" s="9">
        <f t="array" ref="E164">MIN(IFERROR(FIND(lstNum,tblSalaries[[#This Row],[How many hours of a day you work on Excel]],B164+1),""))</f>
        <v>6</v>
      </c>
      <c r="F164" s="9">
        <f t="array" ref="F164">SUMPRODUCT(COUNTIF(lstDigits,MID(tblSalaries[[#This Row],[How many hours of a day you work on Excel]],ROW($1:$9)+1,1)))</f>
        <v>1</v>
      </c>
      <c r="G164" s="11">
        <f t="array" ref="G164">IFERROR(IF(D164=1*MID(tblSalaries[[#This Row],[How many hours of a day you work on Excel]],E164,F164),"",1*MID(tblSalaries[[#This Row],[How many hours of a day you work on Excel]],E164,F164)),0)</f>
        <v>2</v>
      </c>
      <c r="H164" s="11">
        <f t="shared" si="9"/>
        <v>1.5</v>
      </c>
      <c r="I164" s="11">
        <f t="shared" si="10"/>
        <v>1</v>
      </c>
      <c r="J164" s="11">
        <f t="shared" si="8"/>
        <v>2</v>
      </c>
    </row>
    <row r="165" spans="2:10">
      <c r="B165" s="9">
        <f t="array" ref="B165">MIN(IFERROR(FIND(lstNum,tblSalaries[[#This Row],[How many hours of a day you work on Excel]]),""))</f>
        <v>1</v>
      </c>
      <c r="C165" s="9">
        <f t="array" ref="C165">SUMPRODUCT(COUNTIF(lstDigits,MID(tblSalaries[[#This Row],[How many hours of a day you work on Excel]],ROW($1:$9),1)))</f>
        <v>2</v>
      </c>
      <c r="D165" s="11">
        <f t="array" ref="D165">IFERROR(1*MID(tblSalaries[[#This Row],[How many hours of a day you work on Excel]],B165,C165),0)</f>
        <v>2</v>
      </c>
      <c r="E165" s="9">
        <f t="array" ref="E165">MIN(IFERROR(FIND(lstNum,tblSalaries[[#This Row],[How many hours of a day you work on Excel]],B165+1),""))</f>
        <v>6</v>
      </c>
      <c r="F165" s="9">
        <f t="array" ref="F165">SUMPRODUCT(COUNTIF(lstDigits,MID(tblSalaries[[#This Row],[How many hours of a day you work on Excel]],ROW($1:$9)+1,1)))</f>
        <v>1</v>
      </c>
      <c r="G165" s="11">
        <f t="array" ref="G165">IFERROR(IF(D165=1*MID(tblSalaries[[#This Row],[How many hours of a day you work on Excel]],E165,F165),"",1*MID(tblSalaries[[#This Row],[How many hours of a day you work on Excel]],E165,F165)),0)</f>
        <v>3</v>
      </c>
      <c r="H165" s="11">
        <f t="shared" si="9"/>
        <v>2.5</v>
      </c>
      <c r="I165" s="11">
        <f t="shared" si="10"/>
        <v>2</v>
      </c>
      <c r="J165" s="11">
        <f t="shared" si="8"/>
        <v>3</v>
      </c>
    </row>
    <row r="166" spans="2:10">
      <c r="B166" s="9">
        <f t="array" ref="B166">MIN(IFERROR(FIND(lstNum,tblSalaries[[#This Row],[How many hours of a day you work on Excel]]),""))</f>
        <v>1</v>
      </c>
      <c r="C166" s="9">
        <f t="array" ref="C166">SUMPRODUCT(COUNTIF(lstDigits,MID(tblSalaries[[#This Row],[How many hours of a day you work on Excel]],ROW($1:$9),1)))</f>
        <v>2</v>
      </c>
      <c r="D166" s="11">
        <f t="array" ref="D166">IFERROR(1*MID(tblSalaries[[#This Row],[How many hours of a day you work on Excel]],B166,C166),0)</f>
        <v>4</v>
      </c>
      <c r="E166" s="9">
        <f t="array" ref="E166">MIN(IFERROR(FIND(lstNum,tblSalaries[[#This Row],[How many hours of a day you work on Excel]],B166+1),""))</f>
        <v>6</v>
      </c>
      <c r="F166" s="9">
        <f t="array" ref="F166">SUMPRODUCT(COUNTIF(lstDigits,MID(tblSalaries[[#This Row],[How many hours of a day you work on Excel]],ROW($1:$9)+1,1)))</f>
        <v>1</v>
      </c>
      <c r="G166" s="11">
        <f t="array" ref="G166">IFERROR(IF(D166=1*MID(tblSalaries[[#This Row],[How many hours of a day you work on Excel]],E166,F166),"",1*MID(tblSalaries[[#This Row],[How many hours of a day you work on Excel]],E166,F166)),0)</f>
        <v>6</v>
      </c>
      <c r="H166" s="11">
        <f t="shared" si="9"/>
        <v>5</v>
      </c>
      <c r="I166" s="11">
        <f t="shared" si="10"/>
        <v>4</v>
      </c>
      <c r="J166" s="11">
        <f t="shared" si="8"/>
        <v>6</v>
      </c>
    </row>
    <row r="167" spans="2:10">
      <c r="B167" s="9">
        <f t="array" ref="B167">MIN(IFERROR(FIND(lstNum,tblSalaries[[#This Row],[How many hours of a day you work on Excel]]),""))</f>
        <v>1</v>
      </c>
      <c r="C167" s="9">
        <f t="array" ref="C167">SUMPRODUCT(COUNTIF(lstDigits,MID(tblSalaries[[#This Row],[How many hours of a day you work on Excel]],ROW($1:$9),1)))</f>
        <v>2</v>
      </c>
      <c r="D167" s="11">
        <f t="array" ref="D167">IFERROR(1*MID(tblSalaries[[#This Row],[How many hours of a day you work on Excel]],B167,C167),0)</f>
        <v>4</v>
      </c>
      <c r="E167" s="9">
        <f t="array" ref="E167">MIN(IFERROR(FIND(lstNum,tblSalaries[[#This Row],[How many hours of a day you work on Excel]],B167+1),""))</f>
        <v>6</v>
      </c>
      <c r="F167" s="9">
        <f t="array" ref="F167">SUMPRODUCT(COUNTIF(lstDigits,MID(tblSalaries[[#This Row],[How many hours of a day you work on Excel]],ROW($1:$9)+1,1)))</f>
        <v>1</v>
      </c>
      <c r="G167" s="11">
        <f t="array" ref="G167">IFERROR(IF(D167=1*MID(tblSalaries[[#This Row],[How many hours of a day you work on Excel]],E167,F167),"",1*MID(tblSalaries[[#This Row],[How many hours of a day you work on Excel]],E167,F167)),0)</f>
        <v>6</v>
      </c>
      <c r="H167" s="11">
        <f t="shared" si="9"/>
        <v>5</v>
      </c>
      <c r="I167" s="11">
        <f t="shared" si="10"/>
        <v>4</v>
      </c>
      <c r="J167" s="11">
        <f t="shared" si="8"/>
        <v>6</v>
      </c>
    </row>
    <row r="168" spans="2:10">
      <c r="B168" s="9">
        <f t="array" ref="B168">MIN(IFERROR(FIND(lstNum,tblSalaries[[#This Row],[How many hours of a day you work on Excel]]),""))</f>
        <v>1</v>
      </c>
      <c r="C168" s="9">
        <f t="array" ref="C168">SUMPRODUCT(COUNTIF(lstDigits,MID(tblSalaries[[#This Row],[How many hours of a day you work on Excel]],ROW($1:$9),1)))</f>
        <v>2</v>
      </c>
      <c r="D168" s="11">
        <f t="array" ref="D168">IFERROR(1*MID(tblSalaries[[#This Row],[How many hours of a day you work on Excel]],B168,C168),0)</f>
        <v>2</v>
      </c>
      <c r="E168" s="9">
        <f t="array" ref="E168">MIN(IFERROR(FIND(lstNum,tblSalaries[[#This Row],[How many hours of a day you work on Excel]],B168+1),""))</f>
        <v>6</v>
      </c>
      <c r="F168" s="9">
        <f t="array" ref="F168">SUMPRODUCT(COUNTIF(lstDigits,MID(tblSalaries[[#This Row],[How many hours of a day you work on Excel]],ROW($1:$9)+1,1)))</f>
        <v>1</v>
      </c>
      <c r="G168" s="11">
        <f t="array" ref="G168">IFERROR(IF(D168=1*MID(tblSalaries[[#This Row],[How many hours of a day you work on Excel]],E168,F168),"",1*MID(tblSalaries[[#This Row],[How many hours of a day you work on Excel]],E168,F168)),0)</f>
        <v>3</v>
      </c>
      <c r="H168" s="11">
        <f t="shared" si="9"/>
        <v>2.5</v>
      </c>
      <c r="I168" s="11">
        <f t="shared" si="10"/>
        <v>2</v>
      </c>
      <c r="J168" s="11">
        <f t="shared" si="8"/>
        <v>3</v>
      </c>
    </row>
    <row r="169" spans="2:10">
      <c r="B169" s="9">
        <f t="array" ref="B169">MIN(IFERROR(FIND(lstNum,tblSalaries[[#This Row],[How many hours of a day you work on Excel]]),""))</f>
        <v>9</v>
      </c>
      <c r="C169" s="9">
        <f t="array" ref="C169">SUMPRODUCT(COUNTIF(lstDigits,MID(tblSalaries[[#This Row],[How many hours of a day you work on Excel]],ROW($1:$9),1)))</f>
        <v>1</v>
      </c>
      <c r="D169" s="11">
        <f t="array" ref="D169">IFERROR(1*MID(tblSalaries[[#This Row],[How many hours of a day you work on Excel]],B169,C169),0)</f>
        <v>8</v>
      </c>
      <c r="E169" s="9">
        <f t="array" ref="E169">MIN(IFERROR(FIND(lstNum,tblSalaries[[#This Row],[How many hours of a day you work on Excel]],B169+1),""))</f>
        <v>31</v>
      </c>
      <c r="F169" s="9">
        <f t="array" ref="F169">SUMPRODUCT(COUNTIF(lstDigits,MID(tblSalaries[[#This Row],[How many hours of a day you work on Excel]],ROW($1:$9)+1,1)))</f>
        <v>1</v>
      </c>
      <c r="G169" s="11" t="str">
        <f t="array" ref="G169">IFERROR(IF(D169=1*MID(tblSalaries[[#This Row],[How many hours of a day you work on Excel]],E169,F169),"",1*MID(tblSalaries[[#This Row],[How many hours of a day you work on Excel]],E169,F169)),0)</f>
        <v/>
      </c>
      <c r="H169" s="11">
        <f t="shared" si="9"/>
        <v>8</v>
      </c>
      <c r="I169" s="11">
        <f t="shared" si="10"/>
        <v>8</v>
      </c>
      <c r="J169" s="11">
        <f t="shared" si="8"/>
        <v>8</v>
      </c>
    </row>
    <row r="170" spans="2:10">
      <c r="B170" s="9">
        <f t="array" ref="B170">MIN(IFERROR(FIND(lstNum,tblSalaries[[#This Row],[How many hours of a day you work on Excel]]),""))</f>
        <v>1</v>
      </c>
      <c r="C170" s="9">
        <f t="array" ref="C170">SUMPRODUCT(COUNTIF(lstDigits,MID(tblSalaries[[#This Row],[How many hours of a day you work on Excel]],ROW($1:$9),1)))</f>
        <v>2</v>
      </c>
      <c r="D170" s="11">
        <f t="array" ref="D170">IFERROR(1*MID(tblSalaries[[#This Row],[How many hours of a day you work on Excel]],B170,C170),0)</f>
        <v>4</v>
      </c>
      <c r="E170" s="9">
        <f t="array" ref="E170">MIN(IFERROR(FIND(lstNum,tblSalaries[[#This Row],[How many hours of a day you work on Excel]],B170+1),""))</f>
        <v>6</v>
      </c>
      <c r="F170" s="9">
        <f t="array" ref="F170">SUMPRODUCT(COUNTIF(lstDigits,MID(tblSalaries[[#This Row],[How many hours of a day you work on Excel]],ROW($1:$9)+1,1)))</f>
        <v>1</v>
      </c>
      <c r="G170" s="11">
        <f t="array" ref="G170">IFERROR(IF(D170=1*MID(tblSalaries[[#This Row],[How many hours of a day you work on Excel]],E170,F170),"",1*MID(tblSalaries[[#This Row],[How many hours of a day you work on Excel]],E170,F170)),0)</f>
        <v>6</v>
      </c>
      <c r="H170" s="11">
        <f t="shared" si="9"/>
        <v>5</v>
      </c>
      <c r="I170" s="11">
        <f t="shared" si="10"/>
        <v>4</v>
      </c>
      <c r="J170" s="11">
        <f t="shared" si="8"/>
        <v>6</v>
      </c>
    </row>
    <row r="171" spans="2:10">
      <c r="B171" s="9">
        <f t="array" ref="B171">MIN(IFERROR(FIND(lstNum,tblSalaries[[#This Row],[How many hours of a day you work on Excel]]),""))</f>
        <v>1</v>
      </c>
      <c r="C171" s="9">
        <f t="array" ref="C171">SUMPRODUCT(COUNTIF(lstDigits,MID(tblSalaries[[#This Row],[How many hours of a day you work on Excel]],ROW($1:$9),1)))</f>
        <v>2</v>
      </c>
      <c r="D171" s="11">
        <f t="array" ref="D171">IFERROR(1*MID(tblSalaries[[#This Row],[How many hours of a day you work on Excel]],B171,C171),0)</f>
        <v>4</v>
      </c>
      <c r="E171" s="9">
        <f t="array" ref="E171">MIN(IFERROR(FIND(lstNum,tblSalaries[[#This Row],[How many hours of a day you work on Excel]],B171+1),""))</f>
        <v>6</v>
      </c>
      <c r="F171" s="9">
        <f t="array" ref="F171">SUMPRODUCT(COUNTIF(lstDigits,MID(tblSalaries[[#This Row],[How many hours of a day you work on Excel]],ROW($1:$9)+1,1)))</f>
        <v>1</v>
      </c>
      <c r="G171" s="11">
        <f t="array" ref="G171">IFERROR(IF(D171=1*MID(tblSalaries[[#This Row],[How many hours of a day you work on Excel]],E171,F171),"",1*MID(tblSalaries[[#This Row],[How many hours of a day you work on Excel]],E171,F171)),0)</f>
        <v>6</v>
      </c>
      <c r="H171" s="11">
        <f t="shared" si="9"/>
        <v>5</v>
      </c>
      <c r="I171" s="11">
        <f t="shared" si="10"/>
        <v>4</v>
      </c>
      <c r="J171" s="11">
        <f t="shared" si="8"/>
        <v>6</v>
      </c>
    </row>
    <row r="172" spans="2:10">
      <c r="B172" s="9">
        <f t="array" ref="B172">MIN(IFERROR(FIND(lstNum,tblSalaries[[#This Row],[How many hours of a day you work on Excel]]),""))</f>
        <v>1</v>
      </c>
      <c r="C172" s="9">
        <f t="array" ref="C172">SUMPRODUCT(COUNTIF(lstDigits,MID(tblSalaries[[#This Row],[How many hours of a day you work on Excel]],ROW($1:$9),1)))</f>
        <v>2</v>
      </c>
      <c r="D172" s="11">
        <f t="array" ref="D172">IFERROR(1*MID(tblSalaries[[#This Row],[How many hours of a day you work on Excel]],B172,C172),0)</f>
        <v>2</v>
      </c>
      <c r="E172" s="9">
        <f t="array" ref="E172">MIN(IFERROR(FIND(lstNum,tblSalaries[[#This Row],[How many hours of a day you work on Excel]],B172+1),""))</f>
        <v>6</v>
      </c>
      <c r="F172" s="9">
        <f t="array" ref="F172">SUMPRODUCT(COUNTIF(lstDigits,MID(tblSalaries[[#This Row],[How many hours of a day you work on Excel]],ROW($1:$9)+1,1)))</f>
        <v>1</v>
      </c>
      <c r="G172" s="11">
        <f t="array" ref="G172">IFERROR(IF(D172=1*MID(tblSalaries[[#This Row],[How many hours of a day you work on Excel]],E172,F172),"",1*MID(tblSalaries[[#This Row],[How many hours of a day you work on Excel]],E172,F172)),0)</f>
        <v>3</v>
      </c>
      <c r="H172" s="11">
        <f t="shared" si="9"/>
        <v>2.5</v>
      </c>
      <c r="I172" s="11">
        <f t="shared" si="10"/>
        <v>2</v>
      </c>
      <c r="J172" s="11">
        <f t="shared" si="8"/>
        <v>3</v>
      </c>
    </row>
    <row r="173" spans="2:10">
      <c r="B173" s="9">
        <f t="array" ref="B173">MIN(IFERROR(FIND(lstNum,tblSalaries[[#This Row],[How many hours of a day you work on Excel]]),""))</f>
        <v>1</v>
      </c>
      <c r="C173" s="9">
        <f t="array" ref="C173">SUMPRODUCT(COUNTIF(lstDigits,MID(tblSalaries[[#This Row],[How many hours of a day you work on Excel]],ROW($1:$9),1)))</f>
        <v>2</v>
      </c>
      <c r="D173" s="11">
        <f t="array" ref="D173">IFERROR(1*MID(tblSalaries[[#This Row],[How many hours of a day you work on Excel]],B173,C173),0)</f>
        <v>4</v>
      </c>
      <c r="E173" s="9">
        <f t="array" ref="E173">MIN(IFERROR(FIND(lstNum,tblSalaries[[#This Row],[How many hours of a day you work on Excel]],B173+1),""))</f>
        <v>6</v>
      </c>
      <c r="F173" s="9">
        <f t="array" ref="F173">SUMPRODUCT(COUNTIF(lstDigits,MID(tblSalaries[[#This Row],[How many hours of a day you work on Excel]],ROW($1:$9)+1,1)))</f>
        <v>1</v>
      </c>
      <c r="G173" s="11">
        <f t="array" ref="G173">IFERROR(IF(D173=1*MID(tblSalaries[[#This Row],[How many hours of a day you work on Excel]],E173,F173),"",1*MID(tblSalaries[[#This Row],[How many hours of a day you work on Excel]],E173,F173)),0)</f>
        <v>6</v>
      </c>
      <c r="H173" s="11">
        <f t="shared" si="9"/>
        <v>5</v>
      </c>
      <c r="I173" s="11">
        <f t="shared" si="10"/>
        <v>4</v>
      </c>
      <c r="J173" s="11">
        <f t="shared" si="8"/>
        <v>6</v>
      </c>
    </row>
    <row r="174" spans="2:10">
      <c r="B174" s="9">
        <f t="array" ref="B174">MIN(IFERROR(FIND(lstNum,tblSalaries[[#This Row],[How many hours of a day you work on Excel]]),""))</f>
        <v>1</v>
      </c>
      <c r="C174" s="9">
        <f t="array" ref="C174">SUMPRODUCT(COUNTIF(lstDigits,MID(tblSalaries[[#This Row],[How many hours of a day you work on Excel]],ROW($1:$9),1)))</f>
        <v>2</v>
      </c>
      <c r="D174" s="11">
        <f t="array" ref="D174">IFERROR(1*MID(tblSalaries[[#This Row],[How many hours of a day you work on Excel]],B174,C174),0)</f>
        <v>4</v>
      </c>
      <c r="E174" s="9">
        <f t="array" ref="E174">MIN(IFERROR(FIND(lstNum,tblSalaries[[#This Row],[How many hours of a day you work on Excel]],B174+1),""))</f>
        <v>6</v>
      </c>
      <c r="F174" s="9">
        <f t="array" ref="F174">SUMPRODUCT(COUNTIF(lstDigits,MID(tblSalaries[[#This Row],[How many hours of a day you work on Excel]],ROW($1:$9)+1,1)))</f>
        <v>1</v>
      </c>
      <c r="G174" s="11">
        <f t="array" ref="G174">IFERROR(IF(D174=1*MID(tblSalaries[[#This Row],[How many hours of a day you work on Excel]],E174,F174),"",1*MID(tblSalaries[[#This Row],[How many hours of a day you work on Excel]],E174,F174)),0)</f>
        <v>6</v>
      </c>
      <c r="H174" s="11">
        <f t="shared" si="9"/>
        <v>5</v>
      </c>
      <c r="I174" s="11">
        <f t="shared" si="10"/>
        <v>4</v>
      </c>
      <c r="J174" s="11">
        <f t="shared" si="8"/>
        <v>6</v>
      </c>
    </row>
    <row r="175" spans="2:10">
      <c r="B175" s="9">
        <f t="array" ref="B175">MIN(IFERROR(FIND(lstNum,tblSalaries[[#This Row],[How many hours of a day you work on Excel]]),""))</f>
        <v>1</v>
      </c>
      <c r="C175" s="9">
        <f t="array" ref="C175">SUMPRODUCT(COUNTIF(lstDigits,MID(tblSalaries[[#This Row],[How many hours of a day you work on Excel]],ROW($1:$9),1)))</f>
        <v>2</v>
      </c>
      <c r="D175" s="11">
        <f t="array" ref="D175">IFERROR(1*MID(tblSalaries[[#This Row],[How many hours of a day you work on Excel]],B175,C175),0)</f>
        <v>4</v>
      </c>
      <c r="E175" s="9">
        <f t="array" ref="E175">MIN(IFERROR(FIND(lstNum,tblSalaries[[#This Row],[How many hours of a day you work on Excel]],B175+1),""))</f>
        <v>6</v>
      </c>
      <c r="F175" s="9">
        <f t="array" ref="F175">SUMPRODUCT(COUNTIF(lstDigits,MID(tblSalaries[[#This Row],[How many hours of a day you work on Excel]],ROW($1:$9)+1,1)))</f>
        <v>1</v>
      </c>
      <c r="G175" s="11">
        <f t="array" ref="G175">IFERROR(IF(D175=1*MID(tblSalaries[[#This Row],[How many hours of a day you work on Excel]],E175,F175),"",1*MID(tblSalaries[[#This Row],[How many hours of a day you work on Excel]],E175,F175)),0)</f>
        <v>6</v>
      </c>
      <c r="H175" s="11">
        <f t="shared" si="9"/>
        <v>5</v>
      </c>
      <c r="I175" s="11">
        <f t="shared" si="10"/>
        <v>4</v>
      </c>
      <c r="J175" s="11">
        <f t="shared" si="8"/>
        <v>6</v>
      </c>
    </row>
    <row r="176" spans="2:10">
      <c r="B176" s="9">
        <f t="array" ref="B176">MIN(IFERROR(FIND(lstNum,tblSalaries[[#This Row],[How many hours of a day you work on Excel]]),""))</f>
        <v>1</v>
      </c>
      <c r="C176" s="9">
        <f t="array" ref="C176">SUMPRODUCT(COUNTIF(lstDigits,MID(tblSalaries[[#This Row],[How many hours of a day you work on Excel]],ROW($1:$9),1)))</f>
        <v>2</v>
      </c>
      <c r="D176" s="11">
        <f t="array" ref="D176">IFERROR(1*MID(tblSalaries[[#This Row],[How many hours of a day you work on Excel]],B176,C176),0)</f>
        <v>4</v>
      </c>
      <c r="E176" s="9">
        <f t="array" ref="E176">MIN(IFERROR(FIND(lstNum,tblSalaries[[#This Row],[How many hours of a day you work on Excel]],B176+1),""))</f>
        <v>6</v>
      </c>
      <c r="F176" s="9">
        <f t="array" ref="F176">SUMPRODUCT(COUNTIF(lstDigits,MID(tblSalaries[[#This Row],[How many hours of a day you work on Excel]],ROW($1:$9)+1,1)))</f>
        <v>1</v>
      </c>
      <c r="G176" s="11">
        <f t="array" ref="G176">IFERROR(IF(D176=1*MID(tblSalaries[[#This Row],[How many hours of a day you work on Excel]],E176,F176),"",1*MID(tblSalaries[[#This Row],[How many hours of a day you work on Excel]],E176,F176)),0)</f>
        <v>6</v>
      </c>
      <c r="H176" s="11">
        <f t="shared" si="9"/>
        <v>5</v>
      </c>
      <c r="I176" s="11">
        <f t="shared" si="10"/>
        <v>4</v>
      </c>
      <c r="J176" s="11">
        <f t="shared" si="8"/>
        <v>6</v>
      </c>
    </row>
    <row r="177" spans="2:10">
      <c r="B177" s="9">
        <f t="array" ref="B177">MIN(IFERROR(FIND(lstNum,tblSalaries[[#This Row],[How many hours of a day you work on Excel]]),""))</f>
        <v>1</v>
      </c>
      <c r="C177" s="9">
        <f t="array" ref="C177">SUMPRODUCT(COUNTIF(lstDigits,MID(tblSalaries[[#This Row],[How many hours of a day you work on Excel]],ROW($1:$9),1)))</f>
        <v>2</v>
      </c>
      <c r="D177" s="11">
        <f t="array" ref="D177">IFERROR(1*MID(tblSalaries[[#This Row],[How many hours of a day you work on Excel]],B177,C177),0)</f>
        <v>4</v>
      </c>
      <c r="E177" s="9">
        <f t="array" ref="E177">MIN(IFERROR(FIND(lstNum,tblSalaries[[#This Row],[How many hours of a day you work on Excel]],B177+1),""))</f>
        <v>6</v>
      </c>
      <c r="F177" s="9">
        <f t="array" ref="F177">SUMPRODUCT(COUNTIF(lstDigits,MID(tblSalaries[[#This Row],[How many hours of a day you work on Excel]],ROW($1:$9)+1,1)))</f>
        <v>1</v>
      </c>
      <c r="G177" s="11">
        <f t="array" ref="G177">IFERROR(IF(D177=1*MID(tblSalaries[[#This Row],[How many hours of a day you work on Excel]],E177,F177),"",1*MID(tblSalaries[[#This Row],[How many hours of a day you work on Excel]],E177,F177)),0)</f>
        <v>6</v>
      </c>
      <c r="H177" s="11">
        <f t="shared" si="9"/>
        <v>5</v>
      </c>
      <c r="I177" s="11">
        <f t="shared" si="10"/>
        <v>4</v>
      </c>
      <c r="J177" s="11">
        <f t="shared" si="8"/>
        <v>6</v>
      </c>
    </row>
    <row r="178" spans="2:10">
      <c r="B178" s="9">
        <f t="array" ref="B178">MIN(IFERROR(FIND(lstNum,tblSalaries[[#This Row],[How many hours of a day you work on Excel]]),""))</f>
        <v>1</v>
      </c>
      <c r="C178" s="9">
        <f t="array" ref="C178">SUMPRODUCT(COUNTIF(lstDigits,MID(tblSalaries[[#This Row],[How many hours of a day you work on Excel]],ROW($1:$9),1)))</f>
        <v>2</v>
      </c>
      <c r="D178" s="11">
        <f t="array" ref="D178">IFERROR(1*MID(tblSalaries[[#This Row],[How many hours of a day you work on Excel]],B178,C178),0)</f>
        <v>4</v>
      </c>
      <c r="E178" s="9">
        <f t="array" ref="E178">MIN(IFERROR(FIND(lstNum,tblSalaries[[#This Row],[How many hours of a day you work on Excel]],B178+1),""))</f>
        <v>6</v>
      </c>
      <c r="F178" s="9">
        <f t="array" ref="F178">SUMPRODUCT(COUNTIF(lstDigits,MID(tblSalaries[[#This Row],[How many hours of a day you work on Excel]],ROW($1:$9)+1,1)))</f>
        <v>1</v>
      </c>
      <c r="G178" s="11">
        <f t="array" ref="G178">IFERROR(IF(D178=1*MID(tblSalaries[[#This Row],[How many hours of a day you work on Excel]],E178,F178),"",1*MID(tblSalaries[[#This Row],[How many hours of a day you work on Excel]],E178,F178)),0)</f>
        <v>6</v>
      </c>
      <c r="H178" s="11">
        <f t="shared" si="9"/>
        <v>5</v>
      </c>
      <c r="I178" s="11">
        <f t="shared" si="10"/>
        <v>4</v>
      </c>
      <c r="J178" s="11">
        <f t="shared" si="8"/>
        <v>6</v>
      </c>
    </row>
    <row r="179" spans="2:10">
      <c r="B179" s="9">
        <f t="array" ref="B179">MIN(IFERROR(FIND(lstNum,tblSalaries[[#This Row],[How many hours of a day you work on Excel]]),""))</f>
        <v>9</v>
      </c>
      <c r="C179" s="9">
        <f t="array" ref="C179">SUMPRODUCT(COUNTIF(lstDigits,MID(tblSalaries[[#This Row],[How many hours of a day you work on Excel]],ROW($1:$9),1)))</f>
        <v>1</v>
      </c>
      <c r="D179" s="11">
        <f t="array" ref="D179">IFERROR(1*MID(tblSalaries[[#This Row],[How many hours of a day you work on Excel]],B179,C179),0)</f>
        <v>8</v>
      </c>
      <c r="E179" s="9">
        <f t="array" ref="E179">MIN(IFERROR(FIND(lstNum,tblSalaries[[#This Row],[How many hours of a day you work on Excel]],B179+1),""))</f>
        <v>31</v>
      </c>
      <c r="F179" s="9">
        <f t="array" ref="F179">SUMPRODUCT(COUNTIF(lstDigits,MID(tblSalaries[[#This Row],[How many hours of a day you work on Excel]],ROW($1:$9)+1,1)))</f>
        <v>1</v>
      </c>
      <c r="G179" s="11" t="str">
        <f t="array" ref="G179">IFERROR(IF(D179=1*MID(tblSalaries[[#This Row],[How many hours of a day you work on Excel]],E179,F179),"",1*MID(tblSalaries[[#This Row],[How many hours of a day you work on Excel]],E179,F179)),0)</f>
        <v/>
      </c>
      <c r="H179" s="11">
        <f t="shared" si="9"/>
        <v>8</v>
      </c>
      <c r="I179" s="11">
        <f t="shared" si="10"/>
        <v>8</v>
      </c>
      <c r="J179" s="11">
        <f t="shared" si="8"/>
        <v>8</v>
      </c>
    </row>
    <row r="180" spans="2:10">
      <c r="B180" s="9">
        <f t="array" ref="B180">MIN(IFERROR(FIND(lstNum,tblSalaries[[#This Row],[How many hours of a day you work on Excel]]),""))</f>
        <v>1</v>
      </c>
      <c r="C180" s="9">
        <f t="array" ref="C180">SUMPRODUCT(COUNTIF(lstDigits,MID(tblSalaries[[#This Row],[How many hours of a day you work on Excel]],ROW($1:$9),1)))</f>
        <v>2</v>
      </c>
      <c r="D180" s="11">
        <f t="array" ref="D180">IFERROR(1*MID(tblSalaries[[#This Row],[How many hours of a day you work on Excel]],B180,C180),0)</f>
        <v>4</v>
      </c>
      <c r="E180" s="9">
        <f t="array" ref="E180">MIN(IFERROR(FIND(lstNum,tblSalaries[[#This Row],[How many hours of a day you work on Excel]],B180+1),""))</f>
        <v>6</v>
      </c>
      <c r="F180" s="9">
        <f t="array" ref="F180">SUMPRODUCT(COUNTIF(lstDigits,MID(tblSalaries[[#This Row],[How many hours of a day you work on Excel]],ROW($1:$9)+1,1)))</f>
        <v>1</v>
      </c>
      <c r="G180" s="11">
        <f t="array" ref="G180">IFERROR(IF(D180=1*MID(tblSalaries[[#This Row],[How many hours of a day you work on Excel]],E180,F180),"",1*MID(tblSalaries[[#This Row],[How many hours of a day you work on Excel]],E180,F180)),0)</f>
        <v>6</v>
      </c>
      <c r="H180" s="11">
        <f t="shared" si="9"/>
        <v>5</v>
      </c>
      <c r="I180" s="11">
        <f t="shared" si="10"/>
        <v>4</v>
      </c>
      <c r="J180" s="11">
        <f t="shared" si="8"/>
        <v>6</v>
      </c>
    </row>
    <row r="181" spans="2:10">
      <c r="B181" s="9">
        <f t="array" ref="B181">MIN(IFERROR(FIND(lstNum,tblSalaries[[#This Row],[How many hours of a day you work on Excel]]),""))</f>
        <v>9</v>
      </c>
      <c r="C181" s="9">
        <f t="array" ref="C181">SUMPRODUCT(COUNTIF(lstDigits,MID(tblSalaries[[#This Row],[How many hours of a day you work on Excel]],ROW($1:$9),1)))</f>
        <v>1</v>
      </c>
      <c r="D181" s="11">
        <f t="array" ref="D181">IFERROR(1*MID(tblSalaries[[#This Row],[How many hours of a day you work on Excel]],B181,C181),0)</f>
        <v>8</v>
      </c>
      <c r="E181" s="9">
        <f t="array" ref="E181">MIN(IFERROR(FIND(lstNum,tblSalaries[[#This Row],[How many hours of a day you work on Excel]],B181+1),""))</f>
        <v>31</v>
      </c>
      <c r="F181" s="9">
        <f t="array" ref="F181">SUMPRODUCT(COUNTIF(lstDigits,MID(tblSalaries[[#This Row],[How many hours of a day you work on Excel]],ROW($1:$9)+1,1)))</f>
        <v>1</v>
      </c>
      <c r="G181" s="11" t="str">
        <f t="array" ref="G181">IFERROR(IF(D181=1*MID(tblSalaries[[#This Row],[How many hours of a day you work on Excel]],E181,F181),"",1*MID(tblSalaries[[#This Row],[How many hours of a day you work on Excel]],E181,F181)),0)</f>
        <v/>
      </c>
      <c r="H181" s="11">
        <f t="shared" si="9"/>
        <v>8</v>
      </c>
      <c r="I181" s="11">
        <f t="shared" si="10"/>
        <v>8</v>
      </c>
      <c r="J181" s="11">
        <f t="shared" si="8"/>
        <v>8</v>
      </c>
    </row>
    <row r="182" spans="2:10">
      <c r="B182" s="9">
        <f t="array" ref="B182">MIN(IFERROR(FIND(lstNum,tblSalaries[[#This Row],[How many hours of a day you work on Excel]]),""))</f>
        <v>9</v>
      </c>
      <c r="C182" s="9">
        <f t="array" ref="C182">SUMPRODUCT(COUNTIF(lstDigits,MID(tblSalaries[[#This Row],[How many hours of a day you work on Excel]],ROW($1:$9),1)))</f>
        <v>1</v>
      </c>
      <c r="D182" s="11">
        <f t="array" ref="D182">IFERROR(1*MID(tblSalaries[[#This Row],[How many hours of a day you work on Excel]],B182,C182),0)</f>
        <v>8</v>
      </c>
      <c r="E182" s="9">
        <f t="array" ref="E182">MIN(IFERROR(FIND(lstNum,tblSalaries[[#This Row],[How many hours of a day you work on Excel]],B182+1),""))</f>
        <v>31</v>
      </c>
      <c r="F182" s="9">
        <f t="array" ref="F182">SUMPRODUCT(COUNTIF(lstDigits,MID(tblSalaries[[#This Row],[How many hours of a day you work on Excel]],ROW($1:$9)+1,1)))</f>
        <v>1</v>
      </c>
      <c r="G182" s="11" t="str">
        <f t="array" ref="G182">IFERROR(IF(D182=1*MID(tblSalaries[[#This Row],[How many hours of a day you work on Excel]],E182,F182),"",1*MID(tblSalaries[[#This Row],[How many hours of a day you work on Excel]],E182,F182)),0)</f>
        <v/>
      </c>
      <c r="H182" s="11">
        <f t="shared" si="9"/>
        <v>8</v>
      </c>
      <c r="I182" s="11">
        <f t="shared" si="10"/>
        <v>8</v>
      </c>
      <c r="J182" s="11">
        <f t="shared" si="8"/>
        <v>8</v>
      </c>
    </row>
    <row r="183" spans="2:10">
      <c r="B183" s="9">
        <f t="array" ref="B183">MIN(IFERROR(FIND(lstNum,tblSalaries[[#This Row],[How many hours of a day you work on Excel]]),""))</f>
        <v>1</v>
      </c>
      <c r="C183" s="9">
        <f t="array" ref="C183">SUMPRODUCT(COUNTIF(lstDigits,MID(tblSalaries[[#This Row],[How many hours of a day you work on Excel]],ROW($1:$9),1)))</f>
        <v>2</v>
      </c>
      <c r="D183" s="11">
        <f t="array" ref="D183">IFERROR(1*MID(tblSalaries[[#This Row],[How many hours of a day you work on Excel]],B183,C183),0)</f>
        <v>2</v>
      </c>
      <c r="E183" s="9">
        <f t="array" ref="E183">MIN(IFERROR(FIND(lstNum,tblSalaries[[#This Row],[How many hours of a day you work on Excel]],B183+1),""))</f>
        <v>6</v>
      </c>
      <c r="F183" s="9">
        <f t="array" ref="F183">SUMPRODUCT(COUNTIF(lstDigits,MID(tblSalaries[[#This Row],[How many hours of a day you work on Excel]],ROW($1:$9)+1,1)))</f>
        <v>1</v>
      </c>
      <c r="G183" s="11">
        <f t="array" ref="G183">IFERROR(IF(D183=1*MID(tblSalaries[[#This Row],[How many hours of a day you work on Excel]],E183,F183),"",1*MID(tblSalaries[[#This Row],[How many hours of a day you work on Excel]],E183,F183)),0)</f>
        <v>3</v>
      </c>
      <c r="H183" s="11">
        <f t="shared" si="9"/>
        <v>2.5</v>
      </c>
      <c r="I183" s="11">
        <f t="shared" si="10"/>
        <v>2</v>
      </c>
      <c r="J183" s="11">
        <f t="shared" si="8"/>
        <v>3</v>
      </c>
    </row>
    <row r="184" spans="2:10">
      <c r="B184" s="9">
        <f t="array" ref="B184">MIN(IFERROR(FIND(lstNum,tblSalaries[[#This Row],[How many hours of a day you work on Excel]]),""))</f>
        <v>1</v>
      </c>
      <c r="C184" s="9">
        <f t="array" ref="C184">SUMPRODUCT(COUNTIF(lstDigits,MID(tblSalaries[[#This Row],[How many hours of a day you work on Excel]],ROW($1:$9),1)))</f>
        <v>2</v>
      </c>
      <c r="D184" s="11">
        <f t="array" ref="D184">IFERROR(1*MID(tblSalaries[[#This Row],[How many hours of a day you work on Excel]],B184,C184),0)</f>
        <v>1</v>
      </c>
      <c r="E184" s="9">
        <f t="array" ref="E184">MIN(IFERROR(FIND(lstNum,tblSalaries[[#This Row],[How many hours of a day you work on Excel]],B184+1),""))</f>
        <v>6</v>
      </c>
      <c r="F184" s="9">
        <f t="array" ref="F184">SUMPRODUCT(COUNTIF(lstDigits,MID(tblSalaries[[#This Row],[How many hours of a day you work on Excel]],ROW($1:$9)+1,1)))</f>
        <v>1</v>
      </c>
      <c r="G184" s="11">
        <f t="array" ref="G184">IFERROR(IF(D184=1*MID(tblSalaries[[#This Row],[How many hours of a day you work on Excel]],E184,F184),"",1*MID(tblSalaries[[#This Row],[How many hours of a day you work on Excel]],E184,F184)),0)</f>
        <v>2</v>
      </c>
      <c r="H184" s="11">
        <f t="shared" si="9"/>
        <v>1.5</v>
      </c>
      <c r="I184" s="11">
        <f t="shared" si="10"/>
        <v>1</v>
      </c>
      <c r="J184" s="11">
        <f t="shared" si="8"/>
        <v>2</v>
      </c>
    </row>
    <row r="185" spans="2:10">
      <c r="B185" s="9">
        <f t="array" ref="B185">MIN(IFERROR(FIND(lstNum,tblSalaries[[#This Row],[How many hours of a day you work on Excel]]),""))</f>
        <v>1</v>
      </c>
      <c r="C185" s="9">
        <f t="array" ref="C185">SUMPRODUCT(COUNTIF(lstDigits,MID(tblSalaries[[#This Row],[How many hours of a day you work on Excel]],ROW($1:$9),1)))</f>
        <v>2</v>
      </c>
      <c r="D185" s="11">
        <f t="array" ref="D185">IFERROR(1*MID(tblSalaries[[#This Row],[How many hours of a day you work on Excel]],B185,C185),0)</f>
        <v>4</v>
      </c>
      <c r="E185" s="9">
        <f t="array" ref="E185">MIN(IFERROR(FIND(lstNum,tblSalaries[[#This Row],[How many hours of a day you work on Excel]],B185+1),""))</f>
        <v>6</v>
      </c>
      <c r="F185" s="9">
        <f t="array" ref="F185">SUMPRODUCT(COUNTIF(lstDigits,MID(tblSalaries[[#This Row],[How many hours of a day you work on Excel]],ROW($1:$9)+1,1)))</f>
        <v>1</v>
      </c>
      <c r="G185" s="11">
        <f t="array" ref="G185">IFERROR(IF(D185=1*MID(tblSalaries[[#This Row],[How many hours of a day you work on Excel]],E185,F185),"",1*MID(tblSalaries[[#This Row],[How many hours of a day you work on Excel]],E185,F185)),0)</f>
        <v>6</v>
      </c>
      <c r="H185" s="11">
        <f t="shared" si="9"/>
        <v>5</v>
      </c>
      <c r="I185" s="11">
        <f t="shared" si="10"/>
        <v>4</v>
      </c>
      <c r="J185" s="11">
        <f t="shared" si="8"/>
        <v>6</v>
      </c>
    </row>
    <row r="186" spans="2:10">
      <c r="B186" s="9">
        <f t="array" ref="B186">MIN(IFERROR(FIND(lstNum,tblSalaries[[#This Row],[How many hours of a day you work on Excel]]),""))</f>
        <v>1</v>
      </c>
      <c r="C186" s="9">
        <f t="array" ref="C186">SUMPRODUCT(COUNTIF(lstDigits,MID(tblSalaries[[#This Row],[How many hours of a day you work on Excel]],ROW($1:$9),1)))</f>
        <v>2</v>
      </c>
      <c r="D186" s="11">
        <f t="array" ref="D186">IFERROR(1*MID(tblSalaries[[#This Row],[How many hours of a day you work on Excel]],B186,C186),0)</f>
        <v>1</v>
      </c>
      <c r="E186" s="9">
        <f t="array" ref="E186">MIN(IFERROR(FIND(lstNum,tblSalaries[[#This Row],[How many hours of a day you work on Excel]],B186+1),""))</f>
        <v>6</v>
      </c>
      <c r="F186" s="9">
        <f t="array" ref="F186">SUMPRODUCT(COUNTIF(lstDigits,MID(tblSalaries[[#This Row],[How many hours of a day you work on Excel]],ROW($1:$9)+1,1)))</f>
        <v>1</v>
      </c>
      <c r="G186" s="11">
        <f t="array" ref="G186">IFERROR(IF(D186=1*MID(tblSalaries[[#This Row],[How many hours of a day you work on Excel]],E186,F186),"",1*MID(tblSalaries[[#This Row],[How many hours of a day you work on Excel]],E186,F186)),0)</f>
        <v>2</v>
      </c>
      <c r="H186" s="11">
        <f t="shared" si="9"/>
        <v>1.5</v>
      </c>
      <c r="I186" s="11">
        <f t="shared" si="10"/>
        <v>1</v>
      </c>
      <c r="J186" s="11">
        <f t="shared" si="8"/>
        <v>2</v>
      </c>
    </row>
    <row r="187" spans="2:10">
      <c r="B187" s="9">
        <f t="array" ref="B187">MIN(IFERROR(FIND(lstNum,tblSalaries[[#This Row],[How many hours of a day you work on Excel]]),""))</f>
        <v>1</v>
      </c>
      <c r="C187" s="9">
        <f t="array" ref="C187">SUMPRODUCT(COUNTIF(lstDigits,MID(tblSalaries[[#This Row],[How many hours of a day you work on Excel]],ROW($1:$9),1)))</f>
        <v>2</v>
      </c>
      <c r="D187" s="11">
        <f t="array" ref="D187">IFERROR(1*MID(tblSalaries[[#This Row],[How many hours of a day you work on Excel]],B187,C187),0)</f>
        <v>4</v>
      </c>
      <c r="E187" s="9">
        <f t="array" ref="E187">MIN(IFERROR(FIND(lstNum,tblSalaries[[#This Row],[How many hours of a day you work on Excel]],B187+1),""))</f>
        <v>6</v>
      </c>
      <c r="F187" s="9">
        <f t="array" ref="F187">SUMPRODUCT(COUNTIF(lstDigits,MID(tblSalaries[[#This Row],[How many hours of a day you work on Excel]],ROW($1:$9)+1,1)))</f>
        <v>1</v>
      </c>
      <c r="G187" s="11">
        <f t="array" ref="G187">IFERROR(IF(D187=1*MID(tblSalaries[[#This Row],[How many hours of a day you work on Excel]],E187,F187),"",1*MID(tblSalaries[[#This Row],[How many hours of a day you work on Excel]],E187,F187)),0)</f>
        <v>6</v>
      </c>
      <c r="H187" s="11">
        <f t="shared" si="9"/>
        <v>5</v>
      </c>
      <c r="I187" s="11">
        <f t="shared" si="10"/>
        <v>4</v>
      </c>
      <c r="J187" s="11">
        <f t="shared" si="8"/>
        <v>6</v>
      </c>
    </row>
    <row r="188" spans="2:10">
      <c r="B188" s="9">
        <f t="array" ref="B188">MIN(IFERROR(FIND(lstNum,tblSalaries[[#This Row],[How many hours of a day you work on Excel]]),""))</f>
        <v>1</v>
      </c>
      <c r="C188" s="9">
        <f t="array" ref="C188">SUMPRODUCT(COUNTIF(lstDigits,MID(tblSalaries[[#This Row],[How many hours of a day you work on Excel]],ROW($1:$9),1)))</f>
        <v>2</v>
      </c>
      <c r="D188" s="11">
        <f t="array" ref="D188">IFERROR(1*MID(tblSalaries[[#This Row],[How many hours of a day you work on Excel]],B188,C188),0)</f>
        <v>4</v>
      </c>
      <c r="E188" s="9">
        <f t="array" ref="E188">MIN(IFERROR(FIND(lstNum,tblSalaries[[#This Row],[How many hours of a day you work on Excel]],B188+1),""))</f>
        <v>6</v>
      </c>
      <c r="F188" s="9">
        <f t="array" ref="F188">SUMPRODUCT(COUNTIF(lstDigits,MID(tblSalaries[[#This Row],[How many hours of a day you work on Excel]],ROW($1:$9)+1,1)))</f>
        <v>1</v>
      </c>
      <c r="G188" s="11">
        <f t="array" ref="G188">IFERROR(IF(D188=1*MID(tblSalaries[[#This Row],[How many hours of a day you work on Excel]],E188,F188),"",1*MID(tblSalaries[[#This Row],[How many hours of a day you work on Excel]],E188,F188)),0)</f>
        <v>6</v>
      </c>
      <c r="H188" s="11">
        <f t="shared" si="9"/>
        <v>5</v>
      </c>
      <c r="I188" s="11">
        <f t="shared" si="10"/>
        <v>4</v>
      </c>
      <c r="J188" s="11">
        <f t="shared" si="8"/>
        <v>6</v>
      </c>
    </row>
    <row r="189" spans="2:10">
      <c r="B189" s="9">
        <f t="array" ref="B189">MIN(IFERROR(FIND(lstNum,tblSalaries[[#This Row],[How many hours of a day you work on Excel]]),""))</f>
        <v>9</v>
      </c>
      <c r="C189" s="9">
        <f t="array" ref="C189">SUMPRODUCT(COUNTIF(lstDigits,MID(tblSalaries[[#This Row],[How many hours of a day you work on Excel]],ROW($1:$9),1)))</f>
        <v>1</v>
      </c>
      <c r="D189" s="11">
        <f t="array" ref="D189">IFERROR(1*MID(tblSalaries[[#This Row],[How many hours of a day you work on Excel]],B189,C189),0)</f>
        <v>8</v>
      </c>
      <c r="E189" s="9">
        <f t="array" ref="E189">MIN(IFERROR(FIND(lstNum,tblSalaries[[#This Row],[How many hours of a day you work on Excel]],B189+1),""))</f>
        <v>31</v>
      </c>
      <c r="F189" s="9">
        <f t="array" ref="F189">SUMPRODUCT(COUNTIF(lstDigits,MID(tblSalaries[[#This Row],[How many hours of a day you work on Excel]],ROW($1:$9)+1,1)))</f>
        <v>1</v>
      </c>
      <c r="G189" s="11" t="str">
        <f t="array" ref="G189">IFERROR(IF(D189=1*MID(tblSalaries[[#This Row],[How many hours of a day you work on Excel]],E189,F189),"",1*MID(tblSalaries[[#This Row],[How many hours of a day you work on Excel]],E189,F189)),0)</f>
        <v/>
      </c>
      <c r="H189" s="11">
        <f t="shared" si="9"/>
        <v>8</v>
      </c>
      <c r="I189" s="11">
        <f t="shared" si="10"/>
        <v>8</v>
      </c>
      <c r="J189" s="11">
        <f t="shared" si="8"/>
        <v>8</v>
      </c>
    </row>
    <row r="190" spans="2:10">
      <c r="B190" s="9">
        <f t="array" ref="B190">MIN(IFERROR(FIND(lstNum,tblSalaries[[#This Row],[How many hours of a day you work on Excel]]),""))</f>
        <v>9</v>
      </c>
      <c r="C190" s="9">
        <f t="array" ref="C190">SUMPRODUCT(COUNTIF(lstDigits,MID(tblSalaries[[#This Row],[How many hours of a day you work on Excel]],ROW($1:$9),1)))</f>
        <v>1</v>
      </c>
      <c r="D190" s="11">
        <f t="array" ref="D190">IFERROR(1*MID(tblSalaries[[#This Row],[How many hours of a day you work on Excel]],B190,C190),0)</f>
        <v>8</v>
      </c>
      <c r="E190" s="9">
        <f t="array" ref="E190">MIN(IFERROR(FIND(lstNum,tblSalaries[[#This Row],[How many hours of a day you work on Excel]],B190+1),""))</f>
        <v>31</v>
      </c>
      <c r="F190" s="9">
        <f t="array" ref="F190">SUMPRODUCT(COUNTIF(lstDigits,MID(tblSalaries[[#This Row],[How many hours of a day you work on Excel]],ROW($1:$9)+1,1)))</f>
        <v>1</v>
      </c>
      <c r="G190" s="11" t="str">
        <f t="array" ref="G190">IFERROR(IF(D190=1*MID(tblSalaries[[#This Row],[How many hours of a day you work on Excel]],E190,F190),"",1*MID(tblSalaries[[#This Row],[How many hours of a day you work on Excel]],E190,F190)),0)</f>
        <v/>
      </c>
      <c r="H190" s="11">
        <f t="shared" si="9"/>
        <v>8</v>
      </c>
      <c r="I190" s="11">
        <f t="shared" si="10"/>
        <v>8</v>
      </c>
      <c r="J190" s="11">
        <f t="shared" si="8"/>
        <v>8</v>
      </c>
    </row>
    <row r="191" spans="2:10">
      <c r="B191" s="9">
        <f t="array" ref="B191">MIN(IFERROR(FIND(lstNum,tblSalaries[[#This Row],[How many hours of a day you work on Excel]]),""))</f>
        <v>1</v>
      </c>
      <c r="C191" s="9">
        <f t="array" ref="C191">SUMPRODUCT(COUNTIF(lstDigits,MID(tblSalaries[[#This Row],[How many hours of a day you work on Excel]],ROW($1:$9),1)))</f>
        <v>2</v>
      </c>
      <c r="D191" s="11">
        <f t="array" ref="D191">IFERROR(1*MID(tblSalaries[[#This Row],[How many hours of a day you work on Excel]],B191,C191),0)</f>
        <v>2</v>
      </c>
      <c r="E191" s="9">
        <f t="array" ref="E191">MIN(IFERROR(FIND(lstNum,tblSalaries[[#This Row],[How many hours of a day you work on Excel]],B191+1),""))</f>
        <v>6</v>
      </c>
      <c r="F191" s="9">
        <f t="array" ref="F191">SUMPRODUCT(COUNTIF(lstDigits,MID(tblSalaries[[#This Row],[How many hours of a day you work on Excel]],ROW($1:$9)+1,1)))</f>
        <v>1</v>
      </c>
      <c r="G191" s="11">
        <f t="array" ref="G191">IFERROR(IF(D191=1*MID(tblSalaries[[#This Row],[How many hours of a day you work on Excel]],E191,F191),"",1*MID(tblSalaries[[#This Row],[How many hours of a day you work on Excel]],E191,F191)),0)</f>
        <v>3</v>
      </c>
      <c r="H191" s="11">
        <f t="shared" si="9"/>
        <v>2.5</v>
      </c>
      <c r="I191" s="11">
        <f t="shared" si="10"/>
        <v>2</v>
      </c>
      <c r="J191" s="11">
        <f t="shared" si="8"/>
        <v>3</v>
      </c>
    </row>
    <row r="192" spans="2:10">
      <c r="B192" s="9">
        <f t="array" ref="B192">MIN(IFERROR(FIND(lstNum,tblSalaries[[#This Row],[How many hours of a day you work on Excel]]),""))</f>
        <v>1</v>
      </c>
      <c r="C192" s="9">
        <f t="array" ref="C192">SUMPRODUCT(COUNTIF(lstDigits,MID(tblSalaries[[#This Row],[How many hours of a day you work on Excel]],ROW($1:$9),1)))</f>
        <v>2</v>
      </c>
      <c r="D192" s="11">
        <f t="array" ref="D192">IFERROR(1*MID(tblSalaries[[#This Row],[How many hours of a day you work on Excel]],B192,C192),0)</f>
        <v>2</v>
      </c>
      <c r="E192" s="9">
        <f t="array" ref="E192">MIN(IFERROR(FIND(lstNum,tblSalaries[[#This Row],[How many hours of a day you work on Excel]],B192+1),""))</f>
        <v>6</v>
      </c>
      <c r="F192" s="9">
        <f t="array" ref="F192">SUMPRODUCT(COUNTIF(lstDigits,MID(tblSalaries[[#This Row],[How many hours of a day you work on Excel]],ROW($1:$9)+1,1)))</f>
        <v>1</v>
      </c>
      <c r="G192" s="11">
        <f t="array" ref="G192">IFERROR(IF(D192=1*MID(tblSalaries[[#This Row],[How many hours of a day you work on Excel]],E192,F192),"",1*MID(tblSalaries[[#This Row],[How many hours of a day you work on Excel]],E192,F192)),0)</f>
        <v>3</v>
      </c>
      <c r="H192" s="11">
        <f t="shared" si="9"/>
        <v>2.5</v>
      </c>
      <c r="I192" s="11">
        <f t="shared" si="10"/>
        <v>2</v>
      </c>
      <c r="J192" s="11">
        <f t="shared" si="8"/>
        <v>3</v>
      </c>
    </row>
    <row r="193" spans="2:10">
      <c r="B193" s="9">
        <f t="array" ref="B193">MIN(IFERROR(FIND(lstNum,tblSalaries[[#This Row],[How many hours of a day you work on Excel]]),""))</f>
        <v>1</v>
      </c>
      <c r="C193" s="9">
        <f t="array" ref="C193">SUMPRODUCT(COUNTIF(lstDigits,MID(tblSalaries[[#This Row],[How many hours of a day you work on Excel]],ROW($1:$9),1)))</f>
        <v>2</v>
      </c>
      <c r="D193" s="11">
        <f t="array" ref="D193">IFERROR(1*MID(tblSalaries[[#This Row],[How many hours of a day you work on Excel]],B193,C193),0)</f>
        <v>4</v>
      </c>
      <c r="E193" s="9">
        <f t="array" ref="E193">MIN(IFERROR(FIND(lstNum,tblSalaries[[#This Row],[How many hours of a day you work on Excel]],B193+1),""))</f>
        <v>6</v>
      </c>
      <c r="F193" s="9">
        <f t="array" ref="F193">SUMPRODUCT(COUNTIF(lstDigits,MID(tblSalaries[[#This Row],[How many hours of a day you work on Excel]],ROW($1:$9)+1,1)))</f>
        <v>1</v>
      </c>
      <c r="G193" s="11">
        <f t="array" ref="G193">IFERROR(IF(D193=1*MID(tblSalaries[[#This Row],[How many hours of a day you work on Excel]],E193,F193),"",1*MID(tblSalaries[[#This Row],[How many hours of a day you work on Excel]],E193,F193)),0)</f>
        <v>6</v>
      </c>
      <c r="H193" s="11">
        <f t="shared" si="9"/>
        <v>5</v>
      </c>
      <c r="I193" s="11">
        <f t="shared" si="10"/>
        <v>4</v>
      </c>
      <c r="J193" s="11">
        <f t="shared" si="8"/>
        <v>6</v>
      </c>
    </row>
    <row r="194" spans="2:10">
      <c r="B194" s="9">
        <f t="array" ref="B194">MIN(IFERROR(FIND(lstNum,tblSalaries[[#This Row],[How many hours of a day you work on Excel]]),""))</f>
        <v>1</v>
      </c>
      <c r="C194" s="9">
        <f t="array" ref="C194">SUMPRODUCT(COUNTIF(lstDigits,MID(tblSalaries[[#This Row],[How many hours of a day you work on Excel]],ROW($1:$9),1)))</f>
        <v>2</v>
      </c>
      <c r="D194" s="11">
        <f t="array" ref="D194">IFERROR(1*MID(tblSalaries[[#This Row],[How many hours of a day you work on Excel]],B194,C194),0)</f>
        <v>4</v>
      </c>
      <c r="E194" s="9">
        <f t="array" ref="E194">MIN(IFERROR(FIND(lstNum,tblSalaries[[#This Row],[How many hours of a day you work on Excel]],B194+1),""))</f>
        <v>6</v>
      </c>
      <c r="F194" s="9">
        <f t="array" ref="F194">SUMPRODUCT(COUNTIF(lstDigits,MID(tblSalaries[[#This Row],[How many hours of a day you work on Excel]],ROW($1:$9)+1,1)))</f>
        <v>1</v>
      </c>
      <c r="G194" s="11">
        <f t="array" ref="G194">IFERROR(IF(D194=1*MID(tblSalaries[[#This Row],[How many hours of a day you work on Excel]],E194,F194),"",1*MID(tblSalaries[[#This Row],[How many hours of a day you work on Excel]],E194,F194)),0)</f>
        <v>6</v>
      </c>
      <c r="H194" s="11">
        <f t="shared" si="9"/>
        <v>5</v>
      </c>
      <c r="I194" s="11">
        <f t="shared" si="10"/>
        <v>4</v>
      </c>
      <c r="J194" s="11">
        <f t="shared" si="8"/>
        <v>6</v>
      </c>
    </row>
    <row r="195" spans="2:10">
      <c r="B195" s="9">
        <f t="array" ref="B195">MIN(IFERROR(FIND(lstNum,tblSalaries[[#This Row],[How many hours of a day you work on Excel]]),""))</f>
        <v>1</v>
      </c>
      <c r="C195" s="9">
        <f t="array" ref="C195">SUMPRODUCT(COUNTIF(lstDigits,MID(tblSalaries[[#This Row],[How many hours of a day you work on Excel]],ROW($1:$9),1)))</f>
        <v>2</v>
      </c>
      <c r="D195" s="11">
        <f t="array" ref="D195">IFERROR(1*MID(tblSalaries[[#This Row],[How many hours of a day you work on Excel]],B195,C195),0)</f>
        <v>2</v>
      </c>
      <c r="E195" s="9">
        <f t="array" ref="E195">MIN(IFERROR(FIND(lstNum,tblSalaries[[#This Row],[How many hours of a day you work on Excel]],B195+1),""))</f>
        <v>6</v>
      </c>
      <c r="F195" s="9">
        <f t="array" ref="F195">SUMPRODUCT(COUNTIF(lstDigits,MID(tblSalaries[[#This Row],[How many hours of a day you work on Excel]],ROW($1:$9)+1,1)))</f>
        <v>1</v>
      </c>
      <c r="G195" s="11">
        <f t="array" ref="G195">IFERROR(IF(D195=1*MID(tblSalaries[[#This Row],[How many hours of a day you work on Excel]],E195,F195),"",1*MID(tblSalaries[[#This Row],[How many hours of a day you work on Excel]],E195,F195)),0)</f>
        <v>3</v>
      </c>
      <c r="H195" s="11">
        <f t="shared" si="9"/>
        <v>2.5</v>
      </c>
      <c r="I195" s="11">
        <f t="shared" si="10"/>
        <v>2</v>
      </c>
      <c r="J195" s="11">
        <f t="shared" si="8"/>
        <v>3</v>
      </c>
    </row>
    <row r="196" spans="2:10">
      <c r="B196" s="9">
        <f t="array" ref="B196">MIN(IFERROR(FIND(lstNum,tblSalaries[[#This Row],[How many hours of a day you work on Excel]]),""))</f>
        <v>1</v>
      </c>
      <c r="C196" s="9">
        <f t="array" ref="C196">SUMPRODUCT(COUNTIF(lstDigits,MID(tblSalaries[[#This Row],[How many hours of a day you work on Excel]],ROW($1:$9),1)))</f>
        <v>2</v>
      </c>
      <c r="D196" s="11">
        <f t="array" ref="D196">IFERROR(1*MID(tblSalaries[[#This Row],[How many hours of a day you work on Excel]],B196,C196),0)</f>
        <v>4</v>
      </c>
      <c r="E196" s="9">
        <f t="array" ref="E196">MIN(IFERROR(FIND(lstNum,tblSalaries[[#This Row],[How many hours of a day you work on Excel]],B196+1),""))</f>
        <v>6</v>
      </c>
      <c r="F196" s="9">
        <f t="array" ref="F196">SUMPRODUCT(COUNTIF(lstDigits,MID(tblSalaries[[#This Row],[How many hours of a day you work on Excel]],ROW($1:$9)+1,1)))</f>
        <v>1</v>
      </c>
      <c r="G196" s="11">
        <f t="array" ref="G196">IFERROR(IF(D196=1*MID(tblSalaries[[#This Row],[How many hours of a day you work on Excel]],E196,F196),"",1*MID(tblSalaries[[#This Row],[How many hours of a day you work on Excel]],E196,F196)),0)</f>
        <v>6</v>
      </c>
      <c r="H196" s="11">
        <f t="shared" si="9"/>
        <v>5</v>
      </c>
      <c r="I196" s="11">
        <f t="shared" si="10"/>
        <v>4</v>
      </c>
      <c r="J196" s="11">
        <f t="shared" si="8"/>
        <v>6</v>
      </c>
    </row>
    <row r="197" spans="2:10">
      <c r="B197" s="9">
        <f t="array" ref="B197">MIN(IFERROR(FIND(lstNum,tblSalaries[[#This Row],[How many hours of a day you work on Excel]]),""))</f>
        <v>1</v>
      </c>
      <c r="C197" s="9">
        <f t="array" ref="C197">SUMPRODUCT(COUNTIF(lstDigits,MID(tblSalaries[[#This Row],[How many hours of a day you work on Excel]],ROW($1:$9),1)))</f>
        <v>2</v>
      </c>
      <c r="D197" s="11">
        <f t="array" ref="D197">IFERROR(1*MID(tblSalaries[[#This Row],[How many hours of a day you work on Excel]],B197,C197),0)</f>
        <v>4</v>
      </c>
      <c r="E197" s="9">
        <f t="array" ref="E197">MIN(IFERROR(FIND(lstNum,tblSalaries[[#This Row],[How many hours of a day you work on Excel]],B197+1),""))</f>
        <v>6</v>
      </c>
      <c r="F197" s="9">
        <f t="array" ref="F197">SUMPRODUCT(COUNTIF(lstDigits,MID(tblSalaries[[#This Row],[How many hours of a day you work on Excel]],ROW($1:$9)+1,1)))</f>
        <v>1</v>
      </c>
      <c r="G197" s="11">
        <f t="array" ref="G197">IFERROR(IF(D197=1*MID(tblSalaries[[#This Row],[How many hours of a day you work on Excel]],E197,F197),"",1*MID(tblSalaries[[#This Row],[How many hours of a day you work on Excel]],E197,F197)),0)</f>
        <v>6</v>
      </c>
      <c r="H197" s="11">
        <f t="shared" si="9"/>
        <v>5</v>
      </c>
      <c r="I197" s="11">
        <f t="shared" si="10"/>
        <v>4</v>
      </c>
      <c r="J197" s="11">
        <f t="shared" si="8"/>
        <v>6</v>
      </c>
    </row>
    <row r="198" spans="2:10">
      <c r="B198" s="9">
        <f t="array" ref="B198">MIN(IFERROR(FIND(lstNum,tblSalaries[[#This Row],[How many hours of a day you work on Excel]]),""))</f>
        <v>9</v>
      </c>
      <c r="C198" s="9">
        <f t="array" ref="C198">SUMPRODUCT(COUNTIF(lstDigits,MID(tblSalaries[[#This Row],[How many hours of a day you work on Excel]],ROW($1:$9),1)))</f>
        <v>1</v>
      </c>
      <c r="D198" s="11">
        <f t="array" ref="D198">IFERROR(1*MID(tblSalaries[[#This Row],[How many hours of a day you work on Excel]],B198,C198),0)</f>
        <v>8</v>
      </c>
      <c r="E198" s="9">
        <f t="array" ref="E198">MIN(IFERROR(FIND(lstNum,tblSalaries[[#This Row],[How many hours of a day you work on Excel]],B198+1),""))</f>
        <v>31</v>
      </c>
      <c r="F198" s="9">
        <f t="array" ref="F198">SUMPRODUCT(COUNTIF(lstDigits,MID(tblSalaries[[#This Row],[How many hours of a day you work on Excel]],ROW($1:$9)+1,1)))</f>
        <v>1</v>
      </c>
      <c r="G198" s="11" t="str">
        <f t="array" ref="G198">IFERROR(IF(D198=1*MID(tblSalaries[[#This Row],[How many hours of a day you work on Excel]],E198,F198),"",1*MID(tblSalaries[[#This Row],[How many hours of a day you work on Excel]],E198,F198)),0)</f>
        <v/>
      </c>
      <c r="H198" s="11">
        <f t="shared" si="9"/>
        <v>8</v>
      </c>
      <c r="I198" s="11">
        <f t="shared" si="10"/>
        <v>8</v>
      </c>
      <c r="J198" s="11">
        <f t="shared" si="8"/>
        <v>8</v>
      </c>
    </row>
    <row r="199" spans="2:10">
      <c r="B199" s="9">
        <f t="array" ref="B199">MIN(IFERROR(FIND(lstNum,tblSalaries[[#This Row],[How many hours of a day you work on Excel]]),""))</f>
        <v>1</v>
      </c>
      <c r="C199" s="9">
        <f t="array" ref="C199">SUMPRODUCT(COUNTIF(lstDigits,MID(tblSalaries[[#This Row],[How many hours of a day you work on Excel]],ROW($1:$9),1)))</f>
        <v>2</v>
      </c>
      <c r="D199" s="11">
        <f t="array" ref="D199">IFERROR(1*MID(tblSalaries[[#This Row],[How many hours of a day you work on Excel]],B199,C199),0)</f>
        <v>4</v>
      </c>
      <c r="E199" s="9">
        <f t="array" ref="E199">MIN(IFERROR(FIND(lstNum,tblSalaries[[#This Row],[How many hours of a day you work on Excel]],B199+1),""))</f>
        <v>6</v>
      </c>
      <c r="F199" s="9">
        <f t="array" ref="F199">SUMPRODUCT(COUNTIF(lstDigits,MID(tblSalaries[[#This Row],[How many hours of a day you work on Excel]],ROW($1:$9)+1,1)))</f>
        <v>1</v>
      </c>
      <c r="G199" s="11">
        <f t="array" ref="G199">IFERROR(IF(D199=1*MID(tblSalaries[[#This Row],[How many hours of a day you work on Excel]],E199,F199),"",1*MID(tblSalaries[[#This Row],[How many hours of a day you work on Excel]],E199,F199)),0)</f>
        <v>6</v>
      </c>
      <c r="H199" s="11">
        <f t="shared" si="9"/>
        <v>5</v>
      </c>
      <c r="I199" s="11">
        <f t="shared" si="10"/>
        <v>4</v>
      </c>
      <c r="J199" s="11">
        <f t="shared" ref="J199:J262" si="11">MAX(D199,G199)</f>
        <v>6</v>
      </c>
    </row>
    <row r="200" spans="2:10">
      <c r="B200" s="9">
        <f t="array" ref="B200">MIN(IFERROR(FIND(lstNum,tblSalaries[[#This Row],[How many hours of a day you work on Excel]]),""))</f>
        <v>1</v>
      </c>
      <c r="C200" s="9">
        <f t="array" ref="C200">SUMPRODUCT(COUNTIF(lstDigits,MID(tblSalaries[[#This Row],[How many hours of a day you work on Excel]],ROW($1:$9),1)))</f>
        <v>2</v>
      </c>
      <c r="D200" s="11">
        <f t="array" ref="D200">IFERROR(1*MID(tblSalaries[[#This Row],[How many hours of a day you work on Excel]],B200,C200),0)</f>
        <v>2</v>
      </c>
      <c r="E200" s="9">
        <f t="array" ref="E200">MIN(IFERROR(FIND(lstNum,tblSalaries[[#This Row],[How many hours of a day you work on Excel]],B200+1),""))</f>
        <v>6</v>
      </c>
      <c r="F200" s="9">
        <f t="array" ref="F200">SUMPRODUCT(COUNTIF(lstDigits,MID(tblSalaries[[#This Row],[How many hours of a day you work on Excel]],ROW($1:$9)+1,1)))</f>
        <v>1</v>
      </c>
      <c r="G200" s="11">
        <f t="array" ref="G200">IFERROR(IF(D200=1*MID(tblSalaries[[#This Row],[How many hours of a day you work on Excel]],E200,F200),"",1*MID(tblSalaries[[#This Row],[How many hours of a day you work on Excel]],E200,F200)),0)</f>
        <v>3</v>
      </c>
      <c r="H200" s="11">
        <f t="shared" si="9"/>
        <v>2.5</v>
      </c>
      <c r="I200" s="11">
        <f t="shared" si="10"/>
        <v>2</v>
      </c>
      <c r="J200" s="11">
        <f t="shared" si="11"/>
        <v>3</v>
      </c>
    </row>
    <row r="201" spans="2:10">
      <c r="B201" s="9">
        <f t="array" ref="B201">MIN(IFERROR(FIND(lstNum,tblSalaries[[#This Row],[How many hours of a day you work on Excel]]),""))</f>
        <v>1</v>
      </c>
      <c r="C201" s="9">
        <f t="array" ref="C201">SUMPRODUCT(COUNTIF(lstDigits,MID(tblSalaries[[#This Row],[How many hours of a day you work on Excel]],ROW($1:$9),1)))</f>
        <v>2</v>
      </c>
      <c r="D201" s="11">
        <f t="array" ref="D201">IFERROR(1*MID(tblSalaries[[#This Row],[How many hours of a day you work on Excel]],B201,C201),0)</f>
        <v>2</v>
      </c>
      <c r="E201" s="9">
        <f t="array" ref="E201">MIN(IFERROR(FIND(lstNum,tblSalaries[[#This Row],[How many hours of a day you work on Excel]],B201+1),""))</f>
        <v>6</v>
      </c>
      <c r="F201" s="9">
        <f t="array" ref="F201">SUMPRODUCT(COUNTIF(lstDigits,MID(tblSalaries[[#This Row],[How many hours of a day you work on Excel]],ROW($1:$9)+1,1)))</f>
        <v>1</v>
      </c>
      <c r="G201" s="11">
        <f t="array" ref="G201">IFERROR(IF(D201=1*MID(tblSalaries[[#This Row],[How many hours of a day you work on Excel]],E201,F201),"",1*MID(tblSalaries[[#This Row],[How many hours of a day you work on Excel]],E201,F201)),0)</f>
        <v>3</v>
      </c>
      <c r="H201" s="11">
        <f t="shared" si="9"/>
        <v>2.5</v>
      </c>
      <c r="I201" s="11">
        <f t="shared" si="10"/>
        <v>2</v>
      </c>
      <c r="J201" s="11">
        <f t="shared" si="11"/>
        <v>3</v>
      </c>
    </row>
    <row r="202" spans="2:10">
      <c r="B202" s="9">
        <f t="array" ref="B202">MIN(IFERROR(FIND(lstNum,tblSalaries[[#This Row],[How many hours of a day you work on Excel]]),""))</f>
        <v>9</v>
      </c>
      <c r="C202" s="9">
        <f t="array" ref="C202">SUMPRODUCT(COUNTIF(lstDigits,MID(tblSalaries[[#This Row],[How many hours of a day you work on Excel]],ROW($1:$9),1)))</f>
        <v>1</v>
      </c>
      <c r="D202" s="11">
        <f t="array" ref="D202">IFERROR(1*MID(tblSalaries[[#This Row],[How many hours of a day you work on Excel]],B202,C202),0)</f>
        <v>8</v>
      </c>
      <c r="E202" s="9">
        <f t="array" ref="E202">MIN(IFERROR(FIND(lstNum,tblSalaries[[#This Row],[How many hours of a day you work on Excel]],B202+1),""))</f>
        <v>31</v>
      </c>
      <c r="F202" s="9">
        <f t="array" ref="F202">SUMPRODUCT(COUNTIF(lstDigits,MID(tblSalaries[[#This Row],[How many hours of a day you work on Excel]],ROW($1:$9)+1,1)))</f>
        <v>1</v>
      </c>
      <c r="G202" s="11" t="str">
        <f t="array" ref="G202">IFERROR(IF(D202=1*MID(tblSalaries[[#This Row],[How many hours of a day you work on Excel]],E202,F202),"",1*MID(tblSalaries[[#This Row],[How many hours of a day you work on Excel]],E202,F202)),0)</f>
        <v/>
      </c>
      <c r="H202" s="11">
        <f t="shared" si="9"/>
        <v>8</v>
      </c>
      <c r="I202" s="11">
        <f t="shared" si="10"/>
        <v>8</v>
      </c>
      <c r="J202" s="11">
        <f t="shared" si="11"/>
        <v>8</v>
      </c>
    </row>
    <row r="203" spans="2:10">
      <c r="B203" s="9">
        <f t="array" ref="B203">MIN(IFERROR(FIND(lstNum,tblSalaries[[#This Row],[How many hours of a day you work on Excel]]),""))</f>
        <v>1</v>
      </c>
      <c r="C203" s="9">
        <f t="array" ref="C203">SUMPRODUCT(COUNTIF(lstDigits,MID(tblSalaries[[#This Row],[How many hours of a day you work on Excel]],ROW($1:$9),1)))</f>
        <v>2</v>
      </c>
      <c r="D203" s="11">
        <f t="array" ref="D203">IFERROR(1*MID(tblSalaries[[#This Row],[How many hours of a day you work on Excel]],B203,C203),0)</f>
        <v>4</v>
      </c>
      <c r="E203" s="9">
        <f t="array" ref="E203">MIN(IFERROR(FIND(lstNum,tblSalaries[[#This Row],[How many hours of a day you work on Excel]],B203+1),""))</f>
        <v>6</v>
      </c>
      <c r="F203" s="9">
        <f t="array" ref="F203">SUMPRODUCT(COUNTIF(lstDigits,MID(tblSalaries[[#This Row],[How many hours of a day you work on Excel]],ROW($1:$9)+1,1)))</f>
        <v>1</v>
      </c>
      <c r="G203" s="11">
        <f t="array" ref="G203">IFERROR(IF(D203=1*MID(tblSalaries[[#This Row],[How many hours of a day you work on Excel]],E203,F203),"",1*MID(tblSalaries[[#This Row],[How many hours of a day you work on Excel]],E203,F203)),0)</f>
        <v>6</v>
      </c>
      <c r="H203" s="11">
        <f t="shared" si="9"/>
        <v>5</v>
      </c>
      <c r="I203" s="11">
        <f t="shared" si="10"/>
        <v>4</v>
      </c>
      <c r="J203" s="11">
        <f t="shared" si="11"/>
        <v>6</v>
      </c>
    </row>
    <row r="204" spans="2:10">
      <c r="B204" s="9">
        <f t="array" ref="B204">MIN(IFERROR(FIND(lstNum,tblSalaries[[#This Row],[How many hours of a day you work on Excel]]),""))</f>
        <v>9</v>
      </c>
      <c r="C204" s="9">
        <f t="array" ref="C204">SUMPRODUCT(COUNTIF(lstDigits,MID(tblSalaries[[#This Row],[How many hours of a day you work on Excel]],ROW($1:$9),1)))</f>
        <v>1</v>
      </c>
      <c r="D204" s="11">
        <f t="array" ref="D204">IFERROR(1*MID(tblSalaries[[#This Row],[How many hours of a day you work on Excel]],B204,C204),0)</f>
        <v>8</v>
      </c>
      <c r="E204" s="9">
        <f t="array" ref="E204">MIN(IFERROR(FIND(lstNum,tblSalaries[[#This Row],[How many hours of a day you work on Excel]],B204+1),""))</f>
        <v>31</v>
      </c>
      <c r="F204" s="9">
        <f t="array" ref="F204">SUMPRODUCT(COUNTIF(lstDigits,MID(tblSalaries[[#This Row],[How many hours of a day you work on Excel]],ROW($1:$9)+1,1)))</f>
        <v>1</v>
      </c>
      <c r="G204" s="11" t="str">
        <f t="array" ref="G204">IFERROR(IF(D204=1*MID(tblSalaries[[#This Row],[How many hours of a day you work on Excel]],E204,F204),"",1*MID(tblSalaries[[#This Row],[How many hours of a day you work on Excel]],E204,F204)),0)</f>
        <v/>
      </c>
      <c r="H204" s="11">
        <f t="shared" si="9"/>
        <v>8</v>
      </c>
      <c r="I204" s="11">
        <f t="shared" si="10"/>
        <v>8</v>
      </c>
      <c r="J204" s="11">
        <f t="shared" si="11"/>
        <v>8</v>
      </c>
    </row>
    <row r="205" spans="2:10">
      <c r="B205" s="9">
        <f t="array" ref="B205">MIN(IFERROR(FIND(lstNum,tblSalaries[[#This Row],[How many hours of a day you work on Excel]]),""))</f>
        <v>1</v>
      </c>
      <c r="C205" s="9">
        <f t="array" ref="C205">SUMPRODUCT(COUNTIF(lstDigits,MID(tblSalaries[[#This Row],[How many hours of a day you work on Excel]],ROW($1:$9),1)))</f>
        <v>2</v>
      </c>
      <c r="D205" s="11">
        <f t="array" ref="D205">IFERROR(1*MID(tblSalaries[[#This Row],[How many hours of a day you work on Excel]],B205,C205),0)</f>
        <v>1</v>
      </c>
      <c r="E205" s="9">
        <f t="array" ref="E205">MIN(IFERROR(FIND(lstNum,tblSalaries[[#This Row],[How many hours of a day you work on Excel]],B205+1),""))</f>
        <v>6</v>
      </c>
      <c r="F205" s="9">
        <f t="array" ref="F205">SUMPRODUCT(COUNTIF(lstDigits,MID(tblSalaries[[#This Row],[How many hours of a day you work on Excel]],ROW($1:$9)+1,1)))</f>
        <v>1</v>
      </c>
      <c r="G205" s="11">
        <f t="array" ref="G205">IFERROR(IF(D205=1*MID(tblSalaries[[#This Row],[How many hours of a day you work on Excel]],E205,F205),"",1*MID(tblSalaries[[#This Row],[How many hours of a day you work on Excel]],E205,F205)),0)</f>
        <v>2</v>
      </c>
      <c r="H205" s="11">
        <f t="shared" si="9"/>
        <v>1.5</v>
      </c>
      <c r="I205" s="11">
        <f t="shared" si="10"/>
        <v>1</v>
      </c>
      <c r="J205" s="11">
        <f t="shared" si="11"/>
        <v>2</v>
      </c>
    </row>
    <row r="206" spans="2:10">
      <c r="B206" s="9">
        <f t="array" ref="B206">MIN(IFERROR(FIND(lstNum,tblSalaries[[#This Row],[How many hours of a day you work on Excel]]),""))</f>
        <v>1</v>
      </c>
      <c r="C206" s="9">
        <f t="array" ref="C206">SUMPRODUCT(COUNTIF(lstDigits,MID(tblSalaries[[#This Row],[How many hours of a day you work on Excel]],ROW($1:$9),1)))</f>
        <v>2</v>
      </c>
      <c r="D206" s="11">
        <f t="array" ref="D206">IFERROR(1*MID(tblSalaries[[#This Row],[How many hours of a day you work on Excel]],B206,C206),0)</f>
        <v>2</v>
      </c>
      <c r="E206" s="9">
        <f t="array" ref="E206">MIN(IFERROR(FIND(lstNum,tblSalaries[[#This Row],[How many hours of a day you work on Excel]],B206+1),""))</f>
        <v>6</v>
      </c>
      <c r="F206" s="9">
        <f t="array" ref="F206">SUMPRODUCT(COUNTIF(lstDigits,MID(tblSalaries[[#This Row],[How many hours of a day you work on Excel]],ROW($1:$9)+1,1)))</f>
        <v>1</v>
      </c>
      <c r="G206" s="11">
        <f t="array" ref="G206">IFERROR(IF(D206=1*MID(tblSalaries[[#This Row],[How many hours of a day you work on Excel]],E206,F206),"",1*MID(tblSalaries[[#This Row],[How many hours of a day you work on Excel]],E206,F206)),0)</f>
        <v>3</v>
      </c>
      <c r="H206" s="11">
        <f t="shared" si="9"/>
        <v>2.5</v>
      </c>
      <c r="I206" s="11">
        <f t="shared" si="10"/>
        <v>2</v>
      </c>
      <c r="J206" s="11">
        <f t="shared" si="11"/>
        <v>3</v>
      </c>
    </row>
    <row r="207" spans="2:10">
      <c r="B207" s="9">
        <f t="array" ref="B207">MIN(IFERROR(FIND(lstNum,tblSalaries[[#This Row],[How many hours of a day you work on Excel]]),""))</f>
        <v>1</v>
      </c>
      <c r="C207" s="9">
        <f t="array" ref="C207">SUMPRODUCT(COUNTIF(lstDigits,MID(tblSalaries[[#This Row],[How many hours of a day you work on Excel]],ROW($1:$9),1)))</f>
        <v>2</v>
      </c>
      <c r="D207" s="11">
        <f t="array" ref="D207">IFERROR(1*MID(tblSalaries[[#This Row],[How many hours of a day you work on Excel]],B207,C207),0)</f>
        <v>4</v>
      </c>
      <c r="E207" s="9">
        <f t="array" ref="E207">MIN(IFERROR(FIND(lstNum,tblSalaries[[#This Row],[How many hours of a day you work on Excel]],B207+1),""))</f>
        <v>6</v>
      </c>
      <c r="F207" s="9">
        <f t="array" ref="F207">SUMPRODUCT(COUNTIF(lstDigits,MID(tblSalaries[[#This Row],[How many hours of a day you work on Excel]],ROW($1:$9)+1,1)))</f>
        <v>1</v>
      </c>
      <c r="G207" s="11">
        <f t="array" ref="G207">IFERROR(IF(D207=1*MID(tblSalaries[[#This Row],[How many hours of a day you work on Excel]],E207,F207),"",1*MID(tblSalaries[[#This Row],[How many hours of a day you work on Excel]],E207,F207)),0)</f>
        <v>6</v>
      </c>
      <c r="H207" s="11">
        <f t="shared" si="9"/>
        <v>5</v>
      </c>
      <c r="I207" s="11">
        <f t="shared" si="10"/>
        <v>4</v>
      </c>
      <c r="J207" s="11">
        <f t="shared" si="11"/>
        <v>6</v>
      </c>
    </row>
    <row r="208" spans="2:10">
      <c r="B208" s="9">
        <f t="array" ref="B208">MIN(IFERROR(FIND(lstNum,tblSalaries[[#This Row],[How many hours of a day you work on Excel]]),""))</f>
        <v>1</v>
      </c>
      <c r="C208" s="9">
        <f t="array" ref="C208">SUMPRODUCT(COUNTIF(lstDigits,MID(tblSalaries[[#This Row],[How many hours of a day you work on Excel]],ROW($1:$9),1)))</f>
        <v>2</v>
      </c>
      <c r="D208" s="11">
        <f t="array" ref="D208">IFERROR(1*MID(tblSalaries[[#This Row],[How many hours of a day you work on Excel]],B208,C208),0)</f>
        <v>4</v>
      </c>
      <c r="E208" s="9">
        <f t="array" ref="E208">MIN(IFERROR(FIND(lstNum,tblSalaries[[#This Row],[How many hours of a day you work on Excel]],B208+1),""))</f>
        <v>6</v>
      </c>
      <c r="F208" s="9">
        <f t="array" ref="F208">SUMPRODUCT(COUNTIF(lstDigits,MID(tblSalaries[[#This Row],[How many hours of a day you work on Excel]],ROW($1:$9)+1,1)))</f>
        <v>1</v>
      </c>
      <c r="G208" s="11">
        <f t="array" ref="G208">IFERROR(IF(D208=1*MID(tblSalaries[[#This Row],[How many hours of a day you work on Excel]],E208,F208),"",1*MID(tblSalaries[[#This Row],[How many hours of a day you work on Excel]],E208,F208)),0)</f>
        <v>6</v>
      </c>
      <c r="H208" s="11">
        <f t="shared" si="9"/>
        <v>5</v>
      </c>
      <c r="I208" s="11">
        <f t="shared" si="10"/>
        <v>4</v>
      </c>
      <c r="J208" s="11">
        <f t="shared" si="11"/>
        <v>6</v>
      </c>
    </row>
    <row r="209" spans="2:10">
      <c r="B209" s="9">
        <f t="array" ref="B209">MIN(IFERROR(FIND(lstNum,tblSalaries[[#This Row],[How many hours of a day you work on Excel]]),""))</f>
        <v>1</v>
      </c>
      <c r="C209" s="9">
        <f t="array" ref="C209">SUMPRODUCT(COUNTIF(lstDigits,MID(tblSalaries[[#This Row],[How many hours of a day you work on Excel]],ROW($1:$9),1)))</f>
        <v>2</v>
      </c>
      <c r="D209" s="11">
        <f t="array" ref="D209">IFERROR(1*MID(tblSalaries[[#This Row],[How many hours of a day you work on Excel]],B209,C209),0)</f>
        <v>4</v>
      </c>
      <c r="E209" s="9">
        <f t="array" ref="E209">MIN(IFERROR(FIND(lstNum,tblSalaries[[#This Row],[How many hours of a day you work on Excel]],B209+1),""))</f>
        <v>6</v>
      </c>
      <c r="F209" s="9">
        <f t="array" ref="F209">SUMPRODUCT(COUNTIF(lstDigits,MID(tblSalaries[[#This Row],[How many hours of a day you work on Excel]],ROW($1:$9)+1,1)))</f>
        <v>1</v>
      </c>
      <c r="G209" s="11">
        <f t="array" ref="G209">IFERROR(IF(D209=1*MID(tblSalaries[[#This Row],[How many hours of a day you work on Excel]],E209,F209),"",1*MID(tblSalaries[[#This Row],[How many hours of a day you work on Excel]],E209,F209)),0)</f>
        <v>6</v>
      </c>
      <c r="H209" s="11">
        <f t="shared" si="9"/>
        <v>5</v>
      </c>
      <c r="I209" s="11">
        <f t="shared" si="10"/>
        <v>4</v>
      </c>
      <c r="J209" s="11">
        <f t="shared" si="11"/>
        <v>6</v>
      </c>
    </row>
    <row r="210" spans="2:10">
      <c r="B210" s="9">
        <f t="array" ref="B210">MIN(IFERROR(FIND(lstNum,tblSalaries[[#This Row],[How many hours of a day you work on Excel]]),""))</f>
        <v>1</v>
      </c>
      <c r="C210" s="9">
        <f t="array" ref="C210">SUMPRODUCT(COUNTIF(lstDigits,MID(tblSalaries[[#This Row],[How many hours of a day you work on Excel]],ROW($1:$9),1)))</f>
        <v>2</v>
      </c>
      <c r="D210" s="11">
        <f t="array" ref="D210">IFERROR(1*MID(tblSalaries[[#This Row],[How many hours of a day you work on Excel]],B210,C210),0)</f>
        <v>1</v>
      </c>
      <c r="E210" s="9">
        <f t="array" ref="E210">MIN(IFERROR(FIND(lstNum,tblSalaries[[#This Row],[How many hours of a day you work on Excel]],B210+1),""))</f>
        <v>6</v>
      </c>
      <c r="F210" s="9">
        <f t="array" ref="F210">SUMPRODUCT(COUNTIF(lstDigits,MID(tblSalaries[[#This Row],[How many hours of a day you work on Excel]],ROW($1:$9)+1,1)))</f>
        <v>1</v>
      </c>
      <c r="G210" s="11">
        <f t="array" ref="G210">IFERROR(IF(D210=1*MID(tblSalaries[[#This Row],[How many hours of a day you work on Excel]],E210,F210),"",1*MID(tblSalaries[[#This Row],[How many hours of a day you work on Excel]],E210,F210)),0)</f>
        <v>2</v>
      </c>
      <c r="H210" s="11">
        <f t="shared" si="9"/>
        <v>1.5</v>
      </c>
      <c r="I210" s="11">
        <f t="shared" si="10"/>
        <v>1</v>
      </c>
      <c r="J210" s="11">
        <f t="shared" si="11"/>
        <v>2</v>
      </c>
    </row>
    <row r="211" spans="2:10">
      <c r="B211" s="9">
        <f t="array" ref="B211">MIN(IFERROR(FIND(lstNum,tblSalaries[[#This Row],[How many hours of a day you work on Excel]]),""))</f>
        <v>9</v>
      </c>
      <c r="C211" s="9">
        <f t="array" ref="C211">SUMPRODUCT(COUNTIF(lstDigits,MID(tblSalaries[[#This Row],[How many hours of a day you work on Excel]],ROW($1:$9),1)))</f>
        <v>1</v>
      </c>
      <c r="D211" s="11">
        <f t="array" ref="D211">IFERROR(1*MID(tblSalaries[[#This Row],[How many hours of a day you work on Excel]],B211,C211),0)</f>
        <v>8</v>
      </c>
      <c r="E211" s="9">
        <f t="array" ref="E211">MIN(IFERROR(FIND(lstNum,tblSalaries[[#This Row],[How many hours of a day you work on Excel]],B211+1),""))</f>
        <v>31</v>
      </c>
      <c r="F211" s="9">
        <f t="array" ref="F211">SUMPRODUCT(COUNTIF(lstDigits,MID(tblSalaries[[#This Row],[How many hours of a day you work on Excel]],ROW($1:$9)+1,1)))</f>
        <v>1</v>
      </c>
      <c r="G211" s="11" t="str">
        <f t="array" ref="G211">IFERROR(IF(D211=1*MID(tblSalaries[[#This Row],[How many hours of a day you work on Excel]],E211,F211),"",1*MID(tblSalaries[[#This Row],[How many hours of a day you work on Excel]],E211,F211)),0)</f>
        <v/>
      </c>
      <c r="H211" s="11">
        <f t="shared" si="9"/>
        <v>8</v>
      </c>
      <c r="I211" s="11">
        <f t="shared" si="10"/>
        <v>8</v>
      </c>
      <c r="J211" s="11">
        <f t="shared" si="11"/>
        <v>8</v>
      </c>
    </row>
    <row r="212" spans="2:10">
      <c r="B212" s="9">
        <f t="array" ref="B212">MIN(IFERROR(FIND(lstNum,tblSalaries[[#This Row],[How many hours of a day you work on Excel]]),""))</f>
        <v>9</v>
      </c>
      <c r="C212" s="9">
        <f t="array" ref="C212">SUMPRODUCT(COUNTIF(lstDigits,MID(tblSalaries[[#This Row],[How many hours of a day you work on Excel]],ROW($1:$9),1)))</f>
        <v>1</v>
      </c>
      <c r="D212" s="11">
        <f t="array" ref="D212">IFERROR(1*MID(tblSalaries[[#This Row],[How many hours of a day you work on Excel]],B212,C212),0)</f>
        <v>8</v>
      </c>
      <c r="E212" s="9">
        <f t="array" ref="E212">MIN(IFERROR(FIND(lstNum,tblSalaries[[#This Row],[How many hours of a day you work on Excel]],B212+1),""))</f>
        <v>31</v>
      </c>
      <c r="F212" s="9">
        <f t="array" ref="F212">SUMPRODUCT(COUNTIF(lstDigits,MID(tblSalaries[[#This Row],[How many hours of a day you work on Excel]],ROW($1:$9)+1,1)))</f>
        <v>1</v>
      </c>
      <c r="G212" s="11" t="str">
        <f t="array" ref="G212">IFERROR(IF(D212=1*MID(tblSalaries[[#This Row],[How many hours of a day you work on Excel]],E212,F212),"",1*MID(tblSalaries[[#This Row],[How many hours of a day you work on Excel]],E212,F212)),0)</f>
        <v/>
      </c>
      <c r="H212" s="11">
        <f t="shared" si="9"/>
        <v>8</v>
      </c>
      <c r="I212" s="11">
        <f t="shared" si="10"/>
        <v>8</v>
      </c>
      <c r="J212" s="11">
        <f t="shared" si="11"/>
        <v>8</v>
      </c>
    </row>
    <row r="213" spans="2:10">
      <c r="B213" s="9">
        <f t="array" ref="B213">MIN(IFERROR(FIND(lstNum,tblSalaries[[#This Row],[How many hours of a day you work on Excel]]),""))</f>
        <v>9</v>
      </c>
      <c r="C213" s="9">
        <f t="array" ref="C213">SUMPRODUCT(COUNTIF(lstDigits,MID(tblSalaries[[#This Row],[How many hours of a day you work on Excel]],ROW($1:$9),1)))</f>
        <v>1</v>
      </c>
      <c r="D213" s="11">
        <f t="array" ref="D213">IFERROR(1*MID(tblSalaries[[#This Row],[How many hours of a day you work on Excel]],B213,C213),0)</f>
        <v>8</v>
      </c>
      <c r="E213" s="9">
        <f t="array" ref="E213">MIN(IFERROR(FIND(lstNum,tblSalaries[[#This Row],[How many hours of a day you work on Excel]],B213+1),""))</f>
        <v>31</v>
      </c>
      <c r="F213" s="9">
        <f t="array" ref="F213">SUMPRODUCT(COUNTIF(lstDigits,MID(tblSalaries[[#This Row],[How many hours of a day you work on Excel]],ROW($1:$9)+1,1)))</f>
        <v>1</v>
      </c>
      <c r="G213" s="11" t="str">
        <f t="array" ref="G213">IFERROR(IF(D213=1*MID(tblSalaries[[#This Row],[How many hours of a day you work on Excel]],E213,F213),"",1*MID(tblSalaries[[#This Row],[How many hours of a day you work on Excel]],E213,F213)),0)</f>
        <v/>
      </c>
      <c r="H213" s="11">
        <f t="shared" si="9"/>
        <v>8</v>
      </c>
      <c r="I213" s="11">
        <f t="shared" si="10"/>
        <v>8</v>
      </c>
      <c r="J213" s="11">
        <f t="shared" si="11"/>
        <v>8</v>
      </c>
    </row>
    <row r="214" spans="2:10">
      <c r="B214" s="9">
        <f t="array" ref="B214">MIN(IFERROR(FIND(lstNum,tblSalaries[[#This Row],[How many hours of a day you work on Excel]]),""))</f>
        <v>1</v>
      </c>
      <c r="C214" s="9">
        <f t="array" ref="C214">SUMPRODUCT(COUNTIF(lstDigits,MID(tblSalaries[[#This Row],[How many hours of a day you work on Excel]],ROW($1:$9),1)))</f>
        <v>2</v>
      </c>
      <c r="D214" s="11">
        <f t="array" ref="D214">IFERROR(1*MID(tblSalaries[[#This Row],[How many hours of a day you work on Excel]],B214,C214),0)</f>
        <v>4</v>
      </c>
      <c r="E214" s="9">
        <f t="array" ref="E214">MIN(IFERROR(FIND(lstNum,tblSalaries[[#This Row],[How many hours of a day you work on Excel]],B214+1),""))</f>
        <v>6</v>
      </c>
      <c r="F214" s="9">
        <f t="array" ref="F214">SUMPRODUCT(COUNTIF(lstDigits,MID(tblSalaries[[#This Row],[How many hours of a day you work on Excel]],ROW($1:$9)+1,1)))</f>
        <v>1</v>
      </c>
      <c r="G214" s="11">
        <f t="array" ref="G214">IFERROR(IF(D214=1*MID(tblSalaries[[#This Row],[How many hours of a day you work on Excel]],E214,F214),"",1*MID(tblSalaries[[#This Row],[How many hours of a day you work on Excel]],E214,F214)),0)</f>
        <v>6</v>
      </c>
      <c r="H214" s="11">
        <f t="shared" si="9"/>
        <v>5</v>
      </c>
      <c r="I214" s="11">
        <f t="shared" si="10"/>
        <v>4</v>
      </c>
      <c r="J214" s="11">
        <f t="shared" si="11"/>
        <v>6</v>
      </c>
    </row>
    <row r="215" spans="2:10">
      <c r="B215" s="9">
        <f t="array" ref="B215">MIN(IFERROR(FIND(lstNum,tblSalaries[[#This Row],[How many hours of a day you work on Excel]]),""))</f>
        <v>1</v>
      </c>
      <c r="C215" s="9">
        <f t="array" ref="C215">SUMPRODUCT(COUNTIF(lstDigits,MID(tblSalaries[[#This Row],[How many hours of a day you work on Excel]],ROW($1:$9),1)))</f>
        <v>2</v>
      </c>
      <c r="D215" s="11">
        <f t="array" ref="D215">IFERROR(1*MID(tblSalaries[[#This Row],[How many hours of a day you work on Excel]],B215,C215),0)</f>
        <v>4</v>
      </c>
      <c r="E215" s="9">
        <f t="array" ref="E215">MIN(IFERROR(FIND(lstNum,tblSalaries[[#This Row],[How many hours of a day you work on Excel]],B215+1),""))</f>
        <v>6</v>
      </c>
      <c r="F215" s="9">
        <f t="array" ref="F215">SUMPRODUCT(COUNTIF(lstDigits,MID(tblSalaries[[#This Row],[How many hours of a day you work on Excel]],ROW($1:$9)+1,1)))</f>
        <v>1</v>
      </c>
      <c r="G215" s="11">
        <f t="array" ref="G215">IFERROR(IF(D215=1*MID(tblSalaries[[#This Row],[How many hours of a day you work on Excel]],E215,F215),"",1*MID(tblSalaries[[#This Row],[How many hours of a day you work on Excel]],E215,F215)),0)</f>
        <v>6</v>
      </c>
      <c r="H215" s="11">
        <f t="shared" si="9"/>
        <v>5</v>
      </c>
      <c r="I215" s="11">
        <f t="shared" si="10"/>
        <v>4</v>
      </c>
      <c r="J215" s="11">
        <f t="shared" si="11"/>
        <v>6</v>
      </c>
    </row>
    <row r="216" spans="2:10">
      <c r="B216" s="9">
        <f t="array" ref="B216">MIN(IFERROR(FIND(lstNum,tblSalaries[[#This Row],[How many hours of a day you work on Excel]]),""))</f>
        <v>1</v>
      </c>
      <c r="C216" s="9">
        <f t="array" ref="C216">SUMPRODUCT(COUNTIF(lstDigits,MID(tblSalaries[[#This Row],[How many hours of a day you work on Excel]],ROW($1:$9),1)))</f>
        <v>2</v>
      </c>
      <c r="D216" s="11">
        <f t="array" ref="D216">IFERROR(1*MID(tblSalaries[[#This Row],[How many hours of a day you work on Excel]],B216,C216),0)</f>
        <v>4</v>
      </c>
      <c r="E216" s="9">
        <f t="array" ref="E216">MIN(IFERROR(FIND(lstNum,tblSalaries[[#This Row],[How many hours of a day you work on Excel]],B216+1),""))</f>
        <v>6</v>
      </c>
      <c r="F216" s="9">
        <f t="array" ref="F216">SUMPRODUCT(COUNTIF(lstDigits,MID(tblSalaries[[#This Row],[How many hours of a day you work on Excel]],ROW($1:$9)+1,1)))</f>
        <v>1</v>
      </c>
      <c r="G216" s="11">
        <f t="array" ref="G216">IFERROR(IF(D216=1*MID(tblSalaries[[#This Row],[How many hours of a day you work on Excel]],E216,F216),"",1*MID(tblSalaries[[#This Row],[How many hours of a day you work on Excel]],E216,F216)),0)</f>
        <v>6</v>
      </c>
      <c r="H216" s="11">
        <f t="shared" ref="H216:H279" si="12">AVERAGE(D216,G216)</f>
        <v>5</v>
      </c>
      <c r="I216" s="11">
        <f t="shared" ref="I216:I279" si="13">MIN(D216,G216)</f>
        <v>4</v>
      </c>
      <c r="J216" s="11">
        <f t="shared" si="11"/>
        <v>6</v>
      </c>
    </row>
    <row r="217" spans="2:10">
      <c r="B217" s="9">
        <f t="array" ref="B217">MIN(IFERROR(FIND(lstNum,tblSalaries[[#This Row],[How many hours of a day you work on Excel]]),""))</f>
        <v>1</v>
      </c>
      <c r="C217" s="9">
        <f t="array" ref="C217">SUMPRODUCT(COUNTIF(lstDigits,MID(tblSalaries[[#This Row],[How many hours of a day you work on Excel]],ROW($1:$9),1)))</f>
        <v>2</v>
      </c>
      <c r="D217" s="11">
        <f t="array" ref="D217">IFERROR(1*MID(tblSalaries[[#This Row],[How many hours of a day you work on Excel]],B217,C217),0)</f>
        <v>4</v>
      </c>
      <c r="E217" s="9">
        <f t="array" ref="E217">MIN(IFERROR(FIND(lstNum,tblSalaries[[#This Row],[How many hours of a day you work on Excel]],B217+1),""))</f>
        <v>6</v>
      </c>
      <c r="F217" s="9">
        <f t="array" ref="F217">SUMPRODUCT(COUNTIF(lstDigits,MID(tblSalaries[[#This Row],[How many hours of a day you work on Excel]],ROW($1:$9)+1,1)))</f>
        <v>1</v>
      </c>
      <c r="G217" s="11">
        <f t="array" ref="G217">IFERROR(IF(D217=1*MID(tblSalaries[[#This Row],[How many hours of a day you work on Excel]],E217,F217),"",1*MID(tblSalaries[[#This Row],[How many hours of a day you work on Excel]],E217,F217)),0)</f>
        <v>6</v>
      </c>
      <c r="H217" s="11">
        <f t="shared" si="12"/>
        <v>5</v>
      </c>
      <c r="I217" s="11">
        <f t="shared" si="13"/>
        <v>4</v>
      </c>
      <c r="J217" s="11">
        <f t="shared" si="11"/>
        <v>6</v>
      </c>
    </row>
    <row r="218" spans="2:10">
      <c r="B218" s="9">
        <f t="array" ref="B218">MIN(IFERROR(FIND(lstNum,tblSalaries[[#This Row],[How many hours of a day you work on Excel]]),""))</f>
        <v>1</v>
      </c>
      <c r="C218" s="9">
        <f t="array" ref="C218">SUMPRODUCT(COUNTIF(lstDigits,MID(tblSalaries[[#This Row],[How many hours of a day you work on Excel]],ROW($1:$9),1)))</f>
        <v>2</v>
      </c>
      <c r="D218" s="11">
        <f t="array" ref="D218">IFERROR(1*MID(tblSalaries[[#This Row],[How many hours of a day you work on Excel]],B218,C218),0)</f>
        <v>2</v>
      </c>
      <c r="E218" s="9">
        <f t="array" ref="E218">MIN(IFERROR(FIND(lstNum,tblSalaries[[#This Row],[How many hours of a day you work on Excel]],B218+1),""))</f>
        <v>6</v>
      </c>
      <c r="F218" s="9">
        <f t="array" ref="F218">SUMPRODUCT(COUNTIF(lstDigits,MID(tblSalaries[[#This Row],[How many hours of a day you work on Excel]],ROW($1:$9)+1,1)))</f>
        <v>1</v>
      </c>
      <c r="G218" s="11">
        <f t="array" ref="G218">IFERROR(IF(D218=1*MID(tblSalaries[[#This Row],[How many hours of a day you work on Excel]],E218,F218),"",1*MID(tblSalaries[[#This Row],[How many hours of a day you work on Excel]],E218,F218)),0)</f>
        <v>3</v>
      </c>
      <c r="H218" s="11">
        <f t="shared" si="12"/>
        <v>2.5</v>
      </c>
      <c r="I218" s="11">
        <f t="shared" si="13"/>
        <v>2</v>
      </c>
      <c r="J218" s="11">
        <f t="shared" si="11"/>
        <v>3</v>
      </c>
    </row>
    <row r="219" spans="2:10">
      <c r="B219" s="9">
        <f t="array" ref="B219">MIN(IFERROR(FIND(lstNum,tblSalaries[[#This Row],[How many hours of a day you work on Excel]]),""))</f>
        <v>1</v>
      </c>
      <c r="C219" s="9">
        <f t="array" ref="C219">SUMPRODUCT(COUNTIF(lstDigits,MID(tblSalaries[[#This Row],[How many hours of a day you work on Excel]],ROW($1:$9),1)))</f>
        <v>2</v>
      </c>
      <c r="D219" s="11">
        <f t="array" ref="D219">IFERROR(1*MID(tblSalaries[[#This Row],[How many hours of a day you work on Excel]],B219,C219),0)</f>
        <v>4</v>
      </c>
      <c r="E219" s="9">
        <f t="array" ref="E219">MIN(IFERROR(FIND(lstNum,tblSalaries[[#This Row],[How many hours of a day you work on Excel]],B219+1),""))</f>
        <v>6</v>
      </c>
      <c r="F219" s="9">
        <f t="array" ref="F219">SUMPRODUCT(COUNTIF(lstDigits,MID(tblSalaries[[#This Row],[How many hours of a day you work on Excel]],ROW($1:$9)+1,1)))</f>
        <v>1</v>
      </c>
      <c r="G219" s="11">
        <f t="array" ref="G219">IFERROR(IF(D219=1*MID(tblSalaries[[#This Row],[How many hours of a day you work on Excel]],E219,F219),"",1*MID(tblSalaries[[#This Row],[How many hours of a day you work on Excel]],E219,F219)),0)</f>
        <v>6</v>
      </c>
      <c r="H219" s="11">
        <f t="shared" si="12"/>
        <v>5</v>
      </c>
      <c r="I219" s="11">
        <f t="shared" si="13"/>
        <v>4</v>
      </c>
      <c r="J219" s="11">
        <f t="shared" si="11"/>
        <v>6</v>
      </c>
    </row>
    <row r="220" spans="2:10">
      <c r="B220" s="9">
        <f t="array" ref="B220">MIN(IFERROR(FIND(lstNum,tblSalaries[[#This Row],[How many hours of a day you work on Excel]]),""))</f>
        <v>1</v>
      </c>
      <c r="C220" s="9">
        <f t="array" ref="C220">SUMPRODUCT(COUNTIF(lstDigits,MID(tblSalaries[[#This Row],[How many hours of a day you work on Excel]],ROW($1:$9),1)))</f>
        <v>2</v>
      </c>
      <c r="D220" s="11">
        <f t="array" ref="D220">IFERROR(1*MID(tblSalaries[[#This Row],[How many hours of a day you work on Excel]],B220,C220),0)</f>
        <v>4</v>
      </c>
      <c r="E220" s="9">
        <f t="array" ref="E220">MIN(IFERROR(FIND(lstNum,tblSalaries[[#This Row],[How many hours of a day you work on Excel]],B220+1),""))</f>
        <v>6</v>
      </c>
      <c r="F220" s="9">
        <f t="array" ref="F220">SUMPRODUCT(COUNTIF(lstDigits,MID(tblSalaries[[#This Row],[How many hours of a day you work on Excel]],ROW($1:$9)+1,1)))</f>
        <v>1</v>
      </c>
      <c r="G220" s="11">
        <f t="array" ref="G220">IFERROR(IF(D220=1*MID(tblSalaries[[#This Row],[How many hours of a day you work on Excel]],E220,F220),"",1*MID(tblSalaries[[#This Row],[How many hours of a day you work on Excel]],E220,F220)),0)</f>
        <v>6</v>
      </c>
      <c r="H220" s="11">
        <f t="shared" si="12"/>
        <v>5</v>
      </c>
      <c r="I220" s="11">
        <f t="shared" si="13"/>
        <v>4</v>
      </c>
      <c r="J220" s="11">
        <f t="shared" si="11"/>
        <v>6</v>
      </c>
    </row>
    <row r="221" spans="2:10">
      <c r="B221" s="9">
        <f t="array" ref="B221">MIN(IFERROR(FIND(lstNum,tblSalaries[[#This Row],[How many hours of a day you work on Excel]]),""))</f>
        <v>1</v>
      </c>
      <c r="C221" s="9">
        <f t="array" ref="C221">SUMPRODUCT(COUNTIF(lstDigits,MID(tblSalaries[[#This Row],[How many hours of a day you work on Excel]],ROW($1:$9),1)))</f>
        <v>2</v>
      </c>
      <c r="D221" s="11">
        <f t="array" ref="D221">IFERROR(1*MID(tblSalaries[[#This Row],[How many hours of a day you work on Excel]],B221,C221),0)</f>
        <v>4</v>
      </c>
      <c r="E221" s="9">
        <f t="array" ref="E221">MIN(IFERROR(FIND(lstNum,tblSalaries[[#This Row],[How many hours of a day you work on Excel]],B221+1),""))</f>
        <v>6</v>
      </c>
      <c r="F221" s="9">
        <f t="array" ref="F221">SUMPRODUCT(COUNTIF(lstDigits,MID(tblSalaries[[#This Row],[How many hours of a day you work on Excel]],ROW($1:$9)+1,1)))</f>
        <v>1</v>
      </c>
      <c r="G221" s="11">
        <f t="array" ref="G221">IFERROR(IF(D221=1*MID(tblSalaries[[#This Row],[How many hours of a day you work on Excel]],E221,F221),"",1*MID(tblSalaries[[#This Row],[How many hours of a day you work on Excel]],E221,F221)),0)</f>
        <v>6</v>
      </c>
      <c r="H221" s="11">
        <f t="shared" si="12"/>
        <v>5</v>
      </c>
      <c r="I221" s="11">
        <f t="shared" si="13"/>
        <v>4</v>
      </c>
      <c r="J221" s="11">
        <f t="shared" si="11"/>
        <v>6</v>
      </c>
    </row>
    <row r="222" spans="2:10">
      <c r="B222" s="9">
        <f t="array" ref="B222">MIN(IFERROR(FIND(lstNum,tblSalaries[[#This Row],[How many hours of a day you work on Excel]]),""))</f>
        <v>1</v>
      </c>
      <c r="C222" s="9">
        <f t="array" ref="C222">SUMPRODUCT(COUNTIF(lstDigits,MID(tblSalaries[[#This Row],[How many hours of a day you work on Excel]],ROW($1:$9),1)))</f>
        <v>2</v>
      </c>
      <c r="D222" s="11">
        <f t="array" ref="D222">IFERROR(1*MID(tblSalaries[[#This Row],[How many hours of a day you work on Excel]],B222,C222),0)</f>
        <v>4</v>
      </c>
      <c r="E222" s="9">
        <f t="array" ref="E222">MIN(IFERROR(FIND(lstNum,tblSalaries[[#This Row],[How many hours of a day you work on Excel]],B222+1),""))</f>
        <v>6</v>
      </c>
      <c r="F222" s="9">
        <f t="array" ref="F222">SUMPRODUCT(COUNTIF(lstDigits,MID(tblSalaries[[#This Row],[How many hours of a day you work on Excel]],ROW($1:$9)+1,1)))</f>
        <v>1</v>
      </c>
      <c r="G222" s="11">
        <f t="array" ref="G222">IFERROR(IF(D222=1*MID(tblSalaries[[#This Row],[How many hours of a day you work on Excel]],E222,F222),"",1*MID(tblSalaries[[#This Row],[How many hours of a day you work on Excel]],E222,F222)),0)</f>
        <v>6</v>
      </c>
      <c r="H222" s="11">
        <f t="shared" si="12"/>
        <v>5</v>
      </c>
      <c r="I222" s="11">
        <f t="shared" si="13"/>
        <v>4</v>
      </c>
      <c r="J222" s="11">
        <f t="shared" si="11"/>
        <v>6</v>
      </c>
    </row>
    <row r="223" spans="2:10">
      <c r="B223" s="9">
        <f t="array" ref="B223">MIN(IFERROR(FIND(lstNum,tblSalaries[[#This Row],[How many hours of a day you work on Excel]]),""))</f>
        <v>1</v>
      </c>
      <c r="C223" s="9">
        <f t="array" ref="C223">SUMPRODUCT(COUNTIF(lstDigits,MID(tblSalaries[[#This Row],[How many hours of a day you work on Excel]],ROW($1:$9),1)))</f>
        <v>2</v>
      </c>
      <c r="D223" s="11">
        <f t="array" ref="D223">IFERROR(1*MID(tblSalaries[[#This Row],[How many hours of a day you work on Excel]],B223,C223),0)</f>
        <v>4</v>
      </c>
      <c r="E223" s="9">
        <f t="array" ref="E223">MIN(IFERROR(FIND(lstNum,tblSalaries[[#This Row],[How many hours of a day you work on Excel]],B223+1),""))</f>
        <v>6</v>
      </c>
      <c r="F223" s="9">
        <f t="array" ref="F223">SUMPRODUCT(COUNTIF(lstDigits,MID(tblSalaries[[#This Row],[How many hours of a day you work on Excel]],ROW($1:$9)+1,1)))</f>
        <v>1</v>
      </c>
      <c r="G223" s="11">
        <f t="array" ref="G223">IFERROR(IF(D223=1*MID(tblSalaries[[#This Row],[How many hours of a day you work on Excel]],E223,F223),"",1*MID(tblSalaries[[#This Row],[How many hours of a day you work on Excel]],E223,F223)),0)</f>
        <v>6</v>
      </c>
      <c r="H223" s="11">
        <f t="shared" si="12"/>
        <v>5</v>
      </c>
      <c r="I223" s="11">
        <f t="shared" si="13"/>
        <v>4</v>
      </c>
      <c r="J223" s="11">
        <f t="shared" si="11"/>
        <v>6</v>
      </c>
    </row>
    <row r="224" spans="2:10">
      <c r="B224" s="9">
        <f t="array" ref="B224">MIN(IFERROR(FIND(lstNum,tblSalaries[[#This Row],[How many hours of a day you work on Excel]]),""))</f>
        <v>1</v>
      </c>
      <c r="C224" s="9">
        <f t="array" ref="C224">SUMPRODUCT(COUNTIF(lstDigits,MID(tblSalaries[[#This Row],[How many hours of a day you work on Excel]],ROW($1:$9),1)))</f>
        <v>2</v>
      </c>
      <c r="D224" s="11">
        <f t="array" ref="D224">IFERROR(1*MID(tblSalaries[[#This Row],[How many hours of a day you work on Excel]],B224,C224),0)</f>
        <v>4</v>
      </c>
      <c r="E224" s="9">
        <f t="array" ref="E224">MIN(IFERROR(FIND(lstNum,tblSalaries[[#This Row],[How many hours of a day you work on Excel]],B224+1),""))</f>
        <v>6</v>
      </c>
      <c r="F224" s="9">
        <f t="array" ref="F224">SUMPRODUCT(COUNTIF(lstDigits,MID(tblSalaries[[#This Row],[How many hours of a day you work on Excel]],ROW($1:$9)+1,1)))</f>
        <v>1</v>
      </c>
      <c r="G224" s="11">
        <f t="array" ref="G224">IFERROR(IF(D224=1*MID(tblSalaries[[#This Row],[How many hours of a day you work on Excel]],E224,F224),"",1*MID(tblSalaries[[#This Row],[How many hours of a day you work on Excel]],E224,F224)),0)</f>
        <v>6</v>
      </c>
      <c r="H224" s="11">
        <f t="shared" si="12"/>
        <v>5</v>
      </c>
      <c r="I224" s="11">
        <f t="shared" si="13"/>
        <v>4</v>
      </c>
      <c r="J224" s="11">
        <f t="shared" si="11"/>
        <v>6</v>
      </c>
    </row>
    <row r="225" spans="2:10">
      <c r="B225" s="9">
        <f t="array" ref="B225">MIN(IFERROR(FIND(lstNum,tblSalaries[[#This Row],[How many hours of a day you work on Excel]]),""))</f>
        <v>1</v>
      </c>
      <c r="C225" s="9">
        <f t="array" ref="C225">SUMPRODUCT(COUNTIF(lstDigits,MID(tblSalaries[[#This Row],[How many hours of a day you work on Excel]],ROW($1:$9),1)))</f>
        <v>2</v>
      </c>
      <c r="D225" s="11">
        <f t="array" ref="D225">IFERROR(1*MID(tblSalaries[[#This Row],[How many hours of a day you work on Excel]],B225,C225),0)</f>
        <v>4</v>
      </c>
      <c r="E225" s="9">
        <f t="array" ref="E225">MIN(IFERROR(FIND(lstNum,tblSalaries[[#This Row],[How many hours of a day you work on Excel]],B225+1),""))</f>
        <v>6</v>
      </c>
      <c r="F225" s="9">
        <f t="array" ref="F225">SUMPRODUCT(COUNTIF(lstDigits,MID(tblSalaries[[#This Row],[How many hours of a day you work on Excel]],ROW($1:$9)+1,1)))</f>
        <v>1</v>
      </c>
      <c r="G225" s="11">
        <f t="array" ref="G225">IFERROR(IF(D225=1*MID(tblSalaries[[#This Row],[How many hours of a day you work on Excel]],E225,F225),"",1*MID(tblSalaries[[#This Row],[How many hours of a day you work on Excel]],E225,F225)),0)</f>
        <v>6</v>
      </c>
      <c r="H225" s="11">
        <f t="shared" si="12"/>
        <v>5</v>
      </c>
      <c r="I225" s="11">
        <f t="shared" si="13"/>
        <v>4</v>
      </c>
      <c r="J225" s="11">
        <f t="shared" si="11"/>
        <v>6</v>
      </c>
    </row>
    <row r="226" spans="2:10">
      <c r="B226" s="9">
        <f t="array" ref="B226">MIN(IFERROR(FIND(lstNum,tblSalaries[[#This Row],[How many hours of a day you work on Excel]]),""))</f>
        <v>1</v>
      </c>
      <c r="C226" s="9">
        <f t="array" ref="C226">SUMPRODUCT(COUNTIF(lstDigits,MID(tblSalaries[[#This Row],[How many hours of a day you work on Excel]],ROW($1:$9),1)))</f>
        <v>2</v>
      </c>
      <c r="D226" s="11">
        <f t="array" ref="D226">IFERROR(1*MID(tblSalaries[[#This Row],[How many hours of a day you work on Excel]],B226,C226),0)</f>
        <v>4</v>
      </c>
      <c r="E226" s="9">
        <f t="array" ref="E226">MIN(IFERROR(FIND(lstNum,tblSalaries[[#This Row],[How many hours of a day you work on Excel]],B226+1),""))</f>
        <v>6</v>
      </c>
      <c r="F226" s="9">
        <f t="array" ref="F226">SUMPRODUCT(COUNTIF(lstDigits,MID(tblSalaries[[#This Row],[How many hours of a day you work on Excel]],ROW($1:$9)+1,1)))</f>
        <v>1</v>
      </c>
      <c r="G226" s="11">
        <f t="array" ref="G226">IFERROR(IF(D226=1*MID(tblSalaries[[#This Row],[How many hours of a day you work on Excel]],E226,F226),"",1*MID(tblSalaries[[#This Row],[How many hours of a day you work on Excel]],E226,F226)),0)</f>
        <v>6</v>
      </c>
      <c r="H226" s="11">
        <f t="shared" si="12"/>
        <v>5</v>
      </c>
      <c r="I226" s="11">
        <f t="shared" si="13"/>
        <v>4</v>
      </c>
      <c r="J226" s="11">
        <f t="shared" si="11"/>
        <v>6</v>
      </c>
    </row>
    <row r="227" spans="2:10">
      <c r="B227" s="9">
        <f t="array" ref="B227">MIN(IFERROR(FIND(lstNum,tblSalaries[[#This Row],[How many hours of a day you work on Excel]]),""))</f>
        <v>1</v>
      </c>
      <c r="C227" s="9">
        <f t="array" ref="C227">SUMPRODUCT(COUNTIF(lstDigits,MID(tblSalaries[[#This Row],[How many hours of a day you work on Excel]],ROW($1:$9),1)))</f>
        <v>2</v>
      </c>
      <c r="D227" s="11">
        <f t="array" ref="D227">IFERROR(1*MID(tblSalaries[[#This Row],[How many hours of a day you work on Excel]],B227,C227),0)</f>
        <v>1</v>
      </c>
      <c r="E227" s="9">
        <f t="array" ref="E227">MIN(IFERROR(FIND(lstNum,tblSalaries[[#This Row],[How many hours of a day you work on Excel]],B227+1),""))</f>
        <v>6</v>
      </c>
      <c r="F227" s="9">
        <f t="array" ref="F227">SUMPRODUCT(COUNTIF(lstDigits,MID(tblSalaries[[#This Row],[How many hours of a day you work on Excel]],ROW($1:$9)+1,1)))</f>
        <v>1</v>
      </c>
      <c r="G227" s="11">
        <f t="array" ref="G227">IFERROR(IF(D227=1*MID(tblSalaries[[#This Row],[How many hours of a day you work on Excel]],E227,F227),"",1*MID(tblSalaries[[#This Row],[How many hours of a day you work on Excel]],E227,F227)),0)</f>
        <v>2</v>
      </c>
      <c r="H227" s="11">
        <f t="shared" si="12"/>
        <v>1.5</v>
      </c>
      <c r="I227" s="11">
        <f t="shared" si="13"/>
        <v>1</v>
      </c>
      <c r="J227" s="11">
        <f t="shared" si="11"/>
        <v>2</v>
      </c>
    </row>
    <row r="228" spans="2:10">
      <c r="B228" s="9">
        <f t="array" ref="B228">MIN(IFERROR(FIND(lstNum,tblSalaries[[#This Row],[How many hours of a day you work on Excel]]),""))</f>
        <v>1</v>
      </c>
      <c r="C228" s="9">
        <f t="array" ref="C228">SUMPRODUCT(COUNTIF(lstDigits,MID(tblSalaries[[#This Row],[How many hours of a day you work on Excel]],ROW($1:$9),1)))</f>
        <v>2</v>
      </c>
      <c r="D228" s="11">
        <f t="array" ref="D228">IFERROR(1*MID(tblSalaries[[#This Row],[How many hours of a day you work on Excel]],B228,C228),0)</f>
        <v>2</v>
      </c>
      <c r="E228" s="9">
        <f t="array" ref="E228">MIN(IFERROR(FIND(lstNum,tblSalaries[[#This Row],[How many hours of a day you work on Excel]],B228+1),""))</f>
        <v>6</v>
      </c>
      <c r="F228" s="9">
        <f t="array" ref="F228">SUMPRODUCT(COUNTIF(lstDigits,MID(tblSalaries[[#This Row],[How many hours of a day you work on Excel]],ROW($1:$9)+1,1)))</f>
        <v>1</v>
      </c>
      <c r="G228" s="11">
        <f t="array" ref="G228">IFERROR(IF(D228=1*MID(tblSalaries[[#This Row],[How many hours of a day you work on Excel]],E228,F228),"",1*MID(tblSalaries[[#This Row],[How many hours of a day you work on Excel]],E228,F228)),0)</f>
        <v>3</v>
      </c>
      <c r="H228" s="11">
        <f t="shared" si="12"/>
        <v>2.5</v>
      </c>
      <c r="I228" s="11">
        <f t="shared" si="13"/>
        <v>2</v>
      </c>
      <c r="J228" s="11">
        <f t="shared" si="11"/>
        <v>3</v>
      </c>
    </row>
    <row r="229" spans="2:10">
      <c r="B229" s="9">
        <f t="array" ref="B229">MIN(IFERROR(FIND(lstNum,tblSalaries[[#This Row],[How many hours of a day you work on Excel]]),""))</f>
        <v>1</v>
      </c>
      <c r="C229" s="9">
        <f t="array" ref="C229">SUMPRODUCT(COUNTIF(lstDigits,MID(tblSalaries[[#This Row],[How many hours of a day you work on Excel]],ROW($1:$9),1)))</f>
        <v>2</v>
      </c>
      <c r="D229" s="11">
        <f t="array" ref="D229">IFERROR(1*MID(tblSalaries[[#This Row],[How many hours of a day you work on Excel]],B229,C229),0)</f>
        <v>1</v>
      </c>
      <c r="E229" s="9">
        <f t="array" ref="E229">MIN(IFERROR(FIND(lstNum,tblSalaries[[#This Row],[How many hours of a day you work on Excel]],B229+1),""))</f>
        <v>6</v>
      </c>
      <c r="F229" s="9">
        <f t="array" ref="F229">SUMPRODUCT(COUNTIF(lstDigits,MID(tblSalaries[[#This Row],[How many hours of a day you work on Excel]],ROW($1:$9)+1,1)))</f>
        <v>1</v>
      </c>
      <c r="G229" s="11">
        <f t="array" ref="G229">IFERROR(IF(D229=1*MID(tblSalaries[[#This Row],[How many hours of a day you work on Excel]],E229,F229),"",1*MID(tblSalaries[[#This Row],[How many hours of a day you work on Excel]],E229,F229)),0)</f>
        <v>2</v>
      </c>
      <c r="H229" s="11">
        <f t="shared" si="12"/>
        <v>1.5</v>
      </c>
      <c r="I229" s="11">
        <f t="shared" si="13"/>
        <v>1</v>
      </c>
      <c r="J229" s="11">
        <f t="shared" si="11"/>
        <v>2</v>
      </c>
    </row>
    <row r="230" spans="2:10">
      <c r="B230" s="9">
        <f t="array" ref="B230">MIN(IFERROR(FIND(lstNum,tblSalaries[[#This Row],[How many hours of a day you work on Excel]]),""))</f>
        <v>1</v>
      </c>
      <c r="C230" s="9">
        <f t="array" ref="C230">SUMPRODUCT(COUNTIF(lstDigits,MID(tblSalaries[[#This Row],[How many hours of a day you work on Excel]],ROW($1:$9),1)))</f>
        <v>2</v>
      </c>
      <c r="D230" s="11">
        <f t="array" ref="D230">IFERROR(1*MID(tblSalaries[[#This Row],[How many hours of a day you work on Excel]],B230,C230),0)</f>
        <v>2</v>
      </c>
      <c r="E230" s="9">
        <f t="array" ref="E230">MIN(IFERROR(FIND(lstNum,tblSalaries[[#This Row],[How many hours of a day you work on Excel]],B230+1),""))</f>
        <v>6</v>
      </c>
      <c r="F230" s="9">
        <f t="array" ref="F230">SUMPRODUCT(COUNTIF(lstDigits,MID(tblSalaries[[#This Row],[How many hours of a day you work on Excel]],ROW($1:$9)+1,1)))</f>
        <v>1</v>
      </c>
      <c r="G230" s="11">
        <f t="array" ref="G230">IFERROR(IF(D230=1*MID(tblSalaries[[#This Row],[How many hours of a day you work on Excel]],E230,F230),"",1*MID(tblSalaries[[#This Row],[How many hours of a day you work on Excel]],E230,F230)),0)</f>
        <v>3</v>
      </c>
      <c r="H230" s="11">
        <f t="shared" si="12"/>
        <v>2.5</v>
      </c>
      <c r="I230" s="11">
        <f t="shared" si="13"/>
        <v>2</v>
      </c>
      <c r="J230" s="11">
        <f t="shared" si="11"/>
        <v>3</v>
      </c>
    </row>
    <row r="231" spans="2:10">
      <c r="B231" s="9">
        <f t="array" ref="B231">MIN(IFERROR(FIND(lstNum,tblSalaries[[#This Row],[How many hours of a day you work on Excel]]),""))</f>
        <v>1</v>
      </c>
      <c r="C231" s="9">
        <f t="array" ref="C231">SUMPRODUCT(COUNTIF(lstDigits,MID(tblSalaries[[#This Row],[How many hours of a day you work on Excel]],ROW($1:$9),1)))</f>
        <v>2</v>
      </c>
      <c r="D231" s="11">
        <f t="array" ref="D231">IFERROR(1*MID(tblSalaries[[#This Row],[How many hours of a day you work on Excel]],B231,C231),0)</f>
        <v>2</v>
      </c>
      <c r="E231" s="9">
        <f t="array" ref="E231">MIN(IFERROR(FIND(lstNum,tblSalaries[[#This Row],[How many hours of a day you work on Excel]],B231+1),""))</f>
        <v>6</v>
      </c>
      <c r="F231" s="9">
        <f t="array" ref="F231">SUMPRODUCT(COUNTIF(lstDigits,MID(tblSalaries[[#This Row],[How many hours of a day you work on Excel]],ROW($1:$9)+1,1)))</f>
        <v>1</v>
      </c>
      <c r="G231" s="11">
        <f t="array" ref="G231">IFERROR(IF(D231=1*MID(tblSalaries[[#This Row],[How many hours of a day you work on Excel]],E231,F231),"",1*MID(tblSalaries[[#This Row],[How many hours of a day you work on Excel]],E231,F231)),0)</f>
        <v>3</v>
      </c>
      <c r="H231" s="11">
        <f t="shared" si="12"/>
        <v>2.5</v>
      </c>
      <c r="I231" s="11">
        <f t="shared" si="13"/>
        <v>2</v>
      </c>
      <c r="J231" s="11">
        <f t="shared" si="11"/>
        <v>3</v>
      </c>
    </row>
    <row r="232" spans="2:10">
      <c r="B232" s="9">
        <f t="array" ref="B232">MIN(IFERROR(FIND(lstNum,tblSalaries[[#This Row],[How many hours of a day you work on Excel]]),""))</f>
        <v>1</v>
      </c>
      <c r="C232" s="9">
        <f t="array" ref="C232">SUMPRODUCT(COUNTIF(lstDigits,MID(tblSalaries[[#This Row],[How many hours of a day you work on Excel]],ROW($1:$9),1)))</f>
        <v>2</v>
      </c>
      <c r="D232" s="11">
        <f t="array" ref="D232">IFERROR(1*MID(tblSalaries[[#This Row],[How many hours of a day you work on Excel]],B232,C232),0)</f>
        <v>4</v>
      </c>
      <c r="E232" s="9">
        <f t="array" ref="E232">MIN(IFERROR(FIND(lstNum,tblSalaries[[#This Row],[How many hours of a day you work on Excel]],B232+1),""))</f>
        <v>6</v>
      </c>
      <c r="F232" s="9">
        <f t="array" ref="F232">SUMPRODUCT(COUNTIF(lstDigits,MID(tblSalaries[[#This Row],[How many hours of a day you work on Excel]],ROW($1:$9)+1,1)))</f>
        <v>1</v>
      </c>
      <c r="G232" s="11">
        <f t="array" ref="G232">IFERROR(IF(D232=1*MID(tblSalaries[[#This Row],[How many hours of a day you work on Excel]],E232,F232),"",1*MID(tblSalaries[[#This Row],[How many hours of a day you work on Excel]],E232,F232)),0)</f>
        <v>6</v>
      </c>
      <c r="H232" s="11">
        <f t="shared" si="12"/>
        <v>5</v>
      </c>
      <c r="I232" s="11">
        <f t="shared" si="13"/>
        <v>4</v>
      </c>
      <c r="J232" s="11">
        <f t="shared" si="11"/>
        <v>6</v>
      </c>
    </row>
    <row r="233" spans="2:10">
      <c r="B233" s="9">
        <f t="array" ref="B233">MIN(IFERROR(FIND(lstNum,tblSalaries[[#This Row],[How many hours of a day you work on Excel]]),""))</f>
        <v>1</v>
      </c>
      <c r="C233" s="9">
        <f t="array" ref="C233">SUMPRODUCT(COUNTIF(lstDigits,MID(tblSalaries[[#This Row],[How many hours of a day you work on Excel]],ROW($1:$9),1)))</f>
        <v>2</v>
      </c>
      <c r="D233" s="11">
        <f t="array" ref="D233">IFERROR(1*MID(tblSalaries[[#This Row],[How many hours of a day you work on Excel]],B233,C233),0)</f>
        <v>4</v>
      </c>
      <c r="E233" s="9">
        <f t="array" ref="E233">MIN(IFERROR(FIND(lstNum,tblSalaries[[#This Row],[How many hours of a day you work on Excel]],B233+1),""))</f>
        <v>6</v>
      </c>
      <c r="F233" s="9">
        <f t="array" ref="F233">SUMPRODUCT(COUNTIF(lstDigits,MID(tblSalaries[[#This Row],[How many hours of a day you work on Excel]],ROW($1:$9)+1,1)))</f>
        <v>1</v>
      </c>
      <c r="G233" s="11">
        <f t="array" ref="G233">IFERROR(IF(D233=1*MID(tblSalaries[[#This Row],[How many hours of a day you work on Excel]],E233,F233),"",1*MID(tblSalaries[[#This Row],[How many hours of a day you work on Excel]],E233,F233)),0)</f>
        <v>6</v>
      </c>
      <c r="H233" s="11">
        <f t="shared" si="12"/>
        <v>5</v>
      </c>
      <c r="I233" s="11">
        <f t="shared" si="13"/>
        <v>4</v>
      </c>
      <c r="J233" s="11">
        <f t="shared" si="11"/>
        <v>6</v>
      </c>
    </row>
    <row r="234" spans="2:10">
      <c r="B234" s="9">
        <f t="array" ref="B234">MIN(IFERROR(FIND(lstNum,tblSalaries[[#This Row],[How many hours of a day you work on Excel]]),""))</f>
        <v>1</v>
      </c>
      <c r="C234" s="9">
        <f t="array" ref="C234">SUMPRODUCT(COUNTIF(lstDigits,MID(tblSalaries[[#This Row],[How many hours of a day you work on Excel]],ROW($1:$9),1)))</f>
        <v>2</v>
      </c>
      <c r="D234" s="11">
        <f t="array" ref="D234">IFERROR(1*MID(tblSalaries[[#This Row],[How many hours of a day you work on Excel]],B234,C234),0)</f>
        <v>2</v>
      </c>
      <c r="E234" s="9">
        <f t="array" ref="E234">MIN(IFERROR(FIND(lstNum,tblSalaries[[#This Row],[How many hours of a day you work on Excel]],B234+1),""))</f>
        <v>6</v>
      </c>
      <c r="F234" s="9">
        <f t="array" ref="F234">SUMPRODUCT(COUNTIF(lstDigits,MID(tblSalaries[[#This Row],[How many hours of a day you work on Excel]],ROW($1:$9)+1,1)))</f>
        <v>1</v>
      </c>
      <c r="G234" s="11">
        <f t="array" ref="G234">IFERROR(IF(D234=1*MID(tblSalaries[[#This Row],[How many hours of a day you work on Excel]],E234,F234),"",1*MID(tblSalaries[[#This Row],[How many hours of a day you work on Excel]],E234,F234)),0)</f>
        <v>3</v>
      </c>
      <c r="H234" s="11">
        <f t="shared" si="12"/>
        <v>2.5</v>
      </c>
      <c r="I234" s="11">
        <f t="shared" si="13"/>
        <v>2</v>
      </c>
      <c r="J234" s="11">
        <f t="shared" si="11"/>
        <v>3</v>
      </c>
    </row>
    <row r="235" spans="2:10">
      <c r="B235" s="9">
        <f t="array" ref="B235">MIN(IFERROR(FIND(lstNum,tblSalaries[[#This Row],[How many hours of a day you work on Excel]]),""))</f>
        <v>1</v>
      </c>
      <c r="C235" s="9">
        <f t="array" ref="C235">SUMPRODUCT(COUNTIF(lstDigits,MID(tblSalaries[[#This Row],[How many hours of a day you work on Excel]],ROW($1:$9),1)))</f>
        <v>2</v>
      </c>
      <c r="D235" s="11">
        <f t="array" ref="D235">IFERROR(1*MID(tblSalaries[[#This Row],[How many hours of a day you work on Excel]],B235,C235),0)</f>
        <v>4</v>
      </c>
      <c r="E235" s="9">
        <f t="array" ref="E235">MIN(IFERROR(FIND(lstNum,tblSalaries[[#This Row],[How many hours of a day you work on Excel]],B235+1),""))</f>
        <v>6</v>
      </c>
      <c r="F235" s="9">
        <f t="array" ref="F235">SUMPRODUCT(COUNTIF(lstDigits,MID(tblSalaries[[#This Row],[How many hours of a day you work on Excel]],ROW($1:$9)+1,1)))</f>
        <v>1</v>
      </c>
      <c r="G235" s="11">
        <f t="array" ref="G235">IFERROR(IF(D235=1*MID(tblSalaries[[#This Row],[How many hours of a day you work on Excel]],E235,F235),"",1*MID(tblSalaries[[#This Row],[How many hours of a day you work on Excel]],E235,F235)),0)</f>
        <v>6</v>
      </c>
      <c r="H235" s="11">
        <f t="shared" si="12"/>
        <v>5</v>
      </c>
      <c r="I235" s="11">
        <f t="shared" si="13"/>
        <v>4</v>
      </c>
      <c r="J235" s="11">
        <f t="shared" si="11"/>
        <v>6</v>
      </c>
    </row>
    <row r="236" spans="2:10">
      <c r="B236" s="9">
        <f t="array" ref="B236">MIN(IFERROR(FIND(lstNum,tblSalaries[[#This Row],[How many hours of a day you work on Excel]]),""))</f>
        <v>1</v>
      </c>
      <c r="C236" s="9">
        <f t="array" ref="C236">SUMPRODUCT(COUNTIF(lstDigits,MID(tblSalaries[[#This Row],[How many hours of a day you work on Excel]],ROW($1:$9),1)))</f>
        <v>2</v>
      </c>
      <c r="D236" s="11">
        <f t="array" ref="D236">IFERROR(1*MID(tblSalaries[[#This Row],[How many hours of a day you work on Excel]],B236,C236),0)</f>
        <v>4</v>
      </c>
      <c r="E236" s="9">
        <f t="array" ref="E236">MIN(IFERROR(FIND(lstNum,tblSalaries[[#This Row],[How many hours of a day you work on Excel]],B236+1),""))</f>
        <v>6</v>
      </c>
      <c r="F236" s="9">
        <f t="array" ref="F236">SUMPRODUCT(COUNTIF(lstDigits,MID(tblSalaries[[#This Row],[How many hours of a day you work on Excel]],ROW($1:$9)+1,1)))</f>
        <v>1</v>
      </c>
      <c r="G236" s="11">
        <f t="array" ref="G236">IFERROR(IF(D236=1*MID(tblSalaries[[#This Row],[How many hours of a day you work on Excel]],E236,F236),"",1*MID(tblSalaries[[#This Row],[How many hours of a day you work on Excel]],E236,F236)),0)</f>
        <v>6</v>
      </c>
      <c r="H236" s="11">
        <f t="shared" si="12"/>
        <v>5</v>
      </c>
      <c r="I236" s="11">
        <f t="shared" si="13"/>
        <v>4</v>
      </c>
      <c r="J236" s="11">
        <f t="shared" si="11"/>
        <v>6</v>
      </c>
    </row>
    <row r="237" spans="2:10">
      <c r="B237" s="9">
        <f t="array" ref="B237">MIN(IFERROR(FIND(lstNum,tblSalaries[[#This Row],[How many hours of a day you work on Excel]]),""))</f>
        <v>1</v>
      </c>
      <c r="C237" s="9">
        <f t="array" ref="C237">SUMPRODUCT(COUNTIF(lstDigits,MID(tblSalaries[[#This Row],[How many hours of a day you work on Excel]],ROW($1:$9),1)))</f>
        <v>2</v>
      </c>
      <c r="D237" s="11">
        <f t="array" ref="D237">IFERROR(1*MID(tblSalaries[[#This Row],[How many hours of a day you work on Excel]],B237,C237),0)</f>
        <v>2</v>
      </c>
      <c r="E237" s="9">
        <f t="array" ref="E237">MIN(IFERROR(FIND(lstNum,tblSalaries[[#This Row],[How many hours of a day you work on Excel]],B237+1),""))</f>
        <v>6</v>
      </c>
      <c r="F237" s="9">
        <f t="array" ref="F237">SUMPRODUCT(COUNTIF(lstDigits,MID(tblSalaries[[#This Row],[How many hours of a day you work on Excel]],ROW($1:$9)+1,1)))</f>
        <v>1</v>
      </c>
      <c r="G237" s="11">
        <f t="array" ref="G237">IFERROR(IF(D237=1*MID(tblSalaries[[#This Row],[How many hours of a day you work on Excel]],E237,F237),"",1*MID(tblSalaries[[#This Row],[How many hours of a day you work on Excel]],E237,F237)),0)</f>
        <v>3</v>
      </c>
      <c r="H237" s="11">
        <f t="shared" si="12"/>
        <v>2.5</v>
      </c>
      <c r="I237" s="11">
        <f t="shared" si="13"/>
        <v>2</v>
      </c>
      <c r="J237" s="11">
        <f t="shared" si="11"/>
        <v>3</v>
      </c>
    </row>
    <row r="238" spans="2:10">
      <c r="B238" s="9">
        <f t="array" ref="B238">MIN(IFERROR(FIND(lstNum,tblSalaries[[#This Row],[How many hours of a day you work on Excel]]),""))</f>
        <v>1</v>
      </c>
      <c r="C238" s="9">
        <f t="array" ref="C238">SUMPRODUCT(COUNTIF(lstDigits,MID(tblSalaries[[#This Row],[How many hours of a day you work on Excel]],ROW($1:$9),1)))</f>
        <v>2</v>
      </c>
      <c r="D238" s="11">
        <f t="array" ref="D238">IFERROR(1*MID(tblSalaries[[#This Row],[How many hours of a day you work on Excel]],B238,C238),0)</f>
        <v>2</v>
      </c>
      <c r="E238" s="9">
        <f t="array" ref="E238">MIN(IFERROR(FIND(lstNum,tblSalaries[[#This Row],[How many hours of a day you work on Excel]],B238+1),""))</f>
        <v>6</v>
      </c>
      <c r="F238" s="9">
        <f t="array" ref="F238">SUMPRODUCT(COUNTIF(lstDigits,MID(tblSalaries[[#This Row],[How many hours of a day you work on Excel]],ROW($1:$9)+1,1)))</f>
        <v>1</v>
      </c>
      <c r="G238" s="11">
        <f t="array" ref="G238">IFERROR(IF(D238=1*MID(tblSalaries[[#This Row],[How many hours of a day you work on Excel]],E238,F238),"",1*MID(tblSalaries[[#This Row],[How many hours of a day you work on Excel]],E238,F238)),0)</f>
        <v>3</v>
      </c>
      <c r="H238" s="11">
        <f t="shared" si="12"/>
        <v>2.5</v>
      </c>
      <c r="I238" s="11">
        <f t="shared" si="13"/>
        <v>2</v>
      </c>
      <c r="J238" s="11">
        <f t="shared" si="11"/>
        <v>3</v>
      </c>
    </row>
    <row r="239" spans="2:10">
      <c r="B239" s="9">
        <f t="array" ref="B239">MIN(IFERROR(FIND(lstNum,tblSalaries[[#This Row],[How many hours of a day you work on Excel]]),""))</f>
        <v>9</v>
      </c>
      <c r="C239" s="9">
        <f t="array" ref="C239">SUMPRODUCT(COUNTIF(lstDigits,MID(tblSalaries[[#This Row],[How many hours of a day you work on Excel]],ROW($1:$9),1)))</f>
        <v>1</v>
      </c>
      <c r="D239" s="11">
        <f t="array" ref="D239">IFERROR(1*MID(tblSalaries[[#This Row],[How many hours of a day you work on Excel]],B239,C239),0)</f>
        <v>8</v>
      </c>
      <c r="E239" s="9">
        <f t="array" ref="E239">MIN(IFERROR(FIND(lstNum,tblSalaries[[#This Row],[How many hours of a day you work on Excel]],B239+1),""))</f>
        <v>31</v>
      </c>
      <c r="F239" s="9">
        <f t="array" ref="F239">SUMPRODUCT(COUNTIF(lstDigits,MID(tblSalaries[[#This Row],[How many hours of a day you work on Excel]],ROW($1:$9)+1,1)))</f>
        <v>1</v>
      </c>
      <c r="G239" s="11" t="str">
        <f t="array" ref="G239">IFERROR(IF(D239=1*MID(tblSalaries[[#This Row],[How many hours of a day you work on Excel]],E239,F239),"",1*MID(tblSalaries[[#This Row],[How many hours of a day you work on Excel]],E239,F239)),0)</f>
        <v/>
      </c>
      <c r="H239" s="11">
        <f t="shared" si="12"/>
        <v>8</v>
      </c>
      <c r="I239" s="11">
        <f t="shared" si="13"/>
        <v>8</v>
      </c>
      <c r="J239" s="11">
        <f t="shared" si="11"/>
        <v>8</v>
      </c>
    </row>
    <row r="240" spans="2:10">
      <c r="B240" s="9">
        <f t="array" ref="B240">MIN(IFERROR(FIND(lstNum,tblSalaries[[#This Row],[How many hours of a day you work on Excel]]),""))</f>
        <v>1</v>
      </c>
      <c r="C240" s="9">
        <f t="array" ref="C240">SUMPRODUCT(COUNTIF(lstDigits,MID(tblSalaries[[#This Row],[How many hours of a day you work on Excel]],ROW($1:$9),1)))</f>
        <v>2</v>
      </c>
      <c r="D240" s="11">
        <f t="array" ref="D240">IFERROR(1*MID(tblSalaries[[#This Row],[How many hours of a day you work on Excel]],B240,C240),0)</f>
        <v>4</v>
      </c>
      <c r="E240" s="9">
        <f t="array" ref="E240">MIN(IFERROR(FIND(lstNum,tblSalaries[[#This Row],[How many hours of a day you work on Excel]],B240+1),""))</f>
        <v>6</v>
      </c>
      <c r="F240" s="9">
        <f t="array" ref="F240">SUMPRODUCT(COUNTIF(lstDigits,MID(tblSalaries[[#This Row],[How many hours of a day you work on Excel]],ROW($1:$9)+1,1)))</f>
        <v>1</v>
      </c>
      <c r="G240" s="11">
        <f t="array" ref="G240">IFERROR(IF(D240=1*MID(tblSalaries[[#This Row],[How many hours of a day you work on Excel]],E240,F240),"",1*MID(tblSalaries[[#This Row],[How many hours of a day you work on Excel]],E240,F240)),0)</f>
        <v>6</v>
      </c>
      <c r="H240" s="11">
        <f t="shared" si="12"/>
        <v>5</v>
      </c>
      <c r="I240" s="11">
        <f t="shared" si="13"/>
        <v>4</v>
      </c>
      <c r="J240" s="11">
        <f t="shared" si="11"/>
        <v>6</v>
      </c>
    </row>
    <row r="241" spans="2:10">
      <c r="B241" s="9">
        <f t="array" ref="B241">MIN(IFERROR(FIND(lstNum,tblSalaries[[#This Row],[How many hours of a day you work on Excel]]),""))</f>
        <v>9</v>
      </c>
      <c r="C241" s="9">
        <f t="array" ref="C241">SUMPRODUCT(COUNTIF(lstDigits,MID(tblSalaries[[#This Row],[How many hours of a day you work on Excel]],ROW($1:$9),1)))</f>
        <v>1</v>
      </c>
      <c r="D241" s="11">
        <f t="array" ref="D241">IFERROR(1*MID(tblSalaries[[#This Row],[How many hours of a day you work on Excel]],B241,C241),0)</f>
        <v>8</v>
      </c>
      <c r="E241" s="9">
        <f t="array" ref="E241">MIN(IFERROR(FIND(lstNum,tblSalaries[[#This Row],[How many hours of a day you work on Excel]],B241+1),""))</f>
        <v>31</v>
      </c>
      <c r="F241" s="9">
        <f t="array" ref="F241">SUMPRODUCT(COUNTIF(lstDigits,MID(tblSalaries[[#This Row],[How many hours of a day you work on Excel]],ROW($1:$9)+1,1)))</f>
        <v>1</v>
      </c>
      <c r="G241" s="11" t="str">
        <f t="array" ref="G241">IFERROR(IF(D241=1*MID(tblSalaries[[#This Row],[How many hours of a day you work on Excel]],E241,F241),"",1*MID(tblSalaries[[#This Row],[How many hours of a day you work on Excel]],E241,F241)),0)</f>
        <v/>
      </c>
      <c r="H241" s="11">
        <f t="shared" si="12"/>
        <v>8</v>
      </c>
      <c r="I241" s="11">
        <f t="shared" si="13"/>
        <v>8</v>
      </c>
      <c r="J241" s="11">
        <f t="shared" si="11"/>
        <v>8</v>
      </c>
    </row>
    <row r="242" spans="2:10">
      <c r="B242" s="9">
        <f t="array" ref="B242">MIN(IFERROR(FIND(lstNum,tblSalaries[[#This Row],[How many hours of a day you work on Excel]]),""))</f>
        <v>1</v>
      </c>
      <c r="C242" s="9">
        <f t="array" ref="C242">SUMPRODUCT(COUNTIF(lstDigits,MID(tblSalaries[[#This Row],[How many hours of a day you work on Excel]],ROW($1:$9),1)))</f>
        <v>2</v>
      </c>
      <c r="D242" s="11">
        <f t="array" ref="D242">IFERROR(1*MID(tblSalaries[[#This Row],[How many hours of a day you work on Excel]],B242,C242),0)</f>
        <v>2</v>
      </c>
      <c r="E242" s="9">
        <f t="array" ref="E242">MIN(IFERROR(FIND(lstNum,tblSalaries[[#This Row],[How many hours of a day you work on Excel]],B242+1),""))</f>
        <v>6</v>
      </c>
      <c r="F242" s="9">
        <f t="array" ref="F242">SUMPRODUCT(COUNTIF(lstDigits,MID(tblSalaries[[#This Row],[How many hours of a day you work on Excel]],ROW($1:$9)+1,1)))</f>
        <v>1</v>
      </c>
      <c r="G242" s="11">
        <f t="array" ref="G242">IFERROR(IF(D242=1*MID(tblSalaries[[#This Row],[How many hours of a day you work on Excel]],E242,F242),"",1*MID(tblSalaries[[#This Row],[How many hours of a day you work on Excel]],E242,F242)),0)</f>
        <v>3</v>
      </c>
      <c r="H242" s="11">
        <f t="shared" si="12"/>
        <v>2.5</v>
      </c>
      <c r="I242" s="11">
        <f t="shared" si="13"/>
        <v>2</v>
      </c>
      <c r="J242" s="11">
        <f t="shared" si="11"/>
        <v>3</v>
      </c>
    </row>
    <row r="243" spans="2:10">
      <c r="B243" s="9">
        <f t="array" ref="B243">MIN(IFERROR(FIND(lstNum,tblSalaries[[#This Row],[How many hours of a day you work on Excel]]),""))</f>
        <v>1</v>
      </c>
      <c r="C243" s="9">
        <f t="array" ref="C243">SUMPRODUCT(COUNTIF(lstDigits,MID(tblSalaries[[#This Row],[How many hours of a day you work on Excel]],ROW($1:$9),1)))</f>
        <v>2</v>
      </c>
      <c r="D243" s="11">
        <f t="array" ref="D243">IFERROR(1*MID(tblSalaries[[#This Row],[How many hours of a day you work on Excel]],B243,C243),0)</f>
        <v>4</v>
      </c>
      <c r="E243" s="9">
        <f t="array" ref="E243">MIN(IFERROR(FIND(lstNum,tblSalaries[[#This Row],[How many hours of a day you work on Excel]],B243+1),""))</f>
        <v>6</v>
      </c>
      <c r="F243" s="9">
        <f t="array" ref="F243">SUMPRODUCT(COUNTIF(lstDigits,MID(tblSalaries[[#This Row],[How many hours of a day you work on Excel]],ROW($1:$9)+1,1)))</f>
        <v>1</v>
      </c>
      <c r="G243" s="11">
        <f t="array" ref="G243">IFERROR(IF(D243=1*MID(tblSalaries[[#This Row],[How many hours of a day you work on Excel]],E243,F243),"",1*MID(tblSalaries[[#This Row],[How many hours of a day you work on Excel]],E243,F243)),0)</f>
        <v>6</v>
      </c>
      <c r="H243" s="11">
        <f t="shared" si="12"/>
        <v>5</v>
      </c>
      <c r="I243" s="11">
        <f t="shared" si="13"/>
        <v>4</v>
      </c>
      <c r="J243" s="11">
        <f t="shared" si="11"/>
        <v>6</v>
      </c>
    </row>
    <row r="244" spans="2:10">
      <c r="B244" s="9">
        <f t="array" ref="B244">MIN(IFERROR(FIND(lstNum,tblSalaries[[#This Row],[How many hours of a day you work on Excel]]),""))</f>
        <v>1</v>
      </c>
      <c r="C244" s="9">
        <f t="array" ref="C244">SUMPRODUCT(COUNTIF(lstDigits,MID(tblSalaries[[#This Row],[How many hours of a day you work on Excel]],ROW($1:$9),1)))</f>
        <v>2</v>
      </c>
      <c r="D244" s="11">
        <f t="array" ref="D244">IFERROR(1*MID(tblSalaries[[#This Row],[How many hours of a day you work on Excel]],B244,C244),0)</f>
        <v>2</v>
      </c>
      <c r="E244" s="9">
        <f t="array" ref="E244">MIN(IFERROR(FIND(lstNum,tblSalaries[[#This Row],[How many hours of a day you work on Excel]],B244+1),""))</f>
        <v>6</v>
      </c>
      <c r="F244" s="9">
        <f t="array" ref="F244">SUMPRODUCT(COUNTIF(lstDigits,MID(tblSalaries[[#This Row],[How many hours of a day you work on Excel]],ROW($1:$9)+1,1)))</f>
        <v>1</v>
      </c>
      <c r="G244" s="11">
        <f t="array" ref="G244">IFERROR(IF(D244=1*MID(tblSalaries[[#This Row],[How many hours of a day you work on Excel]],E244,F244),"",1*MID(tblSalaries[[#This Row],[How many hours of a day you work on Excel]],E244,F244)),0)</f>
        <v>3</v>
      </c>
      <c r="H244" s="11">
        <f t="shared" si="12"/>
        <v>2.5</v>
      </c>
      <c r="I244" s="11">
        <f t="shared" si="13"/>
        <v>2</v>
      </c>
      <c r="J244" s="11">
        <f t="shared" si="11"/>
        <v>3</v>
      </c>
    </row>
    <row r="245" spans="2:10">
      <c r="B245" s="9">
        <f t="array" ref="B245">MIN(IFERROR(FIND(lstNum,tblSalaries[[#This Row],[How many hours of a day you work on Excel]]),""))</f>
        <v>1</v>
      </c>
      <c r="C245" s="9">
        <f t="array" ref="C245">SUMPRODUCT(COUNTIF(lstDigits,MID(tblSalaries[[#This Row],[How many hours of a day you work on Excel]],ROW($1:$9),1)))</f>
        <v>2</v>
      </c>
      <c r="D245" s="11">
        <f t="array" ref="D245">IFERROR(1*MID(tblSalaries[[#This Row],[How many hours of a day you work on Excel]],B245,C245),0)</f>
        <v>4</v>
      </c>
      <c r="E245" s="9">
        <f t="array" ref="E245">MIN(IFERROR(FIND(lstNum,tblSalaries[[#This Row],[How many hours of a day you work on Excel]],B245+1),""))</f>
        <v>6</v>
      </c>
      <c r="F245" s="9">
        <f t="array" ref="F245">SUMPRODUCT(COUNTIF(lstDigits,MID(tblSalaries[[#This Row],[How many hours of a day you work on Excel]],ROW($1:$9)+1,1)))</f>
        <v>1</v>
      </c>
      <c r="G245" s="11">
        <f t="array" ref="G245">IFERROR(IF(D245=1*MID(tblSalaries[[#This Row],[How many hours of a day you work on Excel]],E245,F245),"",1*MID(tblSalaries[[#This Row],[How many hours of a day you work on Excel]],E245,F245)),0)</f>
        <v>6</v>
      </c>
      <c r="H245" s="11">
        <f t="shared" si="12"/>
        <v>5</v>
      </c>
      <c r="I245" s="11">
        <f t="shared" si="13"/>
        <v>4</v>
      </c>
      <c r="J245" s="11">
        <f t="shared" si="11"/>
        <v>6</v>
      </c>
    </row>
    <row r="246" spans="2:10">
      <c r="B246" s="9">
        <f t="array" ref="B246">MIN(IFERROR(FIND(lstNum,tblSalaries[[#This Row],[How many hours of a day you work on Excel]]),""))</f>
        <v>1</v>
      </c>
      <c r="C246" s="9">
        <f t="array" ref="C246">SUMPRODUCT(COUNTIF(lstDigits,MID(tblSalaries[[#This Row],[How many hours of a day you work on Excel]],ROW($1:$9),1)))</f>
        <v>2</v>
      </c>
      <c r="D246" s="11">
        <f t="array" ref="D246">IFERROR(1*MID(tblSalaries[[#This Row],[How many hours of a day you work on Excel]],B246,C246),0)</f>
        <v>4</v>
      </c>
      <c r="E246" s="9">
        <f t="array" ref="E246">MIN(IFERROR(FIND(lstNum,tblSalaries[[#This Row],[How many hours of a day you work on Excel]],B246+1),""))</f>
        <v>6</v>
      </c>
      <c r="F246" s="9">
        <f t="array" ref="F246">SUMPRODUCT(COUNTIF(lstDigits,MID(tblSalaries[[#This Row],[How many hours of a day you work on Excel]],ROW($1:$9)+1,1)))</f>
        <v>1</v>
      </c>
      <c r="G246" s="11">
        <f t="array" ref="G246">IFERROR(IF(D246=1*MID(tblSalaries[[#This Row],[How many hours of a day you work on Excel]],E246,F246),"",1*MID(tblSalaries[[#This Row],[How many hours of a day you work on Excel]],E246,F246)),0)</f>
        <v>6</v>
      </c>
      <c r="H246" s="11">
        <f t="shared" si="12"/>
        <v>5</v>
      </c>
      <c r="I246" s="11">
        <f t="shared" si="13"/>
        <v>4</v>
      </c>
      <c r="J246" s="11">
        <f t="shared" si="11"/>
        <v>6</v>
      </c>
    </row>
    <row r="247" spans="2:10">
      <c r="B247" s="9">
        <f t="array" ref="B247">MIN(IFERROR(FIND(lstNum,tblSalaries[[#This Row],[How many hours of a day you work on Excel]]),""))</f>
        <v>1</v>
      </c>
      <c r="C247" s="9">
        <f t="array" ref="C247">SUMPRODUCT(COUNTIF(lstDigits,MID(tblSalaries[[#This Row],[How many hours of a day you work on Excel]],ROW($1:$9),1)))</f>
        <v>2</v>
      </c>
      <c r="D247" s="11">
        <f t="array" ref="D247">IFERROR(1*MID(tblSalaries[[#This Row],[How many hours of a day you work on Excel]],B247,C247),0)</f>
        <v>4</v>
      </c>
      <c r="E247" s="9">
        <f t="array" ref="E247">MIN(IFERROR(FIND(lstNum,tblSalaries[[#This Row],[How many hours of a day you work on Excel]],B247+1),""))</f>
        <v>6</v>
      </c>
      <c r="F247" s="9">
        <f t="array" ref="F247">SUMPRODUCT(COUNTIF(lstDigits,MID(tblSalaries[[#This Row],[How many hours of a day you work on Excel]],ROW($1:$9)+1,1)))</f>
        <v>1</v>
      </c>
      <c r="G247" s="11">
        <f t="array" ref="G247">IFERROR(IF(D247=1*MID(tblSalaries[[#This Row],[How many hours of a day you work on Excel]],E247,F247),"",1*MID(tblSalaries[[#This Row],[How many hours of a day you work on Excel]],E247,F247)),0)</f>
        <v>6</v>
      </c>
      <c r="H247" s="11">
        <f t="shared" si="12"/>
        <v>5</v>
      </c>
      <c r="I247" s="11">
        <f t="shared" si="13"/>
        <v>4</v>
      </c>
      <c r="J247" s="11">
        <f t="shared" si="11"/>
        <v>6</v>
      </c>
    </row>
    <row r="248" spans="2:10">
      <c r="B248" s="9">
        <f t="array" ref="B248">MIN(IFERROR(FIND(lstNum,tblSalaries[[#This Row],[How many hours of a day you work on Excel]]),""))</f>
        <v>1</v>
      </c>
      <c r="C248" s="9">
        <f t="array" ref="C248">SUMPRODUCT(COUNTIF(lstDigits,MID(tblSalaries[[#This Row],[How many hours of a day you work on Excel]],ROW($1:$9),1)))</f>
        <v>2</v>
      </c>
      <c r="D248" s="11">
        <f t="array" ref="D248">IFERROR(1*MID(tblSalaries[[#This Row],[How many hours of a day you work on Excel]],B248,C248),0)</f>
        <v>2</v>
      </c>
      <c r="E248" s="9">
        <f t="array" ref="E248">MIN(IFERROR(FIND(lstNum,tblSalaries[[#This Row],[How many hours of a day you work on Excel]],B248+1),""))</f>
        <v>6</v>
      </c>
      <c r="F248" s="9">
        <f t="array" ref="F248">SUMPRODUCT(COUNTIF(lstDigits,MID(tblSalaries[[#This Row],[How many hours of a day you work on Excel]],ROW($1:$9)+1,1)))</f>
        <v>1</v>
      </c>
      <c r="G248" s="11">
        <f t="array" ref="G248">IFERROR(IF(D248=1*MID(tblSalaries[[#This Row],[How many hours of a day you work on Excel]],E248,F248),"",1*MID(tblSalaries[[#This Row],[How many hours of a day you work on Excel]],E248,F248)),0)</f>
        <v>3</v>
      </c>
      <c r="H248" s="11">
        <f t="shared" si="12"/>
        <v>2.5</v>
      </c>
      <c r="I248" s="11">
        <f t="shared" si="13"/>
        <v>2</v>
      </c>
      <c r="J248" s="11">
        <f t="shared" si="11"/>
        <v>3</v>
      </c>
    </row>
    <row r="249" spans="2:10">
      <c r="B249" s="9">
        <f t="array" ref="B249">MIN(IFERROR(FIND(lstNum,tblSalaries[[#This Row],[How many hours of a day you work on Excel]]),""))</f>
        <v>1</v>
      </c>
      <c r="C249" s="9">
        <f t="array" ref="C249">SUMPRODUCT(COUNTIF(lstDigits,MID(tblSalaries[[#This Row],[How many hours of a day you work on Excel]],ROW($1:$9),1)))</f>
        <v>2</v>
      </c>
      <c r="D249" s="11">
        <f t="array" ref="D249">IFERROR(1*MID(tblSalaries[[#This Row],[How many hours of a day you work on Excel]],B249,C249),0)</f>
        <v>4</v>
      </c>
      <c r="E249" s="9">
        <f t="array" ref="E249">MIN(IFERROR(FIND(lstNum,tblSalaries[[#This Row],[How many hours of a day you work on Excel]],B249+1),""))</f>
        <v>6</v>
      </c>
      <c r="F249" s="9">
        <f t="array" ref="F249">SUMPRODUCT(COUNTIF(lstDigits,MID(tblSalaries[[#This Row],[How many hours of a day you work on Excel]],ROW($1:$9)+1,1)))</f>
        <v>1</v>
      </c>
      <c r="G249" s="11">
        <f t="array" ref="G249">IFERROR(IF(D249=1*MID(tblSalaries[[#This Row],[How many hours of a day you work on Excel]],E249,F249),"",1*MID(tblSalaries[[#This Row],[How many hours of a day you work on Excel]],E249,F249)),0)</f>
        <v>6</v>
      </c>
      <c r="H249" s="11">
        <f t="shared" si="12"/>
        <v>5</v>
      </c>
      <c r="I249" s="11">
        <f t="shared" si="13"/>
        <v>4</v>
      </c>
      <c r="J249" s="11">
        <f t="shared" si="11"/>
        <v>6</v>
      </c>
    </row>
    <row r="250" spans="2:10">
      <c r="B250" s="9">
        <f t="array" ref="B250">MIN(IFERROR(FIND(lstNum,tblSalaries[[#This Row],[How many hours of a day you work on Excel]]),""))</f>
        <v>1</v>
      </c>
      <c r="C250" s="9">
        <f t="array" ref="C250">SUMPRODUCT(COUNTIF(lstDigits,MID(tblSalaries[[#This Row],[How many hours of a day you work on Excel]],ROW($1:$9),1)))</f>
        <v>2</v>
      </c>
      <c r="D250" s="11">
        <f t="array" ref="D250">IFERROR(1*MID(tblSalaries[[#This Row],[How many hours of a day you work on Excel]],B250,C250),0)</f>
        <v>4</v>
      </c>
      <c r="E250" s="9">
        <f t="array" ref="E250">MIN(IFERROR(FIND(lstNum,tblSalaries[[#This Row],[How many hours of a day you work on Excel]],B250+1),""))</f>
        <v>6</v>
      </c>
      <c r="F250" s="9">
        <f t="array" ref="F250">SUMPRODUCT(COUNTIF(lstDigits,MID(tblSalaries[[#This Row],[How many hours of a day you work on Excel]],ROW($1:$9)+1,1)))</f>
        <v>1</v>
      </c>
      <c r="G250" s="11">
        <f t="array" ref="G250">IFERROR(IF(D250=1*MID(tblSalaries[[#This Row],[How many hours of a day you work on Excel]],E250,F250),"",1*MID(tblSalaries[[#This Row],[How many hours of a day you work on Excel]],E250,F250)),0)</f>
        <v>6</v>
      </c>
      <c r="H250" s="11">
        <f t="shared" si="12"/>
        <v>5</v>
      </c>
      <c r="I250" s="11">
        <f t="shared" si="13"/>
        <v>4</v>
      </c>
      <c r="J250" s="11">
        <f t="shared" si="11"/>
        <v>6</v>
      </c>
    </row>
    <row r="251" spans="2:10">
      <c r="B251" s="9">
        <f t="array" ref="B251">MIN(IFERROR(FIND(lstNum,tblSalaries[[#This Row],[How many hours of a day you work on Excel]]),""))</f>
        <v>1</v>
      </c>
      <c r="C251" s="9">
        <f t="array" ref="C251">SUMPRODUCT(COUNTIF(lstDigits,MID(tblSalaries[[#This Row],[How many hours of a day you work on Excel]],ROW($1:$9),1)))</f>
        <v>2</v>
      </c>
      <c r="D251" s="11">
        <f t="array" ref="D251">IFERROR(1*MID(tblSalaries[[#This Row],[How many hours of a day you work on Excel]],B251,C251),0)</f>
        <v>1</v>
      </c>
      <c r="E251" s="9">
        <f t="array" ref="E251">MIN(IFERROR(FIND(lstNum,tblSalaries[[#This Row],[How many hours of a day you work on Excel]],B251+1),""))</f>
        <v>6</v>
      </c>
      <c r="F251" s="9">
        <f t="array" ref="F251">SUMPRODUCT(COUNTIF(lstDigits,MID(tblSalaries[[#This Row],[How many hours of a day you work on Excel]],ROW($1:$9)+1,1)))</f>
        <v>1</v>
      </c>
      <c r="G251" s="11">
        <f t="array" ref="G251">IFERROR(IF(D251=1*MID(tblSalaries[[#This Row],[How many hours of a day you work on Excel]],E251,F251),"",1*MID(tblSalaries[[#This Row],[How many hours of a day you work on Excel]],E251,F251)),0)</f>
        <v>2</v>
      </c>
      <c r="H251" s="11">
        <f t="shared" si="12"/>
        <v>1.5</v>
      </c>
      <c r="I251" s="11">
        <f t="shared" si="13"/>
        <v>1</v>
      </c>
      <c r="J251" s="11">
        <f t="shared" si="11"/>
        <v>2</v>
      </c>
    </row>
    <row r="252" spans="2:10">
      <c r="B252" s="9">
        <f t="array" ref="B252">MIN(IFERROR(FIND(lstNum,tblSalaries[[#This Row],[How many hours of a day you work on Excel]]),""))</f>
        <v>1</v>
      </c>
      <c r="C252" s="9">
        <f t="array" ref="C252">SUMPRODUCT(COUNTIF(lstDigits,MID(tblSalaries[[#This Row],[How many hours of a day you work on Excel]],ROW($1:$9),1)))</f>
        <v>2</v>
      </c>
      <c r="D252" s="11">
        <f t="array" ref="D252">IFERROR(1*MID(tblSalaries[[#This Row],[How many hours of a day you work on Excel]],B252,C252),0)</f>
        <v>4</v>
      </c>
      <c r="E252" s="9">
        <f t="array" ref="E252">MIN(IFERROR(FIND(lstNum,tblSalaries[[#This Row],[How many hours of a day you work on Excel]],B252+1),""))</f>
        <v>6</v>
      </c>
      <c r="F252" s="9">
        <f t="array" ref="F252">SUMPRODUCT(COUNTIF(lstDigits,MID(tblSalaries[[#This Row],[How many hours of a day you work on Excel]],ROW($1:$9)+1,1)))</f>
        <v>1</v>
      </c>
      <c r="G252" s="11">
        <f t="array" ref="G252">IFERROR(IF(D252=1*MID(tblSalaries[[#This Row],[How many hours of a day you work on Excel]],E252,F252),"",1*MID(tblSalaries[[#This Row],[How many hours of a day you work on Excel]],E252,F252)),0)</f>
        <v>6</v>
      </c>
      <c r="H252" s="11">
        <f t="shared" si="12"/>
        <v>5</v>
      </c>
      <c r="I252" s="11">
        <f t="shared" si="13"/>
        <v>4</v>
      </c>
      <c r="J252" s="11">
        <f t="shared" si="11"/>
        <v>6</v>
      </c>
    </row>
    <row r="253" spans="2:10">
      <c r="B253" s="9">
        <f t="array" ref="B253">MIN(IFERROR(FIND(lstNum,tblSalaries[[#This Row],[How many hours of a day you work on Excel]]),""))</f>
        <v>9</v>
      </c>
      <c r="C253" s="9">
        <f t="array" ref="C253">SUMPRODUCT(COUNTIF(lstDigits,MID(tblSalaries[[#This Row],[How many hours of a day you work on Excel]],ROW($1:$9),1)))</f>
        <v>1</v>
      </c>
      <c r="D253" s="11">
        <f t="array" ref="D253">IFERROR(1*MID(tblSalaries[[#This Row],[How many hours of a day you work on Excel]],B253,C253),0)</f>
        <v>8</v>
      </c>
      <c r="E253" s="9">
        <f t="array" ref="E253">MIN(IFERROR(FIND(lstNum,tblSalaries[[#This Row],[How many hours of a day you work on Excel]],B253+1),""))</f>
        <v>31</v>
      </c>
      <c r="F253" s="9">
        <f t="array" ref="F253">SUMPRODUCT(COUNTIF(lstDigits,MID(tblSalaries[[#This Row],[How many hours of a day you work on Excel]],ROW($1:$9)+1,1)))</f>
        <v>1</v>
      </c>
      <c r="G253" s="11" t="str">
        <f t="array" ref="G253">IFERROR(IF(D253=1*MID(tblSalaries[[#This Row],[How many hours of a day you work on Excel]],E253,F253),"",1*MID(tblSalaries[[#This Row],[How many hours of a day you work on Excel]],E253,F253)),0)</f>
        <v/>
      </c>
      <c r="H253" s="11">
        <f t="shared" si="12"/>
        <v>8</v>
      </c>
      <c r="I253" s="11">
        <f t="shared" si="13"/>
        <v>8</v>
      </c>
      <c r="J253" s="11">
        <f t="shared" si="11"/>
        <v>8</v>
      </c>
    </row>
    <row r="254" spans="2:10">
      <c r="B254" s="9">
        <f t="array" ref="B254">MIN(IFERROR(FIND(lstNum,tblSalaries[[#This Row],[How many hours of a day you work on Excel]]),""))</f>
        <v>1</v>
      </c>
      <c r="C254" s="9">
        <f t="array" ref="C254">SUMPRODUCT(COUNTIF(lstDigits,MID(tblSalaries[[#This Row],[How many hours of a day you work on Excel]],ROW($1:$9),1)))</f>
        <v>2</v>
      </c>
      <c r="D254" s="11">
        <f t="array" ref="D254">IFERROR(1*MID(tblSalaries[[#This Row],[How many hours of a day you work on Excel]],B254,C254),0)</f>
        <v>4</v>
      </c>
      <c r="E254" s="9">
        <f t="array" ref="E254">MIN(IFERROR(FIND(lstNum,tblSalaries[[#This Row],[How many hours of a day you work on Excel]],B254+1),""))</f>
        <v>6</v>
      </c>
      <c r="F254" s="9">
        <f t="array" ref="F254">SUMPRODUCT(COUNTIF(lstDigits,MID(tblSalaries[[#This Row],[How many hours of a day you work on Excel]],ROW($1:$9)+1,1)))</f>
        <v>1</v>
      </c>
      <c r="G254" s="11">
        <f t="array" ref="G254">IFERROR(IF(D254=1*MID(tblSalaries[[#This Row],[How many hours of a day you work on Excel]],E254,F254),"",1*MID(tblSalaries[[#This Row],[How many hours of a day you work on Excel]],E254,F254)),0)</f>
        <v>6</v>
      </c>
      <c r="H254" s="11">
        <f t="shared" si="12"/>
        <v>5</v>
      </c>
      <c r="I254" s="11">
        <f t="shared" si="13"/>
        <v>4</v>
      </c>
      <c r="J254" s="11">
        <f t="shared" si="11"/>
        <v>6</v>
      </c>
    </row>
    <row r="255" spans="2:10">
      <c r="B255" s="9">
        <f t="array" ref="B255">MIN(IFERROR(FIND(lstNum,tblSalaries[[#This Row],[How many hours of a day you work on Excel]]),""))</f>
        <v>9</v>
      </c>
      <c r="C255" s="9">
        <f t="array" ref="C255">SUMPRODUCT(COUNTIF(lstDigits,MID(tblSalaries[[#This Row],[How many hours of a day you work on Excel]],ROW($1:$9),1)))</f>
        <v>1</v>
      </c>
      <c r="D255" s="11">
        <f t="array" ref="D255">IFERROR(1*MID(tblSalaries[[#This Row],[How many hours of a day you work on Excel]],B255,C255),0)</f>
        <v>8</v>
      </c>
      <c r="E255" s="9">
        <f t="array" ref="E255">MIN(IFERROR(FIND(lstNum,tblSalaries[[#This Row],[How many hours of a day you work on Excel]],B255+1),""))</f>
        <v>31</v>
      </c>
      <c r="F255" s="9">
        <f t="array" ref="F255">SUMPRODUCT(COUNTIF(lstDigits,MID(tblSalaries[[#This Row],[How many hours of a day you work on Excel]],ROW($1:$9)+1,1)))</f>
        <v>1</v>
      </c>
      <c r="G255" s="11" t="str">
        <f t="array" ref="G255">IFERROR(IF(D255=1*MID(tblSalaries[[#This Row],[How many hours of a day you work on Excel]],E255,F255),"",1*MID(tblSalaries[[#This Row],[How many hours of a day you work on Excel]],E255,F255)),0)</f>
        <v/>
      </c>
      <c r="H255" s="11">
        <f t="shared" si="12"/>
        <v>8</v>
      </c>
      <c r="I255" s="11">
        <f t="shared" si="13"/>
        <v>8</v>
      </c>
      <c r="J255" s="11">
        <f t="shared" si="11"/>
        <v>8</v>
      </c>
    </row>
    <row r="256" spans="2:10">
      <c r="B256" s="9">
        <f t="array" ref="B256">MIN(IFERROR(FIND(lstNum,tblSalaries[[#This Row],[How many hours of a day you work on Excel]]),""))</f>
        <v>1</v>
      </c>
      <c r="C256" s="9">
        <f t="array" ref="C256">SUMPRODUCT(COUNTIF(lstDigits,MID(tblSalaries[[#This Row],[How many hours of a day you work on Excel]],ROW($1:$9),1)))</f>
        <v>2</v>
      </c>
      <c r="D256" s="11">
        <f t="array" ref="D256">IFERROR(1*MID(tblSalaries[[#This Row],[How many hours of a day you work on Excel]],B256,C256),0)</f>
        <v>4</v>
      </c>
      <c r="E256" s="9">
        <f t="array" ref="E256">MIN(IFERROR(FIND(lstNum,tblSalaries[[#This Row],[How many hours of a day you work on Excel]],B256+1),""))</f>
        <v>6</v>
      </c>
      <c r="F256" s="9">
        <f t="array" ref="F256">SUMPRODUCT(COUNTIF(lstDigits,MID(tblSalaries[[#This Row],[How many hours of a day you work on Excel]],ROW($1:$9)+1,1)))</f>
        <v>1</v>
      </c>
      <c r="G256" s="11">
        <f t="array" ref="G256">IFERROR(IF(D256=1*MID(tblSalaries[[#This Row],[How many hours of a day you work on Excel]],E256,F256),"",1*MID(tblSalaries[[#This Row],[How many hours of a day you work on Excel]],E256,F256)),0)</f>
        <v>6</v>
      </c>
      <c r="H256" s="11">
        <f t="shared" si="12"/>
        <v>5</v>
      </c>
      <c r="I256" s="11">
        <f t="shared" si="13"/>
        <v>4</v>
      </c>
      <c r="J256" s="11">
        <f t="shared" si="11"/>
        <v>6</v>
      </c>
    </row>
    <row r="257" spans="2:10">
      <c r="B257" s="9">
        <f t="array" ref="B257">MIN(IFERROR(FIND(lstNum,tblSalaries[[#This Row],[How many hours of a day you work on Excel]]),""))</f>
        <v>9</v>
      </c>
      <c r="C257" s="9">
        <f t="array" ref="C257">SUMPRODUCT(COUNTIF(lstDigits,MID(tblSalaries[[#This Row],[How many hours of a day you work on Excel]],ROW($1:$9),1)))</f>
        <v>1</v>
      </c>
      <c r="D257" s="11">
        <f t="array" ref="D257">IFERROR(1*MID(tblSalaries[[#This Row],[How many hours of a day you work on Excel]],B257,C257),0)</f>
        <v>8</v>
      </c>
      <c r="E257" s="9">
        <f t="array" ref="E257">MIN(IFERROR(FIND(lstNum,tblSalaries[[#This Row],[How many hours of a day you work on Excel]],B257+1),""))</f>
        <v>31</v>
      </c>
      <c r="F257" s="9">
        <f t="array" ref="F257">SUMPRODUCT(COUNTIF(lstDigits,MID(tblSalaries[[#This Row],[How many hours of a day you work on Excel]],ROW($1:$9)+1,1)))</f>
        <v>1</v>
      </c>
      <c r="G257" s="11" t="str">
        <f t="array" ref="G257">IFERROR(IF(D257=1*MID(tblSalaries[[#This Row],[How many hours of a day you work on Excel]],E257,F257),"",1*MID(tblSalaries[[#This Row],[How many hours of a day you work on Excel]],E257,F257)),0)</f>
        <v/>
      </c>
      <c r="H257" s="11">
        <f t="shared" si="12"/>
        <v>8</v>
      </c>
      <c r="I257" s="11">
        <f t="shared" si="13"/>
        <v>8</v>
      </c>
      <c r="J257" s="11">
        <f t="shared" si="11"/>
        <v>8</v>
      </c>
    </row>
    <row r="258" spans="2:10">
      <c r="B258" s="9">
        <f t="array" ref="B258">MIN(IFERROR(FIND(lstNum,tblSalaries[[#This Row],[How many hours of a day you work on Excel]]),""))</f>
        <v>1</v>
      </c>
      <c r="C258" s="9">
        <f t="array" ref="C258">SUMPRODUCT(COUNTIF(lstDigits,MID(tblSalaries[[#This Row],[How many hours of a day you work on Excel]],ROW($1:$9),1)))</f>
        <v>2</v>
      </c>
      <c r="D258" s="11">
        <f t="array" ref="D258">IFERROR(1*MID(tblSalaries[[#This Row],[How many hours of a day you work on Excel]],B258,C258),0)</f>
        <v>2</v>
      </c>
      <c r="E258" s="9">
        <f t="array" ref="E258">MIN(IFERROR(FIND(lstNum,tblSalaries[[#This Row],[How many hours of a day you work on Excel]],B258+1),""))</f>
        <v>6</v>
      </c>
      <c r="F258" s="9">
        <f t="array" ref="F258">SUMPRODUCT(COUNTIF(lstDigits,MID(tblSalaries[[#This Row],[How many hours of a day you work on Excel]],ROW($1:$9)+1,1)))</f>
        <v>1</v>
      </c>
      <c r="G258" s="11">
        <f t="array" ref="G258">IFERROR(IF(D258=1*MID(tblSalaries[[#This Row],[How many hours of a day you work on Excel]],E258,F258),"",1*MID(tblSalaries[[#This Row],[How many hours of a day you work on Excel]],E258,F258)),0)</f>
        <v>3</v>
      </c>
      <c r="H258" s="11">
        <f t="shared" si="12"/>
        <v>2.5</v>
      </c>
      <c r="I258" s="11">
        <f t="shared" si="13"/>
        <v>2</v>
      </c>
      <c r="J258" s="11">
        <f t="shared" si="11"/>
        <v>3</v>
      </c>
    </row>
    <row r="259" spans="2:10">
      <c r="B259" s="9">
        <f t="array" ref="B259">MIN(IFERROR(FIND(lstNum,tblSalaries[[#This Row],[How many hours of a day you work on Excel]]),""))</f>
        <v>9</v>
      </c>
      <c r="C259" s="9">
        <f t="array" ref="C259">SUMPRODUCT(COUNTIF(lstDigits,MID(tblSalaries[[#This Row],[How many hours of a day you work on Excel]],ROW($1:$9),1)))</f>
        <v>1</v>
      </c>
      <c r="D259" s="11">
        <f t="array" ref="D259">IFERROR(1*MID(tblSalaries[[#This Row],[How many hours of a day you work on Excel]],B259,C259),0)</f>
        <v>8</v>
      </c>
      <c r="E259" s="9">
        <f t="array" ref="E259">MIN(IFERROR(FIND(lstNum,tblSalaries[[#This Row],[How many hours of a day you work on Excel]],B259+1),""))</f>
        <v>31</v>
      </c>
      <c r="F259" s="9">
        <f t="array" ref="F259">SUMPRODUCT(COUNTIF(lstDigits,MID(tblSalaries[[#This Row],[How many hours of a day you work on Excel]],ROW($1:$9)+1,1)))</f>
        <v>1</v>
      </c>
      <c r="G259" s="11" t="str">
        <f t="array" ref="G259">IFERROR(IF(D259=1*MID(tblSalaries[[#This Row],[How many hours of a day you work on Excel]],E259,F259),"",1*MID(tblSalaries[[#This Row],[How many hours of a day you work on Excel]],E259,F259)),0)</f>
        <v/>
      </c>
      <c r="H259" s="11">
        <f t="shared" si="12"/>
        <v>8</v>
      </c>
      <c r="I259" s="11">
        <f t="shared" si="13"/>
        <v>8</v>
      </c>
      <c r="J259" s="11">
        <f t="shared" si="11"/>
        <v>8</v>
      </c>
    </row>
    <row r="260" spans="2:10">
      <c r="B260" s="9">
        <f t="array" ref="B260">MIN(IFERROR(FIND(lstNum,tblSalaries[[#This Row],[How many hours of a day you work on Excel]]),""))</f>
        <v>1</v>
      </c>
      <c r="C260" s="9">
        <f t="array" ref="C260">SUMPRODUCT(COUNTIF(lstDigits,MID(tblSalaries[[#This Row],[How many hours of a day you work on Excel]],ROW($1:$9),1)))</f>
        <v>2</v>
      </c>
      <c r="D260" s="11">
        <f t="array" ref="D260">IFERROR(1*MID(tblSalaries[[#This Row],[How many hours of a day you work on Excel]],B260,C260),0)</f>
        <v>2</v>
      </c>
      <c r="E260" s="9">
        <f t="array" ref="E260">MIN(IFERROR(FIND(lstNum,tblSalaries[[#This Row],[How many hours of a day you work on Excel]],B260+1),""))</f>
        <v>6</v>
      </c>
      <c r="F260" s="9">
        <f t="array" ref="F260">SUMPRODUCT(COUNTIF(lstDigits,MID(tblSalaries[[#This Row],[How many hours of a day you work on Excel]],ROW($1:$9)+1,1)))</f>
        <v>1</v>
      </c>
      <c r="G260" s="11">
        <f t="array" ref="G260">IFERROR(IF(D260=1*MID(tblSalaries[[#This Row],[How many hours of a day you work on Excel]],E260,F260),"",1*MID(tblSalaries[[#This Row],[How many hours of a day you work on Excel]],E260,F260)),0)</f>
        <v>3</v>
      </c>
      <c r="H260" s="11">
        <f t="shared" si="12"/>
        <v>2.5</v>
      </c>
      <c r="I260" s="11">
        <f t="shared" si="13"/>
        <v>2</v>
      </c>
      <c r="J260" s="11">
        <f t="shared" si="11"/>
        <v>3</v>
      </c>
    </row>
    <row r="261" spans="2:10">
      <c r="B261" s="9">
        <f t="array" ref="B261">MIN(IFERROR(FIND(lstNum,tblSalaries[[#This Row],[How many hours of a day you work on Excel]]),""))</f>
        <v>9</v>
      </c>
      <c r="C261" s="9">
        <f t="array" ref="C261">SUMPRODUCT(COUNTIF(lstDigits,MID(tblSalaries[[#This Row],[How many hours of a day you work on Excel]],ROW($1:$9),1)))</f>
        <v>1</v>
      </c>
      <c r="D261" s="11">
        <f t="array" ref="D261">IFERROR(1*MID(tblSalaries[[#This Row],[How many hours of a day you work on Excel]],B261,C261),0)</f>
        <v>8</v>
      </c>
      <c r="E261" s="9">
        <f t="array" ref="E261">MIN(IFERROR(FIND(lstNum,tblSalaries[[#This Row],[How many hours of a day you work on Excel]],B261+1),""))</f>
        <v>31</v>
      </c>
      <c r="F261" s="9">
        <f t="array" ref="F261">SUMPRODUCT(COUNTIF(lstDigits,MID(tblSalaries[[#This Row],[How many hours of a day you work on Excel]],ROW($1:$9)+1,1)))</f>
        <v>1</v>
      </c>
      <c r="G261" s="11" t="str">
        <f t="array" ref="G261">IFERROR(IF(D261=1*MID(tblSalaries[[#This Row],[How many hours of a day you work on Excel]],E261,F261),"",1*MID(tblSalaries[[#This Row],[How many hours of a day you work on Excel]],E261,F261)),0)</f>
        <v/>
      </c>
      <c r="H261" s="11">
        <f t="shared" si="12"/>
        <v>8</v>
      </c>
      <c r="I261" s="11">
        <f t="shared" si="13"/>
        <v>8</v>
      </c>
      <c r="J261" s="11">
        <f t="shared" si="11"/>
        <v>8</v>
      </c>
    </row>
    <row r="262" spans="2:10">
      <c r="B262" s="9">
        <f t="array" ref="B262">MIN(IFERROR(FIND(lstNum,tblSalaries[[#This Row],[How many hours of a day you work on Excel]]),""))</f>
        <v>1</v>
      </c>
      <c r="C262" s="9">
        <f t="array" ref="C262">SUMPRODUCT(COUNTIF(lstDigits,MID(tblSalaries[[#This Row],[How many hours of a day you work on Excel]],ROW($1:$9),1)))</f>
        <v>2</v>
      </c>
      <c r="D262" s="11">
        <f t="array" ref="D262">IFERROR(1*MID(tblSalaries[[#This Row],[How many hours of a day you work on Excel]],B262,C262),0)</f>
        <v>4</v>
      </c>
      <c r="E262" s="9">
        <f t="array" ref="E262">MIN(IFERROR(FIND(lstNum,tblSalaries[[#This Row],[How many hours of a day you work on Excel]],B262+1),""))</f>
        <v>6</v>
      </c>
      <c r="F262" s="9">
        <f t="array" ref="F262">SUMPRODUCT(COUNTIF(lstDigits,MID(tblSalaries[[#This Row],[How many hours of a day you work on Excel]],ROW($1:$9)+1,1)))</f>
        <v>1</v>
      </c>
      <c r="G262" s="11">
        <f t="array" ref="G262">IFERROR(IF(D262=1*MID(tblSalaries[[#This Row],[How many hours of a day you work on Excel]],E262,F262),"",1*MID(tblSalaries[[#This Row],[How many hours of a day you work on Excel]],E262,F262)),0)</f>
        <v>6</v>
      </c>
      <c r="H262" s="11">
        <f t="shared" si="12"/>
        <v>5</v>
      </c>
      <c r="I262" s="11">
        <f t="shared" si="13"/>
        <v>4</v>
      </c>
      <c r="J262" s="11">
        <f t="shared" si="11"/>
        <v>6</v>
      </c>
    </row>
    <row r="263" spans="2:10">
      <c r="B263" s="9">
        <f t="array" ref="B263">MIN(IFERROR(FIND(lstNum,tblSalaries[[#This Row],[How many hours of a day you work on Excel]]),""))</f>
        <v>9</v>
      </c>
      <c r="C263" s="9">
        <f t="array" ref="C263">SUMPRODUCT(COUNTIF(lstDigits,MID(tblSalaries[[#This Row],[How many hours of a day you work on Excel]],ROW($1:$9),1)))</f>
        <v>1</v>
      </c>
      <c r="D263" s="11">
        <f t="array" ref="D263">IFERROR(1*MID(tblSalaries[[#This Row],[How many hours of a day you work on Excel]],B263,C263),0)</f>
        <v>8</v>
      </c>
      <c r="E263" s="9">
        <f t="array" ref="E263">MIN(IFERROR(FIND(lstNum,tblSalaries[[#This Row],[How many hours of a day you work on Excel]],B263+1),""))</f>
        <v>31</v>
      </c>
      <c r="F263" s="9">
        <f t="array" ref="F263">SUMPRODUCT(COUNTIF(lstDigits,MID(tblSalaries[[#This Row],[How many hours of a day you work on Excel]],ROW($1:$9)+1,1)))</f>
        <v>1</v>
      </c>
      <c r="G263" s="11" t="str">
        <f t="array" ref="G263">IFERROR(IF(D263=1*MID(tblSalaries[[#This Row],[How many hours of a day you work on Excel]],E263,F263),"",1*MID(tblSalaries[[#This Row],[How many hours of a day you work on Excel]],E263,F263)),0)</f>
        <v/>
      </c>
      <c r="H263" s="11">
        <f t="shared" si="12"/>
        <v>8</v>
      </c>
      <c r="I263" s="11">
        <f t="shared" si="13"/>
        <v>8</v>
      </c>
      <c r="J263" s="11">
        <f t="shared" ref="J263:J326" si="14">MAX(D263,G263)</f>
        <v>8</v>
      </c>
    </row>
    <row r="264" spans="2:10">
      <c r="B264" s="9">
        <f t="array" ref="B264">MIN(IFERROR(FIND(lstNum,tblSalaries[[#This Row],[How many hours of a day you work on Excel]]),""))</f>
        <v>9</v>
      </c>
      <c r="C264" s="9">
        <f t="array" ref="C264">SUMPRODUCT(COUNTIF(lstDigits,MID(tblSalaries[[#This Row],[How many hours of a day you work on Excel]],ROW($1:$9),1)))</f>
        <v>1</v>
      </c>
      <c r="D264" s="11">
        <f t="array" ref="D264">IFERROR(1*MID(tblSalaries[[#This Row],[How many hours of a day you work on Excel]],B264,C264),0)</f>
        <v>8</v>
      </c>
      <c r="E264" s="9">
        <f t="array" ref="E264">MIN(IFERROR(FIND(lstNum,tblSalaries[[#This Row],[How many hours of a day you work on Excel]],B264+1),""))</f>
        <v>31</v>
      </c>
      <c r="F264" s="9">
        <f t="array" ref="F264">SUMPRODUCT(COUNTIF(lstDigits,MID(tblSalaries[[#This Row],[How many hours of a day you work on Excel]],ROW($1:$9)+1,1)))</f>
        <v>1</v>
      </c>
      <c r="G264" s="11" t="str">
        <f t="array" ref="G264">IFERROR(IF(D264=1*MID(tblSalaries[[#This Row],[How many hours of a day you work on Excel]],E264,F264),"",1*MID(tblSalaries[[#This Row],[How many hours of a day you work on Excel]],E264,F264)),0)</f>
        <v/>
      </c>
      <c r="H264" s="11">
        <f t="shared" si="12"/>
        <v>8</v>
      </c>
      <c r="I264" s="11">
        <f t="shared" si="13"/>
        <v>8</v>
      </c>
      <c r="J264" s="11">
        <f t="shared" si="14"/>
        <v>8</v>
      </c>
    </row>
    <row r="265" spans="2:10">
      <c r="B265" s="9">
        <f t="array" ref="B265">MIN(IFERROR(FIND(lstNum,tblSalaries[[#This Row],[How many hours of a day you work on Excel]]),""))</f>
        <v>9</v>
      </c>
      <c r="C265" s="9">
        <f t="array" ref="C265">SUMPRODUCT(COUNTIF(lstDigits,MID(tblSalaries[[#This Row],[How many hours of a day you work on Excel]],ROW($1:$9),1)))</f>
        <v>1</v>
      </c>
      <c r="D265" s="11">
        <f t="array" ref="D265">IFERROR(1*MID(tblSalaries[[#This Row],[How many hours of a day you work on Excel]],B265,C265),0)</f>
        <v>8</v>
      </c>
      <c r="E265" s="9">
        <f t="array" ref="E265">MIN(IFERROR(FIND(lstNum,tblSalaries[[#This Row],[How many hours of a day you work on Excel]],B265+1),""))</f>
        <v>31</v>
      </c>
      <c r="F265" s="9">
        <f t="array" ref="F265">SUMPRODUCT(COUNTIF(lstDigits,MID(tblSalaries[[#This Row],[How many hours of a day you work on Excel]],ROW($1:$9)+1,1)))</f>
        <v>1</v>
      </c>
      <c r="G265" s="11" t="str">
        <f t="array" ref="G265">IFERROR(IF(D265=1*MID(tblSalaries[[#This Row],[How many hours of a day you work on Excel]],E265,F265),"",1*MID(tblSalaries[[#This Row],[How many hours of a day you work on Excel]],E265,F265)),0)</f>
        <v/>
      </c>
      <c r="H265" s="11">
        <f t="shared" si="12"/>
        <v>8</v>
      </c>
      <c r="I265" s="11">
        <f t="shared" si="13"/>
        <v>8</v>
      </c>
      <c r="J265" s="11">
        <f t="shared" si="14"/>
        <v>8</v>
      </c>
    </row>
    <row r="266" spans="2:10">
      <c r="B266" s="9">
        <f t="array" ref="B266">MIN(IFERROR(FIND(lstNum,tblSalaries[[#This Row],[How many hours of a day you work on Excel]]),""))</f>
        <v>9</v>
      </c>
      <c r="C266" s="9">
        <f t="array" ref="C266">SUMPRODUCT(COUNTIF(lstDigits,MID(tblSalaries[[#This Row],[How many hours of a day you work on Excel]],ROW($1:$9),1)))</f>
        <v>1</v>
      </c>
      <c r="D266" s="11">
        <f t="array" ref="D266">IFERROR(1*MID(tblSalaries[[#This Row],[How many hours of a day you work on Excel]],B266,C266),0)</f>
        <v>8</v>
      </c>
      <c r="E266" s="9">
        <f t="array" ref="E266">MIN(IFERROR(FIND(lstNum,tblSalaries[[#This Row],[How many hours of a day you work on Excel]],B266+1),""))</f>
        <v>31</v>
      </c>
      <c r="F266" s="9">
        <f t="array" ref="F266">SUMPRODUCT(COUNTIF(lstDigits,MID(tblSalaries[[#This Row],[How many hours of a day you work on Excel]],ROW($1:$9)+1,1)))</f>
        <v>1</v>
      </c>
      <c r="G266" s="11" t="str">
        <f t="array" ref="G266">IFERROR(IF(D266=1*MID(tblSalaries[[#This Row],[How many hours of a day you work on Excel]],E266,F266),"",1*MID(tblSalaries[[#This Row],[How many hours of a day you work on Excel]],E266,F266)),0)</f>
        <v/>
      </c>
      <c r="H266" s="11">
        <f t="shared" si="12"/>
        <v>8</v>
      </c>
      <c r="I266" s="11">
        <f t="shared" si="13"/>
        <v>8</v>
      </c>
      <c r="J266" s="11">
        <f t="shared" si="14"/>
        <v>8</v>
      </c>
    </row>
    <row r="267" spans="2:10">
      <c r="B267" s="9">
        <f t="array" ref="B267">MIN(IFERROR(FIND(lstNum,tblSalaries[[#This Row],[How many hours of a day you work on Excel]]),""))</f>
        <v>1</v>
      </c>
      <c r="C267" s="9">
        <f t="array" ref="C267">SUMPRODUCT(COUNTIF(lstDigits,MID(tblSalaries[[#This Row],[How many hours of a day you work on Excel]],ROW($1:$9),1)))</f>
        <v>2</v>
      </c>
      <c r="D267" s="11">
        <f t="array" ref="D267">IFERROR(1*MID(tblSalaries[[#This Row],[How many hours of a day you work on Excel]],B267,C267),0)</f>
        <v>4</v>
      </c>
      <c r="E267" s="9">
        <f t="array" ref="E267">MIN(IFERROR(FIND(lstNum,tblSalaries[[#This Row],[How many hours of a day you work on Excel]],B267+1),""))</f>
        <v>6</v>
      </c>
      <c r="F267" s="9">
        <f t="array" ref="F267">SUMPRODUCT(COUNTIF(lstDigits,MID(tblSalaries[[#This Row],[How many hours of a day you work on Excel]],ROW($1:$9)+1,1)))</f>
        <v>1</v>
      </c>
      <c r="G267" s="11">
        <f t="array" ref="G267">IFERROR(IF(D267=1*MID(tblSalaries[[#This Row],[How many hours of a day you work on Excel]],E267,F267),"",1*MID(tblSalaries[[#This Row],[How many hours of a day you work on Excel]],E267,F267)),0)</f>
        <v>6</v>
      </c>
      <c r="H267" s="11">
        <f t="shared" si="12"/>
        <v>5</v>
      </c>
      <c r="I267" s="11">
        <f t="shared" si="13"/>
        <v>4</v>
      </c>
      <c r="J267" s="11">
        <f t="shared" si="14"/>
        <v>6</v>
      </c>
    </row>
    <row r="268" spans="2:10">
      <c r="B268" s="9">
        <f t="array" ref="B268">MIN(IFERROR(FIND(lstNum,tblSalaries[[#This Row],[How many hours of a day you work on Excel]]),""))</f>
        <v>9</v>
      </c>
      <c r="C268" s="9">
        <f t="array" ref="C268">SUMPRODUCT(COUNTIF(lstDigits,MID(tblSalaries[[#This Row],[How many hours of a day you work on Excel]],ROW($1:$9),1)))</f>
        <v>1</v>
      </c>
      <c r="D268" s="11">
        <f t="array" ref="D268">IFERROR(1*MID(tblSalaries[[#This Row],[How many hours of a day you work on Excel]],B268,C268),0)</f>
        <v>8</v>
      </c>
      <c r="E268" s="9">
        <f t="array" ref="E268">MIN(IFERROR(FIND(lstNum,tblSalaries[[#This Row],[How many hours of a day you work on Excel]],B268+1),""))</f>
        <v>31</v>
      </c>
      <c r="F268" s="9">
        <f t="array" ref="F268">SUMPRODUCT(COUNTIF(lstDigits,MID(tblSalaries[[#This Row],[How many hours of a day you work on Excel]],ROW($1:$9)+1,1)))</f>
        <v>1</v>
      </c>
      <c r="G268" s="11" t="str">
        <f t="array" ref="G268">IFERROR(IF(D268=1*MID(tblSalaries[[#This Row],[How many hours of a day you work on Excel]],E268,F268),"",1*MID(tblSalaries[[#This Row],[How many hours of a day you work on Excel]],E268,F268)),0)</f>
        <v/>
      </c>
      <c r="H268" s="11">
        <f t="shared" si="12"/>
        <v>8</v>
      </c>
      <c r="I268" s="11">
        <f t="shared" si="13"/>
        <v>8</v>
      </c>
      <c r="J268" s="11">
        <f t="shared" si="14"/>
        <v>8</v>
      </c>
    </row>
    <row r="269" spans="2:10">
      <c r="B269" s="9">
        <f t="array" ref="B269">MIN(IFERROR(FIND(lstNum,tblSalaries[[#This Row],[How many hours of a day you work on Excel]]),""))</f>
        <v>1</v>
      </c>
      <c r="C269" s="9">
        <f t="array" ref="C269">SUMPRODUCT(COUNTIF(lstDigits,MID(tblSalaries[[#This Row],[How many hours of a day you work on Excel]],ROW($1:$9),1)))</f>
        <v>2</v>
      </c>
      <c r="D269" s="11">
        <f t="array" ref="D269">IFERROR(1*MID(tblSalaries[[#This Row],[How many hours of a day you work on Excel]],B269,C269),0)</f>
        <v>2</v>
      </c>
      <c r="E269" s="9">
        <f t="array" ref="E269">MIN(IFERROR(FIND(lstNum,tblSalaries[[#This Row],[How many hours of a day you work on Excel]],B269+1),""))</f>
        <v>6</v>
      </c>
      <c r="F269" s="9">
        <f t="array" ref="F269">SUMPRODUCT(COUNTIF(lstDigits,MID(tblSalaries[[#This Row],[How many hours of a day you work on Excel]],ROW($1:$9)+1,1)))</f>
        <v>1</v>
      </c>
      <c r="G269" s="11">
        <f t="array" ref="G269">IFERROR(IF(D269=1*MID(tblSalaries[[#This Row],[How many hours of a day you work on Excel]],E269,F269),"",1*MID(tblSalaries[[#This Row],[How many hours of a day you work on Excel]],E269,F269)),0)</f>
        <v>3</v>
      </c>
      <c r="H269" s="11">
        <f t="shared" si="12"/>
        <v>2.5</v>
      </c>
      <c r="I269" s="11">
        <f t="shared" si="13"/>
        <v>2</v>
      </c>
      <c r="J269" s="11">
        <f t="shared" si="14"/>
        <v>3</v>
      </c>
    </row>
    <row r="270" spans="2:10">
      <c r="B270" s="9">
        <f t="array" ref="B270">MIN(IFERROR(FIND(lstNum,tblSalaries[[#This Row],[How many hours of a day you work on Excel]]),""))</f>
        <v>1</v>
      </c>
      <c r="C270" s="9">
        <f t="array" ref="C270">SUMPRODUCT(COUNTIF(lstDigits,MID(tblSalaries[[#This Row],[How many hours of a day you work on Excel]],ROW($1:$9),1)))</f>
        <v>2</v>
      </c>
      <c r="D270" s="11">
        <f t="array" ref="D270">IFERROR(1*MID(tblSalaries[[#This Row],[How many hours of a day you work on Excel]],B270,C270),0)</f>
        <v>1</v>
      </c>
      <c r="E270" s="9">
        <f t="array" ref="E270">MIN(IFERROR(FIND(lstNum,tblSalaries[[#This Row],[How many hours of a day you work on Excel]],B270+1),""))</f>
        <v>6</v>
      </c>
      <c r="F270" s="9">
        <f t="array" ref="F270">SUMPRODUCT(COUNTIF(lstDigits,MID(tblSalaries[[#This Row],[How many hours of a day you work on Excel]],ROW($1:$9)+1,1)))</f>
        <v>1</v>
      </c>
      <c r="G270" s="11">
        <f t="array" ref="G270">IFERROR(IF(D270=1*MID(tblSalaries[[#This Row],[How many hours of a day you work on Excel]],E270,F270),"",1*MID(tblSalaries[[#This Row],[How many hours of a day you work on Excel]],E270,F270)),0)</f>
        <v>2</v>
      </c>
      <c r="H270" s="11">
        <f t="shared" si="12"/>
        <v>1.5</v>
      </c>
      <c r="I270" s="11">
        <f t="shared" si="13"/>
        <v>1</v>
      </c>
      <c r="J270" s="11">
        <f t="shared" si="14"/>
        <v>2</v>
      </c>
    </row>
    <row r="271" spans="2:10">
      <c r="B271" s="9">
        <f t="array" ref="B271">MIN(IFERROR(FIND(lstNum,tblSalaries[[#This Row],[How many hours of a day you work on Excel]]),""))</f>
        <v>1</v>
      </c>
      <c r="C271" s="9">
        <f t="array" ref="C271">SUMPRODUCT(COUNTIF(lstDigits,MID(tblSalaries[[#This Row],[How many hours of a day you work on Excel]],ROW($1:$9),1)))</f>
        <v>2</v>
      </c>
      <c r="D271" s="11">
        <f t="array" ref="D271">IFERROR(1*MID(tblSalaries[[#This Row],[How many hours of a day you work on Excel]],B271,C271),0)</f>
        <v>4</v>
      </c>
      <c r="E271" s="9">
        <f t="array" ref="E271">MIN(IFERROR(FIND(lstNum,tblSalaries[[#This Row],[How many hours of a day you work on Excel]],B271+1),""))</f>
        <v>6</v>
      </c>
      <c r="F271" s="9">
        <f t="array" ref="F271">SUMPRODUCT(COUNTIF(lstDigits,MID(tblSalaries[[#This Row],[How many hours of a day you work on Excel]],ROW($1:$9)+1,1)))</f>
        <v>1</v>
      </c>
      <c r="G271" s="11">
        <f t="array" ref="G271">IFERROR(IF(D271=1*MID(tblSalaries[[#This Row],[How many hours of a day you work on Excel]],E271,F271),"",1*MID(tblSalaries[[#This Row],[How many hours of a day you work on Excel]],E271,F271)),0)</f>
        <v>6</v>
      </c>
      <c r="H271" s="11">
        <f t="shared" si="12"/>
        <v>5</v>
      </c>
      <c r="I271" s="11">
        <f t="shared" si="13"/>
        <v>4</v>
      </c>
      <c r="J271" s="11">
        <f t="shared" si="14"/>
        <v>6</v>
      </c>
    </row>
    <row r="272" spans="2:10">
      <c r="B272" s="9">
        <f t="array" ref="B272">MIN(IFERROR(FIND(lstNum,tblSalaries[[#This Row],[How many hours of a day you work on Excel]]),""))</f>
        <v>1</v>
      </c>
      <c r="C272" s="9">
        <f t="array" ref="C272">SUMPRODUCT(COUNTIF(lstDigits,MID(tblSalaries[[#This Row],[How many hours of a day you work on Excel]],ROW($1:$9),1)))</f>
        <v>2</v>
      </c>
      <c r="D272" s="11">
        <f t="array" ref="D272">IFERROR(1*MID(tblSalaries[[#This Row],[How many hours of a day you work on Excel]],B272,C272),0)</f>
        <v>2</v>
      </c>
      <c r="E272" s="9">
        <f t="array" ref="E272">MIN(IFERROR(FIND(lstNum,tblSalaries[[#This Row],[How many hours of a day you work on Excel]],B272+1),""))</f>
        <v>6</v>
      </c>
      <c r="F272" s="9">
        <f t="array" ref="F272">SUMPRODUCT(COUNTIF(lstDigits,MID(tblSalaries[[#This Row],[How many hours of a day you work on Excel]],ROW($1:$9)+1,1)))</f>
        <v>1</v>
      </c>
      <c r="G272" s="11">
        <f t="array" ref="G272">IFERROR(IF(D272=1*MID(tblSalaries[[#This Row],[How many hours of a day you work on Excel]],E272,F272),"",1*MID(tblSalaries[[#This Row],[How many hours of a day you work on Excel]],E272,F272)),0)</f>
        <v>3</v>
      </c>
      <c r="H272" s="11">
        <f t="shared" si="12"/>
        <v>2.5</v>
      </c>
      <c r="I272" s="11">
        <f t="shared" si="13"/>
        <v>2</v>
      </c>
      <c r="J272" s="11">
        <f t="shared" si="14"/>
        <v>3</v>
      </c>
    </row>
    <row r="273" spans="2:10">
      <c r="B273" s="9">
        <f t="array" ref="B273">MIN(IFERROR(FIND(lstNum,tblSalaries[[#This Row],[How many hours of a day you work on Excel]]),""))</f>
        <v>9</v>
      </c>
      <c r="C273" s="9">
        <f t="array" ref="C273">SUMPRODUCT(COUNTIF(lstDigits,MID(tblSalaries[[#This Row],[How many hours of a day you work on Excel]],ROW($1:$9),1)))</f>
        <v>1</v>
      </c>
      <c r="D273" s="11">
        <f t="array" ref="D273">IFERROR(1*MID(tblSalaries[[#This Row],[How many hours of a day you work on Excel]],B273,C273),0)</f>
        <v>8</v>
      </c>
      <c r="E273" s="9">
        <f t="array" ref="E273">MIN(IFERROR(FIND(lstNum,tblSalaries[[#This Row],[How many hours of a day you work on Excel]],B273+1),""))</f>
        <v>31</v>
      </c>
      <c r="F273" s="9">
        <f t="array" ref="F273">SUMPRODUCT(COUNTIF(lstDigits,MID(tblSalaries[[#This Row],[How many hours of a day you work on Excel]],ROW($1:$9)+1,1)))</f>
        <v>1</v>
      </c>
      <c r="G273" s="11" t="str">
        <f t="array" ref="G273">IFERROR(IF(D273=1*MID(tblSalaries[[#This Row],[How many hours of a day you work on Excel]],E273,F273),"",1*MID(tblSalaries[[#This Row],[How many hours of a day you work on Excel]],E273,F273)),0)</f>
        <v/>
      </c>
      <c r="H273" s="11">
        <f t="shared" si="12"/>
        <v>8</v>
      </c>
      <c r="I273" s="11">
        <f t="shared" si="13"/>
        <v>8</v>
      </c>
      <c r="J273" s="11">
        <f t="shared" si="14"/>
        <v>8</v>
      </c>
    </row>
    <row r="274" spans="2:10">
      <c r="B274" s="9">
        <f t="array" ref="B274">MIN(IFERROR(FIND(lstNum,tblSalaries[[#This Row],[How many hours of a day you work on Excel]]),""))</f>
        <v>1</v>
      </c>
      <c r="C274" s="9">
        <f t="array" ref="C274">SUMPRODUCT(COUNTIF(lstDigits,MID(tblSalaries[[#This Row],[How many hours of a day you work on Excel]],ROW($1:$9),1)))</f>
        <v>2</v>
      </c>
      <c r="D274" s="11">
        <f t="array" ref="D274">IFERROR(1*MID(tblSalaries[[#This Row],[How many hours of a day you work on Excel]],B274,C274),0)</f>
        <v>2</v>
      </c>
      <c r="E274" s="9">
        <f t="array" ref="E274">MIN(IFERROR(FIND(lstNum,tblSalaries[[#This Row],[How many hours of a day you work on Excel]],B274+1),""))</f>
        <v>6</v>
      </c>
      <c r="F274" s="9">
        <f t="array" ref="F274">SUMPRODUCT(COUNTIF(lstDigits,MID(tblSalaries[[#This Row],[How many hours of a day you work on Excel]],ROW($1:$9)+1,1)))</f>
        <v>1</v>
      </c>
      <c r="G274" s="11">
        <f t="array" ref="G274">IFERROR(IF(D274=1*MID(tblSalaries[[#This Row],[How many hours of a day you work on Excel]],E274,F274),"",1*MID(tblSalaries[[#This Row],[How many hours of a day you work on Excel]],E274,F274)),0)</f>
        <v>3</v>
      </c>
      <c r="H274" s="11">
        <f t="shared" si="12"/>
        <v>2.5</v>
      </c>
      <c r="I274" s="11">
        <f t="shared" si="13"/>
        <v>2</v>
      </c>
      <c r="J274" s="11">
        <f t="shared" si="14"/>
        <v>3</v>
      </c>
    </row>
    <row r="275" spans="2:10">
      <c r="B275" s="9">
        <f t="array" ref="B275">MIN(IFERROR(FIND(lstNum,tblSalaries[[#This Row],[How many hours of a day you work on Excel]]),""))</f>
        <v>1</v>
      </c>
      <c r="C275" s="9">
        <f t="array" ref="C275">SUMPRODUCT(COUNTIF(lstDigits,MID(tblSalaries[[#This Row],[How many hours of a day you work on Excel]],ROW($1:$9),1)))</f>
        <v>2</v>
      </c>
      <c r="D275" s="11">
        <f t="array" ref="D275">IFERROR(1*MID(tblSalaries[[#This Row],[How many hours of a day you work on Excel]],B275,C275),0)</f>
        <v>4</v>
      </c>
      <c r="E275" s="9">
        <f t="array" ref="E275">MIN(IFERROR(FIND(lstNum,tblSalaries[[#This Row],[How many hours of a day you work on Excel]],B275+1),""))</f>
        <v>6</v>
      </c>
      <c r="F275" s="9">
        <f t="array" ref="F275">SUMPRODUCT(COUNTIF(lstDigits,MID(tblSalaries[[#This Row],[How many hours of a day you work on Excel]],ROW($1:$9)+1,1)))</f>
        <v>1</v>
      </c>
      <c r="G275" s="11">
        <f t="array" ref="G275">IFERROR(IF(D275=1*MID(tblSalaries[[#This Row],[How many hours of a day you work on Excel]],E275,F275),"",1*MID(tblSalaries[[#This Row],[How many hours of a day you work on Excel]],E275,F275)),0)</f>
        <v>6</v>
      </c>
      <c r="H275" s="11">
        <f t="shared" si="12"/>
        <v>5</v>
      </c>
      <c r="I275" s="11">
        <f t="shared" si="13"/>
        <v>4</v>
      </c>
      <c r="J275" s="11">
        <f t="shared" si="14"/>
        <v>6</v>
      </c>
    </row>
    <row r="276" spans="2:10">
      <c r="B276" s="9">
        <f t="array" ref="B276">MIN(IFERROR(FIND(lstNum,tblSalaries[[#This Row],[How many hours of a day you work on Excel]]),""))</f>
        <v>1</v>
      </c>
      <c r="C276" s="9">
        <f t="array" ref="C276">SUMPRODUCT(COUNTIF(lstDigits,MID(tblSalaries[[#This Row],[How many hours of a day you work on Excel]],ROW($1:$9),1)))</f>
        <v>2</v>
      </c>
      <c r="D276" s="11">
        <f t="array" ref="D276">IFERROR(1*MID(tblSalaries[[#This Row],[How many hours of a day you work on Excel]],B276,C276),0)</f>
        <v>4</v>
      </c>
      <c r="E276" s="9">
        <f t="array" ref="E276">MIN(IFERROR(FIND(lstNum,tblSalaries[[#This Row],[How many hours of a day you work on Excel]],B276+1),""))</f>
        <v>6</v>
      </c>
      <c r="F276" s="9">
        <f t="array" ref="F276">SUMPRODUCT(COUNTIF(lstDigits,MID(tblSalaries[[#This Row],[How many hours of a day you work on Excel]],ROW($1:$9)+1,1)))</f>
        <v>1</v>
      </c>
      <c r="G276" s="11">
        <f t="array" ref="G276">IFERROR(IF(D276=1*MID(tblSalaries[[#This Row],[How many hours of a day you work on Excel]],E276,F276),"",1*MID(tblSalaries[[#This Row],[How many hours of a day you work on Excel]],E276,F276)),0)</f>
        <v>6</v>
      </c>
      <c r="H276" s="11">
        <f t="shared" si="12"/>
        <v>5</v>
      </c>
      <c r="I276" s="11">
        <f t="shared" si="13"/>
        <v>4</v>
      </c>
      <c r="J276" s="11">
        <f t="shared" si="14"/>
        <v>6</v>
      </c>
    </row>
    <row r="277" spans="2:10">
      <c r="B277" s="9">
        <f t="array" ref="B277">MIN(IFERROR(FIND(lstNum,tblSalaries[[#This Row],[How many hours of a day you work on Excel]]),""))</f>
        <v>1</v>
      </c>
      <c r="C277" s="9">
        <f t="array" ref="C277">SUMPRODUCT(COUNTIF(lstDigits,MID(tblSalaries[[#This Row],[How many hours of a day you work on Excel]],ROW($1:$9),1)))</f>
        <v>2</v>
      </c>
      <c r="D277" s="11">
        <f t="array" ref="D277">IFERROR(1*MID(tblSalaries[[#This Row],[How many hours of a day you work on Excel]],B277,C277),0)</f>
        <v>2</v>
      </c>
      <c r="E277" s="9">
        <f t="array" ref="E277">MIN(IFERROR(FIND(lstNum,tblSalaries[[#This Row],[How many hours of a day you work on Excel]],B277+1),""))</f>
        <v>6</v>
      </c>
      <c r="F277" s="9">
        <f t="array" ref="F277">SUMPRODUCT(COUNTIF(lstDigits,MID(tblSalaries[[#This Row],[How many hours of a day you work on Excel]],ROW($1:$9)+1,1)))</f>
        <v>1</v>
      </c>
      <c r="G277" s="11">
        <f t="array" ref="G277">IFERROR(IF(D277=1*MID(tblSalaries[[#This Row],[How many hours of a day you work on Excel]],E277,F277),"",1*MID(tblSalaries[[#This Row],[How many hours of a day you work on Excel]],E277,F277)),0)</f>
        <v>3</v>
      </c>
      <c r="H277" s="11">
        <f t="shared" si="12"/>
        <v>2.5</v>
      </c>
      <c r="I277" s="11">
        <f t="shared" si="13"/>
        <v>2</v>
      </c>
      <c r="J277" s="11">
        <f t="shared" si="14"/>
        <v>3</v>
      </c>
    </row>
    <row r="278" spans="2:10">
      <c r="B278" s="9">
        <f t="array" ref="B278">MIN(IFERROR(FIND(lstNum,tblSalaries[[#This Row],[How many hours of a day you work on Excel]]),""))</f>
        <v>9</v>
      </c>
      <c r="C278" s="9">
        <f t="array" ref="C278">SUMPRODUCT(COUNTIF(lstDigits,MID(tblSalaries[[#This Row],[How many hours of a day you work on Excel]],ROW($1:$9),1)))</f>
        <v>1</v>
      </c>
      <c r="D278" s="11">
        <f t="array" ref="D278">IFERROR(1*MID(tblSalaries[[#This Row],[How many hours of a day you work on Excel]],B278,C278),0)</f>
        <v>8</v>
      </c>
      <c r="E278" s="9">
        <f t="array" ref="E278">MIN(IFERROR(FIND(lstNum,tblSalaries[[#This Row],[How many hours of a day you work on Excel]],B278+1),""))</f>
        <v>31</v>
      </c>
      <c r="F278" s="9">
        <f t="array" ref="F278">SUMPRODUCT(COUNTIF(lstDigits,MID(tblSalaries[[#This Row],[How many hours of a day you work on Excel]],ROW($1:$9)+1,1)))</f>
        <v>1</v>
      </c>
      <c r="G278" s="11" t="str">
        <f t="array" ref="G278">IFERROR(IF(D278=1*MID(tblSalaries[[#This Row],[How many hours of a day you work on Excel]],E278,F278),"",1*MID(tblSalaries[[#This Row],[How many hours of a day you work on Excel]],E278,F278)),0)</f>
        <v/>
      </c>
      <c r="H278" s="11">
        <f t="shared" si="12"/>
        <v>8</v>
      </c>
      <c r="I278" s="11">
        <f t="shared" si="13"/>
        <v>8</v>
      </c>
      <c r="J278" s="11">
        <f t="shared" si="14"/>
        <v>8</v>
      </c>
    </row>
    <row r="279" spans="2:10">
      <c r="B279" s="9">
        <f t="array" ref="B279">MIN(IFERROR(FIND(lstNum,tblSalaries[[#This Row],[How many hours of a day you work on Excel]]),""))</f>
        <v>9</v>
      </c>
      <c r="C279" s="9">
        <f t="array" ref="C279">SUMPRODUCT(COUNTIF(lstDigits,MID(tblSalaries[[#This Row],[How many hours of a day you work on Excel]],ROW($1:$9),1)))</f>
        <v>1</v>
      </c>
      <c r="D279" s="11">
        <f t="array" ref="D279">IFERROR(1*MID(tblSalaries[[#This Row],[How many hours of a day you work on Excel]],B279,C279),0)</f>
        <v>8</v>
      </c>
      <c r="E279" s="9">
        <f t="array" ref="E279">MIN(IFERROR(FIND(lstNum,tblSalaries[[#This Row],[How many hours of a day you work on Excel]],B279+1),""))</f>
        <v>31</v>
      </c>
      <c r="F279" s="9">
        <f t="array" ref="F279">SUMPRODUCT(COUNTIF(lstDigits,MID(tblSalaries[[#This Row],[How many hours of a day you work on Excel]],ROW($1:$9)+1,1)))</f>
        <v>1</v>
      </c>
      <c r="G279" s="11" t="str">
        <f t="array" ref="G279">IFERROR(IF(D279=1*MID(tblSalaries[[#This Row],[How many hours of a day you work on Excel]],E279,F279),"",1*MID(tblSalaries[[#This Row],[How many hours of a day you work on Excel]],E279,F279)),0)</f>
        <v/>
      </c>
      <c r="H279" s="11">
        <f t="shared" si="12"/>
        <v>8</v>
      </c>
      <c r="I279" s="11">
        <f t="shared" si="13"/>
        <v>8</v>
      </c>
      <c r="J279" s="11">
        <f t="shared" si="14"/>
        <v>8</v>
      </c>
    </row>
    <row r="280" spans="2:10">
      <c r="B280" s="9">
        <f t="array" ref="B280">MIN(IFERROR(FIND(lstNum,tblSalaries[[#This Row],[How many hours of a day you work on Excel]]),""))</f>
        <v>9</v>
      </c>
      <c r="C280" s="9">
        <f t="array" ref="C280">SUMPRODUCT(COUNTIF(lstDigits,MID(tblSalaries[[#This Row],[How many hours of a day you work on Excel]],ROW($1:$9),1)))</f>
        <v>1</v>
      </c>
      <c r="D280" s="11">
        <f t="array" ref="D280">IFERROR(1*MID(tblSalaries[[#This Row],[How many hours of a day you work on Excel]],B280,C280),0)</f>
        <v>8</v>
      </c>
      <c r="E280" s="9">
        <f t="array" ref="E280">MIN(IFERROR(FIND(lstNum,tblSalaries[[#This Row],[How many hours of a day you work on Excel]],B280+1),""))</f>
        <v>31</v>
      </c>
      <c r="F280" s="9">
        <f t="array" ref="F280">SUMPRODUCT(COUNTIF(lstDigits,MID(tblSalaries[[#This Row],[How many hours of a day you work on Excel]],ROW($1:$9)+1,1)))</f>
        <v>1</v>
      </c>
      <c r="G280" s="11" t="str">
        <f t="array" ref="G280">IFERROR(IF(D280=1*MID(tblSalaries[[#This Row],[How many hours of a day you work on Excel]],E280,F280),"",1*MID(tblSalaries[[#This Row],[How many hours of a day you work on Excel]],E280,F280)),0)</f>
        <v/>
      </c>
      <c r="H280" s="11">
        <f t="shared" ref="H280:H343" si="15">AVERAGE(D280,G280)</f>
        <v>8</v>
      </c>
      <c r="I280" s="11">
        <f t="shared" ref="I280:I343" si="16">MIN(D280,G280)</f>
        <v>8</v>
      </c>
      <c r="J280" s="11">
        <f t="shared" si="14"/>
        <v>8</v>
      </c>
    </row>
    <row r="281" spans="2:10">
      <c r="B281" s="9">
        <f t="array" ref="B281">MIN(IFERROR(FIND(lstNum,tblSalaries[[#This Row],[How many hours of a day you work on Excel]]),""))</f>
        <v>1</v>
      </c>
      <c r="C281" s="9">
        <f t="array" ref="C281">SUMPRODUCT(COUNTIF(lstDigits,MID(tblSalaries[[#This Row],[How many hours of a day you work on Excel]],ROW($1:$9),1)))</f>
        <v>2</v>
      </c>
      <c r="D281" s="11">
        <f t="array" ref="D281">IFERROR(1*MID(tblSalaries[[#This Row],[How many hours of a day you work on Excel]],B281,C281),0)</f>
        <v>1</v>
      </c>
      <c r="E281" s="9">
        <f t="array" ref="E281">MIN(IFERROR(FIND(lstNum,tblSalaries[[#This Row],[How many hours of a day you work on Excel]],B281+1),""))</f>
        <v>6</v>
      </c>
      <c r="F281" s="9">
        <f t="array" ref="F281">SUMPRODUCT(COUNTIF(lstDigits,MID(tblSalaries[[#This Row],[How many hours of a day you work on Excel]],ROW($1:$9)+1,1)))</f>
        <v>1</v>
      </c>
      <c r="G281" s="11">
        <f t="array" ref="G281">IFERROR(IF(D281=1*MID(tblSalaries[[#This Row],[How many hours of a day you work on Excel]],E281,F281),"",1*MID(tblSalaries[[#This Row],[How many hours of a day you work on Excel]],E281,F281)),0)</f>
        <v>2</v>
      </c>
      <c r="H281" s="11">
        <f t="shared" si="15"/>
        <v>1.5</v>
      </c>
      <c r="I281" s="11">
        <f t="shared" si="16"/>
        <v>1</v>
      </c>
      <c r="J281" s="11">
        <f t="shared" si="14"/>
        <v>2</v>
      </c>
    </row>
    <row r="282" spans="2:10">
      <c r="B282" s="9">
        <f t="array" ref="B282">MIN(IFERROR(FIND(lstNum,tblSalaries[[#This Row],[How many hours of a day you work on Excel]]),""))</f>
        <v>9</v>
      </c>
      <c r="C282" s="9">
        <f t="array" ref="C282">SUMPRODUCT(COUNTIF(lstDigits,MID(tblSalaries[[#This Row],[How many hours of a day you work on Excel]],ROW($1:$9),1)))</f>
        <v>1</v>
      </c>
      <c r="D282" s="11">
        <f t="array" ref="D282">IFERROR(1*MID(tblSalaries[[#This Row],[How many hours of a day you work on Excel]],B282,C282),0)</f>
        <v>8</v>
      </c>
      <c r="E282" s="9">
        <f t="array" ref="E282">MIN(IFERROR(FIND(lstNum,tblSalaries[[#This Row],[How many hours of a day you work on Excel]],B282+1),""))</f>
        <v>31</v>
      </c>
      <c r="F282" s="9">
        <f t="array" ref="F282">SUMPRODUCT(COUNTIF(lstDigits,MID(tblSalaries[[#This Row],[How many hours of a day you work on Excel]],ROW($1:$9)+1,1)))</f>
        <v>1</v>
      </c>
      <c r="G282" s="11" t="str">
        <f t="array" ref="G282">IFERROR(IF(D282=1*MID(tblSalaries[[#This Row],[How many hours of a day you work on Excel]],E282,F282),"",1*MID(tblSalaries[[#This Row],[How many hours of a day you work on Excel]],E282,F282)),0)</f>
        <v/>
      </c>
      <c r="H282" s="11">
        <f t="shared" si="15"/>
        <v>8</v>
      </c>
      <c r="I282" s="11">
        <f t="shared" si="16"/>
        <v>8</v>
      </c>
      <c r="J282" s="11">
        <f t="shared" si="14"/>
        <v>8</v>
      </c>
    </row>
    <row r="283" spans="2:10">
      <c r="B283" s="9">
        <f t="array" ref="B283">MIN(IFERROR(FIND(lstNum,tblSalaries[[#This Row],[How many hours of a day you work on Excel]]),""))</f>
        <v>1</v>
      </c>
      <c r="C283" s="9">
        <f t="array" ref="C283">SUMPRODUCT(COUNTIF(lstDigits,MID(tblSalaries[[#This Row],[How many hours of a day you work on Excel]],ROW($1:$9),1)))</f>
        <v>2</v>
      </c>
      <c r="D283" s="11">
        <f t="array" ref="D283">IFERROR(1*MID(tblSalaries[[#This Row],[How many hours of a day you work on Excel]],B283,C283),0)</f>
        <v>4</v>
      </c>
      <c r="E283" s="9">
        <f t="array" ref="E283">MIN(IFERROR(FIND(lstNum,tblSalaries[[#This Row],[How many hours of a day you work on Excel]],B283+1),""))</f>
        <v>6</v>
      </c>
      <c r="F283" s="9">
        <f t="array" ref="F283">SUMPRODUCT(COUNTIF(lstDigits,MID(tblSalaries[[#This Row],[How many hours of a day you work on Excel]],ROW($1:$9)+1,1)))</f>
        <v>1</v>
      </c>
      <c r="G283" s="11">
        <f t="array" ref="G283">IFERROR(IF(D283=1*MID(tblSalaries[[#This Row],[How many hours of a day you work on Excel]],E283,F283),"",1*MID(tblSalaries[[#This Row],[How many hours of a day you work on Excel]],E283,F283)),0)</f>
        <v>6</v>
      </c>
      <c r="H283" s="11">
        <f t="shared" si="15"/>
        <v>5</v>
      </c>
      <c r="I283" s="11">
        <f t="shared" si="16"/>
        <v>4</v>
      </c>
      <c r="J283" s="11">
        <f t="shared" si="14"/>
        <v>6</v>
      </c>
    </row>
    <row r="284" spans="2:10">
      <c r="B284" s="9">
        <f t="array" ref="B284">MIN(IFERROR(FIND(lstNum,tblSalaries[[#This Row],[How many hours of a day you work on Excel]]),""))</f>
        <v>1</v>
      </c>
      <c r="C284" s="9">
        <f t="array" ref="C284">SUMPRODUCT(COUNTIF(lstDigits,MID(tblSalaries[[#This Row],[How many hours of a day you work on Excel]],ROW($1:$9),1)))</f>
        <v>2</v>
      </c>
      <c r="D284" s="11">
        <f t="array" ref="D284">IFERROR(1*MID(tblSalaries[[#This Row],[How many hours of a day you work on Excel]],B284,C284),0)</f>
        <v>2</v>
      </c>
      <c r="E284" s="9">
        <f t="array" ref="E284">MIN(IFERROR(FIND(lstNum,tblSalaries[[#This Row],[How many hours of a day you work on Excel]],B284+1),""))</f>
        <v>6</v>
      </c>
      <c r="F284" s="9">
        <f t="array" ref="F284">SUMPRODUCT(COUNTIF(lstDigits,MID(tblSalaries[[#This Row],[How many hours of a day you work on Excel]],ROW($1:$9)+1,1)))</f>
        <v>1</v>
      </c>
      <c r="G284" s="11">
        <f t="array" ref="G284">IFERROR(IF(D284=1*MID(tblSalaries[[#This Row],[How many hours of a day you work on Excel]],E284,F284),"",1*MID(tblSalaries[[#This Row],[How many hours of a day you work on Excel]],E284,F284)),0)</f>
        <v>3</v>
      </c>
      <c r="H284" s="11">
        <f t="shared" si="15"/>
        <v>2.5</v>
      </c>
      <c r="I284" s="11">
        <f t="shared" si="16"/>
        <v>2</v>
      </c>
      <c r="J284" s="11">
        <f t="shared" si="14"/>
        <v>3</v>
      </c>
    </row>
    <row r="285" spans="2:10">
      <c r="B285" s="9">
        <f t="array" ref="B285">MIN(IFERROR(FIND(lstNum,tblSalaries[[#This Row],[How many hours of a day you work on Excel]]),""))</f>
        <v>9</v>
      </c>
      <c r="C285" s="9">
        <f t="array" ref="C285">SUMPRODUCT(COUNTIF(lstDigits,MID(tblSalaries[[#This Row],[How many hours of a day you work on Excel]],ROW($1:$9),1)))</f>
        <v>1</v>
      </c>
      <c r="D285" s="11">
        <f t="array" ref="D285">IFERROR(1*MID(tblSalaries[[#This Row],[How many hours of a day you work on Excel]],B285,C285),0)</f>
        <v>8</v>
      </c>
      <c r="E285" s="9">
        <f t="array" ref="E285">MIN(IFERROR(FIND(lstNum,tblSalaries[[#This Row],[How many hours of a day you work on Excel]],B285+1),""))</f>
        <v>31</v>
      </c>
      <c r="F285" s="9">
        <f t="array" ref="F285">SUMPRODUCT(COUNTIF(lstDigits,MID(tblSalaries[[#This Row],[How many hours of a day you work on Excel]],ROW($1:$9)+1,1)))</f>
        <v>1</v>
      </c>
      <c r="G285" s="11" t="str">
        <f t="array" ref="G285">IFERROR(IF(D285=1*MID(tblSalaries[[#This Row],[How many hours of a day you work on Excel]],E285,F285),"",1*MID(tblSalaries[[#This Row],[How many hours of a day you work on Excel]],E285,F285)),0)</f>
        <v/>
      </c>
      <c r="H285" s="11">
        <f t="shared" si="15"/>
        <v>8</v>
      </c>
      <c r="I285" s="11">
        <f t="shared" si="16"/>
        <v>8</v>
      </c>
      <c r="J285" s="11">
        <f t="shared" si="14"/>
        <v>8</v>
      </c>
    </row>
    <row r="286" spans="2:10">
      <c r="B286" s="9">
        <f t="array" ref="B286">MIN(IFERROR(FIND(lstNum,tblSalaries[[#This Row],[How many hours of a day you work on Excel]]),""))</f>
        <v>1</v>
      </c>
      <c r="C286" s="9">
        <f t="array" ref="C286">SUMPRODUCT(COUNTIF(lstDigits,MID(tblSalaries[[#This Row],[How many hours of a day you work on Excel]],ROW($1:$9),1)))</f>
        <v>2</v>
      </c>
      <c r="D286" s="11">
        <f t="array" ref="D286">IFERROR(1*MID(tblSalaries[[#This Row],[How many hours of a day you work on Excel]],B286,C286),0)</f>
        <v>4</v>
      </c>
      <c r="E286" s="9">
        <f t="array" ref="E286">MIN(IFERROR(FIND(lstNum,tblSalaries[[#This Row],[How many hours of a day you work on Excel]],B286+1),""))</f>
        <v>6</v>
      </c>
      <c r="F286" s="9">
        <f t="array" ref="F286">SUMPRODUCT(COUNTIF(lstDigits,MID(tblSalaries[[#This Row],[How many hours of a day you work on Excel]],ROW($1:$9)+1,1)))</f>
        <v>1</v>
      </c>
      <c r="G286" s="11">
        <f t="array" ref="G286">IFERROR(IF(D286=1*MID(tblSalaries[[#This Row],[How many hours of a day you work on Excel]],E286,F286),"",1*MID(tblSalaries[[#This Row],[How many hours of a day you work on Excel]],E286,F286)),0)</f>
        <v>6</v>
      </c>
      <c r="H286" s="11">
        <f t="shared" si="15"/>
        <v>5</v>
      </c>
      <c r="I286" s="11">
        <f t="shared" si="16"/>
        <v>4</v>
      </c>
      <c r="J286" s="11">
        <f t="shared" si="14"/>
        <v>6</v>
      </c>
    </row>
    <row r="287" spans="2:10">
      <c r="B287" s="9">
        <f t="array" ref="B287">MIN(IFERROR(FIND(lstNum,tblSalaries[[#This Row],[How many hours of a day you work on Excel]]),""))</f>
        <v>9</v>
      </c>
      <c r="C287" s="9">
        <f t="array" ref="C287">SUMPRODUCT(COUNTIF(lstDigits,MID(tblSalaries[[#This Row],[How many hours of a day you work on Excel]],ROW($1:$9),1)))</f>
        <v>1</v>
      </c>
      <c r="D287" s="11">
        <f t="array" ref="D287">IFERROR(1*MID(tblSalaries[[#This Row],[How many hours of a day you work on Excel]],B287,C287),0)</f>
        <v>8</v>
      </c>
      <c r="E287" s="9">
        <f t="array" ref="E287">MIN(IFERROR(FIND(lstNum,tblSalaries[[#This Row],[How many hours of a day you work on Excel]],B287+1),""))</f>
        <v>31</v>
      </c>
      <c r="F287" s="9">
        <f t="array" ref="F287">SUMPRODUCT(COUNTIF(lstDigits,MID(tblSalaries[[#This Row],[How many hours of a day you work on Excel]],ROW($1:$9)+1,1)))</f>
        <v>1</v>
      </c>
      <c r="G287" s="11" t="str">
        <f t="array" ref="G287">IFERROR(IF(D287=1*MID(tblSalaries[[#This Row],[How many hours of a day you work on Excel]],E287,F287),"",1*MID(tblSalaries[[#This Row],[How many hours of a day you work on Excel]],E287,F287)),0)</f>
        <v/>
      </c>
      <c r="H287" s="11">
        <f t="shared" si="15"/>
        <v>8</v>
      </c>
      <c r="I287" s="11">
        <f t="shared" si="16"/>
        <v>8</v>
      </c>
      <c r="J287" s="11">
        <f t="shared" si="14"/>
        <v>8</v>
      </c>
    </row>
    <row r="288" spans="2:10">
      <c r="B288" s="9">
        <f t="array" ref="B288">MIN(IFERROR(FIND(lstNum,tblSalaries[[#This Row],[How many hours of a day you work on Excel]]),""))</f>
        <v>9</v>
      </c>
      <c r="C288" s="9">
        <f t="array" ref="C288">SUMPRODUCT(COUNTIF(lstDigits,MID(tblSalaries[[#This Row],[How many hours of a day you work on Excel]],ROW($1:$9),1)))</f>
        <v>1</v>
      </c>
      <c r="D288" s="11">
        <f t="array" ref="D288">IFERROR(1*MID(tblSalaries[[#This Row],[How many hours of a day you work on Excel]],B288,C288),0)</f>
        <v>8</v>
      </c>
      <c r="E288" s="9">
        <f t="array" ref="E288">MIN(IFERROR(FIND(lstNum,tblSalaries[[#This Row],[How many hours of a day you work on Excel]],B288+1),""))</f>
        <v>31</v>
      </c>
      <c r="F288" s="9">
        <f t="array" ref="F288">SUMPRODUCT(COUNTIF(lstDigits,MID(tblSalaries[[#This Row],[How many hours of a day you work on Excel]],ROW($1:$9)+1,1)))</f>
        <v>1</v>
      </c>
      <c r="G288" s="11" t="str">
        <f t="array" ref="G288">IFERROR(IF(D288=1*MID(tblSalaries[[#This Row],[How many hours of a day you work on Excel]],E288,F288),"",1*MID(tblSalaries[[#This Row],[How many hours of a day you work on Excel]],E288,F288)),0)</f>
        <v/>
      </c>
      <c r="H288" s="11">
        <f t="shared" si="15"/>
        <v>8</v>
      </c>
      <c r="I288" s="11">
        <f t="shared" si="16"/>
        <v>8</v>
      </c>
      <c r="J288" s="11">
        <f t="shared" si="14"/>
        <v>8</v>
      </c>
    </row>
    <row r="289" spans="2:10">
      <c r="B289" s="9">
        <f t="array" ref="B289">MIN(IFERROR(FIND(lstNum,tblSalaries[[#This Row],[How many hours of a day you work on Excel]]),""))</f>
        <v>9</v>
      </c>
      <c r="C289" s="9">
        <f t="array" ref="C289">SUMPRODUCT(COUNTIF(lstDigits,MID(tblSalaries[[#This Row],[How many hours of a day you work on Excel]],ROW($1:$9),1)))</f>
        <v>1</v>
      </c>
      <c r="D289" s="11">
        <f t="array" ref="D289">IFERROR(1*MID(tblSalaries[[#This Row],[How many hours of a day you work on Excel]],B289,C289),0)</f>
        <v>8</v>
      </c>
      <c r="E289" s="9">
        <f t="array" ref="E289">MIN(IFERROR(FIND(lstNum,tblSalaries[[#This Row],[How many hours of a day you work on Excel]],B289+1),""))</f>
        <v>31</v>
      </c>
      <c r="F289" s="9">
        <f t="array" ref="F289">SUMPRODUCT(COUNTIF(lstDigits,MID(tblSalaries[[#This Row],[How many hours of a day you work on Excel]],ROW($1:$9)+1,1)))</f>
        <v>1</v>
      </c>
      <c r="G289" s="11" t="str">
        <f t="array" ref="G289">IFERROR(IF(D289=1*MID(tblSalaries[[#This Row],[How many hours of a day you work on Excel]],E289,F289),"",1*MID(tblSalaries[[#This Row],[How many hours of a day you work on Excel]],E289,F289)),0)</f>
        <v/>
      </c>
      <c r="H289" s="11">
        <f t="shared" si="15"/>
        <v>8</v>
      </c>
      <c r="I289" s="11">
        <f t="shared" si="16"/>
        <v>8</v>
      </c>
      <c r="J289" s="11">
        <f t="shared" si="14"/>
        <v>8</v>
      </c>
    </row>
    <row r="290" spans="2:10">
      <c r="B290" s="9">
        <f t="array" ref="B290">MIN(IFERROR(FIND(lstNum,tblSalaries[[#This Row],[How many hours of a day you work on Excel]]),""))</f>
        <v>1</v>
      </c>
      <c r="C290" s="9">
        <f t="array" ref="C290">SUMPRODUCT(COUNTIF(lstDigits,MID(tblSalaries[[#This Row],[How many hours of a day you work on Excel]],ROW($1:$9),1)))</f>
        <v>2</v>
      </c>
      <c r="D290" s="11">
        <f t="array" ref="D290">IFERROR(1*MID(tblSalaries[[#This Row],[How many hours of a day you work on Excel]],B290,C290),0)</f>
        <v>2</v>
      </c>
      <c r="E290" s="9">
        <f t="array" ref="E290">MIN(IFERROR(FIND(lstNum,tblSalaries[[#This Row],[How many hours of a day you work on Excel]],B290+1),""))</f>
        <v>6</v>
      </c>
      <c r="F290" s="9">
        <f t="array" ref="F290">SUMPRODUCT(COUNTIF(lstDigits,MID(tblSalaries[[#This Row],[How many hours of a day you work on Excel]],ROW($1:$9)+1,1)))</f>
        <v>1</v>
      </c>
      <c r="G290" s="11">
        <f t="array" ref="G290">IFERROR(IF(D290=1*MID(tblSalaries[[#This Row],[How many hours of a day you work on Excel]],E290,F290),"",1*MID(tblSalaries[[#This Row],[How many hours of a day you work on Excel]],E290,F290)),0)</f>
        <v>3</v>
      </c>
      <c r="H290" s="11">
        <f t="shared" si="15"/>
        <v>2.5</v>
      </c>
      <c r="I290" s="11">
        <f t="shared" si="16"/>
        <v>2</v>
      </c>
      <c r="J290" s="11">
        <f t="shared" si="14"/>
        <v>3</v>
      </c>
    </row>
    <row r="291" spans="2:10">
      <c r="B291" s="9">
        <f t="array" ref="B291">MIN(IFERROR(FIND(lstNum,tblSalaries[[#This Row],[How many hours of a day you work on Excel]]),""))</f>
        <v>1</v>
      </c>
      <c r="C291" s="9">
        <f t="array" ref="C291">SUMPRODUCT(COUNTIF(lstDigits,MID(tblSalaries[[#This Row],[How many hours of a day you work on Excel]],ROW($1:$9),1)))</f>
        <v>2</v>
      </c>
      <c r="D291" s="11">
        <f t="array" ref="D291">IFERROR(1*MID(tblSalaries[[#This Row],[How many hours of a day you work on Excel]],B291,C291),0)</f>
        <v>4</v>
      </c>
      <c r="E291" s="9">
        <f t="array" ref="E291">MIN(IFERROR(FIND(lstNum,tblSalaries[[#This Row],[How many hours of a day you work on Excel]],B291+1),""))</f>
        <v>6</v>
      </c>
      <c r="F291" s="9">
        <f t="array" ref="F291">SUMPRODUCT(COUNTIF(lstDigits,MID(tblSalaries[[#This Row],[How many hours of a day you work on Excel]],ROW($1:$9)+1,1)))</f>
        <v>1</v>
      </c>
      <c r="G291" s="11">
        <f t="array" ref="G291">IFERROR(IF(D291=1*MID(tblSalaries[[#This Row],[How many hours of a day you work on Excel]],E291,F291),"",1*MID(tblSalaries[[#This Row],[How many hours of a day you work on Excel]],E291,F291)),0)</f>
        <v>6</v>
      </c>
      <c r="H291" s="11">
        <f t="shared" si="15"/>
        <v>5</v>
      </c>
      <c r="I291" s="11">
        <f t="shared" si="16"/>
        <v>4</v>
      </c>
      <c r="J291" s="11">
        <f t="shared" si="14"/>
        <v>6</v>
      </c>
    </row>
    <row r="292" spans="2:10">
      <c r="B292" s="9">
        <f t="array" ref="B292">MIN(IFERROR(FIND(lstNum,tblSalaries[[#This Row],[How many hours of a day you work on Excel]]),""))</f>
        <v>1</v>
      </c>
      <c r="C292" s="9">
        <f t="array" ref="C292">SUMPRODUCT(COUNTIF(lstDigits,MID(tblSalaries[[#This Row],[How many hours of a day you work on Excel]],ROW($1:$9),1)))</f>
        <v>2</v>
      </c>
      <c r="D292" s="11">
        <f t="array" ref="D292">IFERROR(1*MID(tblSalaries[[#This Row],[How many hours of a day you work on Excel]],B292,C292),0)</f>
        <v>4</v>
      </c>
      <c r="E292" s="9">
        <f t="array" ref="E292">MIN(IFERROR(FIND(lstNum,tblSalaries[[#This Row],[How many hours of a day you work on Excel]],B292+1),""))</f>
        <v>6</v>
      </c>
      <c r="F292" s="9">
        <f t="array" ref="F292">SUMPRODUCT(COUNTIF(lstDigits,MID(tblSalaries[[#This Row],[How many hours of a day you work on Excel]],ROW($1:$9)+1,1)))</f>
        <v>1</v>
      </c>
      <c r="G292" s="11">
        <f t="array" ref="G292">IFERROR(IF(D292=1*MID(tblSalaries[[#This Row],[How many hours of a day you work on Excel]],E292,F292),"",1*MID(tblSalaries[[#This Row],[How many hours of a day you work on Excel]],E292,F292)),0)</f>
        <v>6</v>
      </c>
      <c r="H292" s="11">
        <f t="shared" si="15"/>
        <v>5</v>
      </c>
      <c r="I292" s="11">
        <f t="shared" si="16"/>
        <v>4</v>
      </c>
      <c r="J292" s="11">
        <f t="shared" si="14"/>
        <v>6</v>
      </c>
    </row>
    <row r="293" spans="2:10">
      <c r="B293" s="9">
        <f t="array" ref="B293">MIN(IFERROR(FIND(lstNum,tblSalaries[[#This Row],[How many hours of a day you work on Excel]]),""))</f>
        <v>1</v>
      </c>
      <c r="C293" s="9">
        <f t="array" ref="C293">SUMPRODUCT(COUNTIF(lstDigits,MID(tblSalaries[[#This Row],[How many hours of a day you work on Excel]],ROW($1:$9),1)))</f>
        <v>2</v>
      </c>
      <c r="D293" s="11">
        <f t="array" ref="D293">IFERROR(1*MID(tblSalaries[[#This Row],[How many hours of a day you work on Excel]],B293,C293),0)</f>
        <v>4</v>
      </c>
      <c r="E293" s="9">
        <f t="array" ref="E293">MIN(IFERROR(FIND(lstNum,tblSalaries[[#This Row],[How many hours of a day you work on Excel]],B293+1),""))</f>
        <v>6</v>
      </c>
      <c r="F293" s="9">
        <f t="array" ref="F293">SUMPRODUCT(COUNTIF(lstDigits,MID(tblSalaries[[#This Row],[How many hours of a day you work on Excel]],ROW($1:$9)+1,1)))</f>
        <v>1</v>
      </c>
      <c r="G293" s="11">
        <f t="array" ref="G293">IFERROR(IF(D293=1*MID(tblSalaries[[#This Row],[How many hours of a day you work on Excel]],E293,F293),"",1*MID(tblSalaries[[#This Row],[How many hours of a day you work on Excel]],E293,F293)),0)</f>
        <v>6</v>
      </c>
      <c r="H293" s="11">
        <f t="shared" si="15"/>
        <v>5</v>
      </c>
      <c r="I293" s="11">
        <f t="shared" si="16"/>
        <v>4</v>
      </c>
      <c r="J293" s="11">
        <f t="shared" si="14"/>
        <v>6</v>
      </c>
    </row>
    <row r="294" spans="2:10">
      <c r="B294" s="9">
        <f t="array" ref="B294">MIN(IFERROR(FIND(lstNum,tblSalaries[[#This Row],[How many hours of a day you work on Excel]]),""))</f>
        <v>9</v>
      </c>
      <c r="C294" s="9">
        <f t="array" ref="C294">SUMPRODUCT(COUNTIF(lstDigits,MID(tblSalaries[[#This Row],[How many hours of a day you work on Excel]],ROW($1:$9),1)))</f>
        <v>1</v>
      </c>
      <c r="D294" s="11">
        <f t="array" ref="D294">IFERROR(1*MID(tblSalaries[[#This Row],[How many hours of a day you work on Excel]],B294,C294),0)</f>
        <v>8</v>
      </c>
      <c r="E294" s="9">
        <f t="array" ref="E294">MIN(IFERROR(FIND(lstNum,tblSalaries[[#This Row],[How many hours of a day you work on Excel]],B294+1),""))</f>
        <v>31</v>
      </c>
      <c r="F294" s="9">
        <f t="array" ref="F294">SUMPRODUCT(COUNTIF(lstDigits,MID(tblSalaries[[#This Row],[How many hours of a day you work on Excel]],ROW($1:$9)+1,1)))</f>
        <v>1</v>
      </c>
      <c r="G294" s="11" t="str">
        <f t="array" ref="G294">IFERROR(IF(D294=1*MID(tblSalaries[[#This Row],[How many hours of a day you work on Excel]],E294,F294),"",1*MID(tblSalaries[[#This Row],[How many hours of a day you work on Excel]],E294,F294)),0)</f>
        <v/>
      </c>
      <c r="H294" s="11">
        <f t="shared" si="15"/>
        <v>8</v>
      </c>
      <c r="I294" s="11">
        <f t="shared" si="16"/>
        <v>8</v>
      </c>
      <c r="J294" s="11">
        <f t="shared" si="14"/>
        <v>8</v>
      </c>
    </row>
    <row r="295" spans="2:10">
      <c r="B295" s="9">
        <f t="array" ref="B295">MIN(IFERROR(FIND(lstNum,tblSalaries[[#This Row],[How many hours of a day you work on Excel]]),""))</f>
        <v>1</v>
      </c>
      <c r="C295" s="9">
        <f t="array" ref="C295">SUMPRODUCT(COUNTIF(lstDigits,MID(tblSalaries[[#This Row],[How many hours of a day you work on Excel]],ROW($1:$9),1)))</f>
        <v>2</v>
      </c>
      <c r="D295" s="11">
        <f t="array" ref="D295">IFERROR(1*MID(tblSalaries[[#This Row],[How many hours of a day you work on Excel]],B295,C295),0)</f>
        <v>4</v>
      </c>
      <c r="E295" s="9">
        <f t="array" ref="E295">MIN(IFERROR(FIND(lstNum,tblSalaries[[#This Row],[How many hours of a day you work on Excel]],B295+1),""))</f>
        <v>6</v>
      </c>
      <c r="F295" s="9">
        <f t="array" ref="F295">SUMPRODUCT(COUNTIF(lstDigits,MID(tblSalaries[[#This Row],[How many hours of a day you work on Excel]],ROW($1:$9)+1,1)))</f>
        <v>1</v>
      </c>
      <c r="G295" s="11">
        <f t="array" ref="G295">IFERROR(IF(D295=1*MID(tblSalaries[[#This Row],[How many hours of a day you work on Excel]],E295,F295),"",1*MID(tblSalaries[[#This Row],[How many hours of a day you work on Excel]],E295,F295)),0)</f>
        <v>6</v>
      </c>
      <c r="H295" s="11">
        <f t="shared" si="15"/>
        <v>5</v>
      </c>
      <c r="I295" s="11">
        <f t="shared" si="16"/>
        <v>4</v>
      </c>
      <c r="J295" s="11">
        <f t="shared" si="14"/>
        <v>6</v>
      </c>
    </row>
    <row r="296" spans="2:10">
      <c r="B296" s="9">
        <f t="array" ref="B296">MIN(IFERROR(FIND(lstNum,tblSalaries[[#This Row],[How many hours of a day you work on Excel]]),""))</f>
        <v>1</v>
      </c>
      <c r="C296" s="9">
        <f t="array" ref="C296">SUMPRODUCT(COUNTIF(lstDigits,MID(tblSalaries[[#This Row],[How many hours of a day you work on Excel]],ROW($1:$9),1)))</f>
        <v>2</v>
      </c>
      <c r="D296" s="11">
        <f t="array" ref="D296">IFERROR(1*MID(tblSalaries[[#This Row],[How many hours of a day you work on Excel]],B296,C296),0)</f>
        <v>4</v>
      </c>
      <c r="E296" s="9">
        <f t="array" ref="E296">MIN(IFERROR(FIND(lstNum,tblSalaries[[#This Row],[How many hours of a day you work on Excel]],B296+1),""))</f>
        <v>6</v>
      </c>
      <c r="F296" s="9">
        <f t="array" ref="F296">SUMPRODUCT(COUNTIF(lstDigits,MID(tblSalaries[[#This Row],[How many hours of a day you work on Excel]],ROW($1:$9)+1,1)))</f>
        <v>1</v>
      </c>
      <c r="G296" s="11">
        <f t="array" ref="G296">IFERROR(IF(D296=1*MID(tblSalaries[[#This Row],[How many hours of a day you work on Excel]],E296,F296),"",1*MID(tblSalaries[[#This Row],[How many hours of a day you work on Excel]],E296,F296)),0)</f>
        <v>6</v>
      </c>
      <c r="H296" s="11">
        <f t="shared" si="15"/>
        <v>5</v>
      </c>
      <c r="I296" s="11">
        <f t="shared" si="16"/>
        <v>4</v>
      </c>
      <c r="J296" s="11">
        <f t="shared" si="14"/>
        <v>6</v>
      </c>
    </row>
    <row r="297" spans="2:10">
      <c r="B297" s="9">
        <f t="array" ref="B297">MIN(IFERROR(FIND(lstNum,tblSalaries[[#This Row],[How many hours of a day you work on Excel]]),""))</f>
        <v>9</v>
      </c>
      <c r="C297" s="9">
        <f t="array" ref="C297">SUMPRODUCT(COUNTIF(lstDigits,MID(tblSalaries[[#This Row],[How many hours of a day you work on Excel]],ROW($1:$9),1)))</f>
        <v>1</v>
      </c>
      <c r="D297" s="11">
        <f t="array" ref="D297">IFERROR(1*MID(tblSalaries[[#This Row],[How many hours of a day you work on Excel]],B297,C297),0)</f>
        <v>8</v>
      </c>
      <c r="E297" s="9">
        <f t="array" ref="E297">MIN(IFERROR(FIND(lstNum,tblSalaries[[#This Row],[How many hours of a day you work on Excel]],B297+1),""))</f>
        <v>31</v>
      </c>
      <c r="F297" s="9">
        <f t="array" ref="F297">SUMPRODUCT(COUNTIF(lstDigits,MID(tblSalaries[[#This Row],[How many hours of a day you work on Excel]],ROW($1:$9)+1,1)))</f>
        <v>1</v>
      </c>
      <c r="G297" s="11" t="str">
        <f t="array" ref="G297">IFERROR(IF(D297=1*MID(tblSalaries[[#This Row],[How many hours of a day you work on Excel]],E297,F297),"",1*MID(tblSalaries[[#This Row],[How many hours of a day you work on Excel]],E297,F297)),0)</f>
        <v/>
      </c>
      <c r="H297" s="11">
        <f t="shared" si="15"/>
        <v>8</v>
      </c>
      <c r="I297" s="11">
        <f t="shared" si="16"/>
        <v>8</v>
      </c>
      <c r="J297" s="11">
        <f t="shared" si="14"/>
        <v>8</v>
      </c>
    </row>
    <row r="298" spans="2:10">
      <c r="B298" s="9">
        <f t="array" ref="B298">MIN(IFERROR(FIND(lstNum,tblSalaries[[#This Row],[How many hours of a day you work on Excel]]),""))</f>
        <v>1</v>
      </c>
      <c r="C298" s="9">
        <f t="array" ref="C298">SUMPRODUCT(COUNTIF(lstDigits,MID(tblSalaries[[#This Row],[How many hours of a day you work on Excel]],ROW($1:$9),1)))</f>
        <v>2</v>
      </c>
      <c r="D298" s="11">
        <f t="array" ref="D298">IFERROR(1*MID(tblSalaries[[#This Row],[How many hours of a day you work on Excel]],B298,C298),0)</f>
        <v>2</v>
      </c>
      <c r="E298" s="9">
        <f t="array" ref="E298">MIN(IFERROR(FIND(lstNum,tblSalaries[[#This Row],[How many hours of a day you work on Excel]],B298+1),""))</f>
        <v>6</v>
      </c>
      <c r="F298" s="9">
        <f t="array" ref="F298">SUMPRODUCT(COUNTIF(lstDigits,MID(tblSalaries[[#This Row],[How many hours of a day you work on Excel]],ROW($1:$9)+1,1)))</f>
        <v>1</v>
      </c>
      <c r="G298" s="11">
        <f t="array" ref="G298">IFERROR(IF(D298=1*MID(tblSalaries[[#This Row],[How many hours of a day you work on Excel]],E298,F298),"",1*MID(tblSalaries[[#This Row],[How many hours of a day you work on Excel]],E298,F298)),0)</f>
        <v>3</v>
      </c>
      <c r="H298" s="11">
        <f t="shared" si="15"/>
        <v>2.5</v>
      </c>
      <c r="I298" s="11">
        <f t="shared" si="16"/>
        <v>2</v>
      </c>
      <c r="J298" s="11">
        <f t="shared" si="14"/>
        <v>3</v>
      </c>
    </row>
    <row r="299" spans="2:10">
      <c r="B299" s="9">
        <f t="array" ref="B299">MIN(IFERROR(FIND(lstNum,tblSalaries[[#This Row],[How many hours of a day you work on Excel]]),""))</f>
        <v>1</v>
      </c>
      <c r="C299" s="9">
        <f t="array" ref="C299">SUMPRODUCT(COUNTIF(lstDigits,MID(tblSalaries[[#This Row],[How many hours of a day you work on Excel]],ROW($1:$9),1)))</f>
        <v>2</v>
      </c>
      <c r="D299" s="11">
        <f t="array" ref="D299">IFERROR(1*MID(tblSalaries[[#This Row],[How many hours of a day you work on Excel]],B299,C299),0)</f>
        <v>4</v>
      </c>
      <c r="E299" s="9">
        <f t="array" ref="E299">MIN(IFERROR(FIND(lstNum,tblSalaries[[#This Row],[How many hours of a day you work on Excel]],B299+1),""))</f>
        <v>6</v>
      </c>
      <c r="F299" s="9">
        <f t="array" ref="F299">SUMPRODUCT(COUNTIF(lstDigits,MID(tblSalaries[[#This Row],[How many hours of a day you work on Excel]],ROW($1:$9)+1,1)))</f>
        <v>1</v>
      </c>
      <c r="G299" s="11">
        <f t="array" ref="G299">IFERROR(IF(D299=1*MID(tblSalaries[[#This Row],[How many hours of a day you work on Excel]],E299,F299),"",1*MID(tblSalaries[[#This Row],[How many hours of a day you work on Excel]],E299,F299)),0)</f>
        <v>6</v>
      </c>
      <c r="H299" s="11">
        <f t="shared" si="15"/>
        <v>5</v>
      </c>
      <c r="I299" s="11">
        <f t="shared" si="16"/>
        <v>4</v>
      </c>
      <c r="J299" s="11">
        <f t="shared" si="14"/>
        <v>6</v>
      </c>
    </row>
    <row r="300" spans="2:10">
      <c r="B300" s="9">
        <f t="array" ref="B300">MIN(IFERROR(FIND(lstNum,tblSalaries[[#This Row],[How many hours of a day you work on Excel]]),""))</f>
        <v>1</v>
      </c>
      <c r="C300" s="9">
        <f t="array" ref="C300">SUMPRODUCT(COUNTIF(lstDigits,MID(tblSalaries[[#This Row],[How many hours of a day you work on Excel]],ROW($1:$9),1)))</f>
        <v>2</v>
      </c>
      <c r="D300" s="11">
        <f t="array" ref="D300">IFERROR(1*MID(tblSalaries[[#This Row],[How many hours of a day you work on Excel]],B300,C300),0)</f>
        <v>1</v>
      </c>
      <c r="E300" s="9">
        <f t="array" ref="E300">MIN(IFERROR(FIND(lstNum,tblSalaries[[#This Row],[How many hours of a day you work on Excel]],B300+1),""))</f>
        <v>6</v>
      </c>
      <c r="F300" s="9">
        <f t="array" ref="F300">SUMPRODUCT(COUNTIF(lstDigits,MID(tblSalaries[[#This Row],[How many hours of a day you work on Excel]],ROW($1:$9)+1,1)))</f>
        <v>1</v>
      </c>
      <c r="G300" s="11">
        <f t="array" ref="G300">IFERROR(IF(D300=1*MID(tblSalaries[[#This Row],[How many hours of a day you work on Excel]],E300,F300),"",1*MID(tblSalaries[[#This Row],[How many hours of a day you work on Excel]],E300,F300)),0)</f>
        <v>2</v>
      </c>
      <c r="H300" s="11">
        <f t="shared" si="15"/>
        <v>1.5</v>
      </c>
      <c r="I300" s="11">
        <f t="shared" si="16"/>
        <v>1</v>
      </c>
      <c r="J300" s="11">
        <f t="shared" si="14"/>
        <v>2</v>
      </c>
    </row>
    <row r="301" spans="2:10">
      <c r="B301" s="9">
        <f t="array" ref="B301">MIN(IFERROR(FIND(lstNum,tblSalaries[[#This Row],[How many hours of a day you work on Excel]]),""))</f>
        <v>9</v>
      </c>
      <c r="C301" s="9">
        <f t="array" ref="C301">SUMPRODUCT(COUNTIF(lstDigits,MID(tblSalaries[[#This Row],[How many hours of a day you work on Excel]],ROW($1:$9),1)))</f>
        <v>1</v>
      </c>
      <c r="D301" s="11">
        <f t="array" ref="D301">IFERROR(1*MID(tblSalaries[[#This Row],[How many hours of a day you work on Excel]],B301,C301),0)</f>
        <v>8</v>
      </c>
      <c r="E301" s="9">
        <f t="array" ref="E301">MIN(IFERROR(FIND(lstNum,tblSalaries[[#This Row],[How many hours of a day you work on Excel]],B301+1),""))</f>
        <v>31</v>
      </c>
      <c r="F301" s="9">
        <f t="array" ref="F301">SUMPRODUCT(COUNTIF(lstDigits,MID(tblSalaries[[#This Row],[How many hours of a day you work on Excel]],ROW($1:$9)+1,1)))</f>
        <v>1</v>
      </c>
      <c r="G301" s="11" t="str">
        <f t="array" ref="G301">IFERROR(IF(D301=1*MID(tblSalaries[[#This Row],[How many hours of a day you work on Excel]],E301,F301),"",1*MID(tblSalaries[[#This Row],[How many hours of a day you work on Excel]],E301,F301)),0)</f>
        <v/>
      </c>
      <c r="H301" s="11">
        <f t="shared" si="15"/>
        <v>8</v>
      </c>
      <c r="I301" s="11">
        <f t="shared" si="16"/>
        <v>8</v>
      </c>
      <c r="J301" s="11">
        <f t="shared" si="14"/>
        <v>8</v>
      </c>
    </row>
    <row r="302" spans="2:10">
      <c r="B302" s="9">
        <f t="array" ref="B302">MIN(IFERROR(FIND(lstNum,tblSalaries[[#This Row],[How many hours of a day you work on Excel]]),""))</f>
        <v>9</v>
      </c>
      <c r="C302" s="9">
        <f t="array" ref="C302">SUMPRODUCT(COUNTIF(lstDigits,MID(tblSalaries[[#This Row],[How many hours of a day you work on Excel]],ROW($1:$9),1)))</f>
        <v>1</v>
      </c>
      <c r="D302" s="11">
        <f t="array" ref="D302">IFERROR(1*MID(tblSalaries[[#This Row],[How many hours of a day you work on Excel]],B302,C302),0)</f>
        <v>8</v>
      </c>
      <c r="E302" s="9">
        <f t="array" ref="E302">MIN(IFERROR(FIND(lstNum,tblSalaries[[#This Row],[How many hours of a day you work on Excel]],B302+1),""))</f>
        <v>31</v>
      </c>
      <c r="F302" s="9">
        <f t="array" ref="F302">SUMPRODUCT(COUNTIF(lstDigits,MID(tblSalaries[[#This Row],[How many hours of a day you work on Excel]],ROW($1:$9)+1,1)))</f>
        <v>1</v>
      </c>
      <c r="G302" s="11" t="str">
        <f t="array" ref="G302">IFERROR(IF(D302=1*MID(tblSalaries[[#This Row],[How many hours of a day you work on Excel]],E302,F302),"",1*MID(tblSalaries[[#This Row],[How many hours of a day you work on Excel]],E302,F302)),0)</f>
        <v/>
      </c>
      <c r="H302" s="11">
        <f t="shared" si="15"/>
        <v>8</v>
      </c>
      <c r="I302" s="11">
        <f t="shared" si="16"/>
        <v>8</v>
      </c>
      <c r="J302" s="11">
        <f t="shared" si="14"/>
        <v>8</v>
      </c>
    </row>
    <row r="303" spans="2:10">
      <c r="B303" s="9">
        <f t="array" ref="B303">MIN(IFERROR(FIND(lstNum,tblSalaries[[#This Row],[How many hours of a day you work on Excel]]),""))</f>
        <v>1</v>
      </c>
      <c r="C303" s="9">
        <f t="array" ref="C303">SUMPRODUCT(COUNTIF(lstDigits,MID(tblSalaries[[#This Row],[How many hours of a day you work on Excel]],ROW($1:$9),1)))</f>
        <v>2</v>
      </c>
      <c r="D303" s="11">
        <f t="array" ref="D303">IFERROR(1*MID(tblSalaries[[#This Row],[How many hours of a day you work on Excel]],B303,C303),0)</f>
        <v>4</v>
      </c>
      <c r="E303" s="9">
        <f t="array" ref="E303">MIN(IFERROR(FIND(lstNum,tblSalaries[[#This Row],[How many hours of a day you work on Excel]],B303+1),""))</f>
        <v>6</v>
      </c>
      <c r="F303" s="9">
        <f t="array" ref="F303">SUMPRODUCT(COUNTIF(lstDigits,MID(tblSalaries[[#This Row],[How many hours of a day you work on Excel]],ROW($1:$9)+1,1)))</f>
        <v>1</v>
      </c>
      <c r="G303" s="11">
        <f t="array" ref="G303">IFERROR(IF(D303=1*MID(tblSalaries[[#This Row],[How many hours of a day you work on Excel]],E303,F303),"",1*MID(tblSalaries[[#This Row],[How many hours of a day you work on Excel]],E303,F303)),0)</f>
        <v>6</v>
      </c>
      <c r="H303" s="11">
        <f t="shared" si="15"/>
        <v>5</v>
      </c>
      <c r="I303" s="11">
        <f t="shared" si="16"/>
        <v>4</v>
      </c>
      <c r="J303" s="11">
        <f t="shared" si="14"/>
        <v>6</v>
      </c>
    </row>
    <row r="304" spans="2:10">
      <c r="B304" s="9">
        <f t="array" ref="B304">MIN(IFERROR(FIND(lstNum,tblSalaries[[#This Row],[How many hours of a day you work on Excel]]),""))</f>
        <v>9</v>
      </c>
      <c r="C304" s="9">
        <f t="array" ref="C304">SUMPRODUCT(COUNTIF(lstDigits,MID(tblSalaries[[#This Row],[How many hours of a day you work on Excel]],ROW($1:$9),1)))</f>
        <v>1</v>
      </c>
      <c r="D304" s="11">
        <f t="array" ref="D304">IFERROR(1*MID(tblSalaries[[#This Row],[How many hours of a day you work on Excel]],B304,C304),0)</f>
        <v>8</v>
      </c>
      <c r="E304" s="9">
        <f t="array" ref="E304">MIN(IFERROR(FIND(lstNum,tblSalaries[[#This Row],[How many hours of a day you work on Excel]],B304+1),""))</f>
        <v>31</v>
      </c>
      <c r="F304" s="9">
        <f t="array" ref="F304">SUMPRODUCT(COUNTIF(lstDigits,MID(tblSalaries[[#This Row],[How many hours of a day you work on Excel]],ROW($1:$9)+1,1)))</f>
        <v>1</v>
      </c>
      <c r="G304" s="11" t="str">
        <f t="array" ref="G304">IFERROR(IF(D304=1*MID(tblSalaries[[#This Row],[How many hours of a day you work on Excel]],E304,F304),"",1*MID(tblSalaries[[#This Row],[How many hours of a day you work on Excel]],E304,F304)),0)</f>
        <v/>
      </c>
      <c r="H304" s="11">
        <f t="shared" si="15"/>
        <v>8</v>
      </c>
      <c r="I304" s="11">
        <f t="shared" si="16"/>
        <v>8</v>
      </c>
      <c r="J304" s="11">
        <f t="shared" si="14"/>
        <v>8</v>
      </c>
    </row>
    <row r="305" spans="2:10">
      <c r="B305" s="9">
        <f t="array" ref="B305">MIN(IFERROR(FIND(lstNum,tblSalaries[[#This Row],[How many hours of a day you work on Excel]]),""))</f>
        <v>1</v>
      </c>
      <c r="C305" s="9">
        <f t="array" ref="C305">SUMPRODUCT(COUNTIF(lstDigits,MID(tblSalaries[[#This Row],[How many hours of a day you work on Excel]],ROW($1:$9),1)))</f>
        <v>2</v>
      </c>
      <c r="D305" s="11">
        <f t="array" ref="D305">IFERROR(1*MID(tblSalaries[[#This Row],[How many hours of a day you work on Excel]],B305,C305),0)</f>
        <v>4</v>
      </c>
      <c r="E305" s="9">
        <f t="array" ref="E305">MIN(IFERROR(FIND(lstNum,tblSalaries[[#This Row],[How many hours of a day you work on Excel]],B305+1),""))</f>
        <v>6</v>
      </c>
      <c r="F305" s="9">
        <f t="array" ref="F305">SUMPRODUCT(COUNTIF(lstDigits,MID(tblSalaries[[#This Row],[How many hours of a day you work on Excel]],ROW($1:$9)+1,1)))</f>
        <v>1</v>
      </c>
      <c r="G305" s="11">
        <f t="array" ref="G305">IFERROR(IF(D305=1*MID(tblSalaries[[#This Row],[How many hours of a day you work on Excel]],E305,F305),"",1*MID(tblSalaries[[#This Row],[How many hours of a day you work on Excel]],E305,F305)),0)</f>
        <v>6</v>
      </c>
      <c r="H305" s="11">
        <f t="shared" si="15"/>
        <v>5</v>
      </c>
      <c r="I305" s="11">
        <f t="shared" si="16"/>
        <v>4</v>
      </c>
      <c r="J305" s="11">
        <f t="shared" si="14"/>
        <v>6</v>
      </c>
    </row>
    <row r="306" spans="2:10">
      <c r="B306" s="9">
        <f t="array" ref="B306">MIN(IFERROR(FIND(lstNum,tblSalaries[[#This Row],[How many hours of a day you work on Excel]]),""))</f>
        <v>9</v>
      </c>
      <c r="C306" s="9">
        <f t="array" ref="C306">SUMPRODUCT(COUNTIF(lstDigits,MID(tblSalaries[[#This Row],[How many hours of a day you work on Excel]],ROW($1:$9),1)))</f>
        <v>1</v>
      </c>
      <c r="D306" s="11">
        <f t="array" ref="D306">IFERROR(1*MID(tblSalaries[[#This Row],[How many hours of a day you work on Excel]],B306,C306),0)</f>
        <v>8</v>
      </c>
      <c r="E306" s="9">
        <f t="array" ref="E306">MIN(IFERROR(FIND(lstNum,tblSalaries[[#This Row],[How many hours of a day you work on Excel]],B306+1),""))</f>
        <v>31</v>
      </c>
      <c r="F306" s="9">
        <f t="array" ref="F306">SUMPRODUCT(COUNTIF(lstDigits,MID(tblSalaries[[#This Row],[How many hours of a day you work on Excel]],ROW($1:$9)+1,1)))</f>
        <v>1</v>
      </c>
      <c r="G306" s="11" t="str">
        <f t="array" ref="G306">IFERROR(IF(D306=1*MID(tblSalaries[[#This Row],[How many hours of a day you work on Excel]],E306,F306),"",1*MID(tblSalaries[[#This Row],[How many hours of a day you work on Excel]],E306,F306)),0)</f>
        <v/>
      </c>
      <c r="H306" s="11">
        <f t="shared" si="15"/>
        <v>8</v>
      </c>
      <c r="I306" s="11">
        <f t="shared" si="16"/>
        <v>8</v>
      </c>
      <c r="J306" s="11">
        <f t="shared" si="14"/>
        <v>8</v>
      </c>
    </row>
    <row r="307" spans="2:10">
      <c r="B307" s="9">
        <f t="array" ref="B307">MIN(IFERROR(FIND(lstNum,tblSalaries[[#This Row],[How many hours of a day you work on Excel]]),""))</f>
        <v>9</v>
      </c>
      <c r="C307" s="9">
        <f t="array" ref="C307">SUMPRODUCT(COUNTIF(lstDigits,MID(tblSalaries[[#This Row],[How many hours of a day you work on Excel]],ROW($1:$9),1)))</f>
        <v>1</v>
      </c>
      <c r="D307" s="11">
        <f t="array" ref="D307">IFERROR(1*MID(tblSalaries[[#This Row],[How many hours of a day you work on Excel]],B307,C307),0)</f>
        <v>8</v>
      </c>
      <c r="E307" s="9">
        <f t="array" ref="E307">MIN(IFERROR(FIND(lstNum,tblSalaries[[#This Row],[How many hours of a day you work on Excel]],B307+1),""))</f>
        <v>31</v>
      </c>
      <c r="F307" s="9">
        <f t="array" ref="F307">SUMPRODUCT(COUNTIF(lstDigits,MID(tblSalaries[[#This Row],[How many hours of a day you work on Excel]],ROW($1:$9)+1,1)))</f>
        <v>1</v>
      </c>
      <c r="G307" s="11" t="str">
        <f t="array" ref="G307">IFERROR(IF(D307=1*MID(tblSalaries[[#This Row],[How many hours of a day you work on Excel]],E307,F307),"",1*MID(tblSalaries[[#This Row],[How many hours of a day you work on Excel]],E307,F307)),0)</f>
        <v/>
      </c>
      <c r="H307" s="11">
        <f t="shared" si="15"/>
        <v>8</v>
      </c>
      <c r="I307" s="11">
        <f t="shared" si="16"/>
        <v>8</v>
      </c>
      <c r="J307" s="11">
        <f t="shared" si="14"/>
        <v>8</v>
      </c>
    </row>
    <row r="308" spans="2:10">
      <c r="B308" s="9">
        <f t="array" ref="B308">MIN(IFERROR(FIND(lstNum,tblSalaries[[#This Row],[How many hours of a day you work on Excel]]),""))</f>
        <v>9</v>
      </c>
      <c r="C308" s="9">
        <f t="array" ref="C308">SUMPRODUCT(COUNTIF(lstDigits,MID(tblSalaries[[#This Row],[How many hours of a day you work on Excel]],ROW($1:$9),1)))</f>
        <v>1</v>
      </c>
      <c r="D308" s="11">
        <f t="array" ref="D308">IFERROR(1*MID(tblSalaries[[#This Row],[How many hours of a day you work on Excel]],B308,C308),0)</f>
        <v>8</v>
      </c>
      <c r="E308" s="9">
        <f t="array" ref="E308">MIN(IFERROR(FIND(lstNum,tblSalaries[[#This Row],[How many hours of a day you work on Excel]],B308+1),""))</f>
        <v>31</v>
      </c>
      <c r="F308" s="9">
        <f t="array" ref="F308">SUMPRODUCT(COUNTIF(lstDigits,MID(tblSalaries[[#This Row],[How many hours of a day you work on Excel]],ROW($1:$9)+1,1)))</f>
        <v>1</v>
      </c>
      <c r="G308" s="11" t="str">
        <f t="array" ref="G308">IFERROR(IF(D308=1*MID(tblSalaries[[#This Row],[How many hours of a day you work on Excel]],E308,F308),"",1*MID(tblSalaries[[#This Row],[How many hours of a day you work on Excel]],E308,F308)),0)</f>
        <v/>
      </c>
      <c r="H308" s="11">
        <f t="shared" si="15"/>
        <v>8</v>
      </c>
      <c r="I308" s="11">
        <f t="shared" si="16"/>
        <v>8</v>
      </c>
      <c r="J308" s="11">
        <f t="shared" si="14"/>
        <v>8</v>
      </c>
    </row>
    <row r="309" spans="2:10">
      <c r="B309" s="9">
        <f t="array" ref="B309">MIN(IFERROR(FIND(lstNum,tblSalaries[[#This Row],[How many hours of a day you work on Excel]]),""))</f>
        <v>1</v>
      </c>
      <c r="C309" s="9">
        <f t="array" ref="C309">SUMPRODUCT(COUNTIF(lstDigits,MID(tblSalaries[[#This Row],[How many hours of a day you work on Excel]],ROW($1:$9),1)))</f>
        <v>2</v>
      </c>
      <c r="D309" s="11">
        <f t="array" ref="D309">IFERROR(1*MID(tblSalaries[[#This Row],[How many hours of a day you work on Excel]],B309,C309),0)</f>
        <v>4</v>
      </c>
      <c r="E309" s="9">
        <f t="array" ref="E309">MIN(IFERROR(FIND(lstNum,tblSalaries[[#This Row],[How many hours of a day you work on Excel]],B309+1),""))</f>
        <v>6</v>
      </c>
      <c r="F309" s="9">
        <f t="array" ref="F309">SUMPRODUCT(COUNTIF(lstDigits,MID(tblSalaries[[#This Row],[How many hours of a day you work on Excel]],ROW($1:$9)+1,1)))</f>
        <v>1</v>
      </c>
      <c r="G309" s="11">
        <f t="array" ref="G309">IFERROR(IF(D309=1*MID(tblSalaries[[#This Row],[How many hours of a day you work on Excel]],E309,F309),"",1*MID(tblSalaries[[#This Row],[How many hours of a day you work on Excel]],E309,F309)),0)</f>
        <v>6</v>
      </c>
      <c r="H309" s="11">
        <f t="shared" si="15"/>
        <v>5</v>
      </c>
      <c r="I309" s="11">
        <f t="shared" si="16"/>
        <v>4</v>
      </c>
      <c r="J309" s="11">
        <f t="shared" si="14"/>
        <v>6</v>
      </c>
    </row>
    <row r="310" spans="2:10">
      <c r="B310" s="9">
        <f t="array" ref="B310">MIN(IFERROR(FIND(lstNum,tblSalaries[[#This Row],[How many hours of a day you work on Excel]]),""))</f>
        <v>1</v>
      </c>
      <c r="C310" s="9">
        <f t="array" ref="C310">SUMPRODUCT(COUNTIF(lstDigits,MID(tblSalaries[[#This Row],[How many hours of a day you work on Excel]],ROW($1:$9),1)))</f>
        <v>2</v>
      </c>
      <c r="D310" s="11">
        <f t="array" ref="D310">IFERROR(1*MID(tblSalaries[[#This Row],[How many hours of a day you work on Excel]],B310,C310),0)</f>
        <v>1</v>
      </c>
      <c r="E310" s="9">
        <f t="array" ref="E310">MIN(IFERROR(FIND(lstNum,tblSalaries[[#This Row],[How many hours of a day you work on Excel]],B310+1),""))</f>
        <v>6</v>
      </c>
      <c r="F310" s="9">
        <f t="array" ref="F310">SUMPRODUCT(COUNTIF(lstDigits,MID(tblSalaries[[#This Row],[How many hours of a day you work on Excel]],ROW($1:$9)+1,1)))</f>
        <v>1</v>
      </c>
      <c r="G310" s="11">
        <f t="array" ref="G310">IFERROR(IF(D310=1*MID(tblSalaries[[#This Row],[How many hours of a day you work on Excel]],E310,F310),"",1*MID(tblSalaries[[#This Row],[How many hours of a day you work on Excel]],E310,F310)),0)</f>
        <v>2</v>
      </c>
      <c r="H310" s="11">
        <f t="shared" si="15"/>
        <v>1.5</v>
      </c>
      <c r="I310" s="11">
        <f t="shared" si="16"/>
        <v>1</v>
      </c>
      <c r="J310" s="11">
        <f t="shared" si="14"/>
        <v>2</v>
      </c>
    </row>
    <row r="311" spans="2:10">
      <c r="B311" s="9">
        <f t="array" ref="B311">MIN(IFERROR(FIND(lstNum,tblSalaries[[#This Row],[How many hours of a day you work on Excel]]),""))</f>
        <v>1</v>
      </c>
      <c r="C311" s="9">
        <f t="array" ref="C311">SUMPRODUCT(COUNTIF(lstDigits,MID(tblSalaries[[#This Row],[How many hours of a day you work on Excel]],ROW($1:$9),1)))</f>
        <v>2</v>
      </c>
      <c r="D311" s="11">
        <f t="array" ref="D311">IFERROR(1*MID(tblSalaries[[#This Row],[How many hours of a day you work on Excel]],B311,C311),0)</f>
        <v>4</v>
      </c>
      <c r="E311" s="9">
        <f t="array" ref="E311">MIN(IFERROR(FIND(lstNum,tblSalaries[[#This Row],[How many hours of a day you work on Excel]],B311+1),""))</f>
        <v>6</v>
      </c>
      <c r="F311" s="9">
        <f t="array" ref="F311">SUMPRODUCT(COUNTIF(lstDigits,MID(tblSalaries[[#This Row],[How many hours of a day you work on Excel]],ROW($1:$9)+1,1)))</f>
        <v>1</v>
      </c>
      <c r="G311" s="11">
        <f t="array" ref="G311">IFERROR(IF(D311=1*MID(tblSalaries[[#This Row],[How many hours of a day you work on Excel]],E311,F311),"",1*MID(tblSalaries[[#This Row],[How many hours of a day you work on Excel]],E311,F311)),0)</f>
        <v>6</v>
      </c>
      <c r="H311" s="11">
        <f t="shared" si="15"/>
        <v>5</v>
      </c>
      <c r="I311" s="11">
        <f t="shared" si="16"/>
        <v>4</v>
      </c>
      <c r="J311" s="11">
        <f t="shared" si="14"/>
        <v>6</v>
      </c>
    </row>
    <row r="312" spans="2:10">
      <c r="B312" s="9">
        <f t="array" ref="B312">MIN(IFERROR(FIND(lstNum,tblSalaries[[#This Row],[How many hours of a day you work on Excel]]),""))</f>
        <v>1</v>
      </c>
      <c r="C312" s="9">
        <f t="array" ref="C312">SUMPRODUCT(COUNTIF(lstDigits,MID(tblSalaries[[#This Row],[How many hours of a day you work on Excel]],ROW($1:$9),1)))</f>
        <v>2</v>
      </c>
      <c r="D312" s="11">
        <f t="array" ref="D312">IFERROR(1*MID(tblSalaries[[#This Row],[How many hours of a day you work on Excel]],B312,C312),0)</f>
        <v>1</v>
      </c>
      <c r="E312" s="9">
        <f t="array" ref="E312">MIN(IFERROR(FIND(lstNum,tblSalaries[[#This Row],[How many hours of a day you work on Excel]],B312+1),""))</f>
        <v>6</v>
      </c>
      <c r="F312" s="9">
        <f t="array" ref="F312">SUMPRODUCT(COUNTIF(lstDigits,MID(tblSalaries[[#This Row],[How many hours of a day you work on Excel]],ROW($1:$9)+1,1)))</f>
        <v>1</v>
      </c>
      <c r="G312" s="11">
        <f t="array" ref="G312">IFERROR(IF(D312=1*MID(tblSalaries[[#This Row],[How many hours of a day you work on Excel]],E312,F312),"",1*MID(tblSalaries[[#This Row],[How many hours of a day you work on Excel]],E312,F312)),0)</f>
        <v>2</v>
      </c>
      <c r="H312" s="11">
        <f t="shared" si="15"/>
        <v>1.5</v>
      </c>
      <c r="I312" s="11">
        <f t="shared" si="16"/>
        <v>1</v>
      </c>
      <c r="J312" s="11">
        <f t="shared" si="14"/>
        <v>2</v>
      </c>
    </row>
    <row r="313" spans="2:10">
      <c r="B313" s="9">
        <f t="array" ref="B313">MIN(IFERROR(FIND(lstNum,tblSalaries[[#This Row],[How many hours of a day you work on Excel]]),""))</f>
        <v>1</v>
      </c>
      <c r="C313" s="9">
        <f t="array" ref="C313">SUMPRODUCT(COUNTIF(lstDigits,MID(tblSalaries[[#This Row],[How many hours of a day you work on Excel]],ROW($1:$9),1)))</f>
        <v>2</v>
      </c>
      <c r="D313" s="11">
        <f t="array" ref="D313">IFERROR(1*MID(tblSalaries[[#This Row],[How many hours of a day you work on Excel]],B313,C313),0)</f>
        <v>4</v>
      </c>
      <c r="E313" s="9">
        <f t="array" ref="E313">MIN(IFERROR(FIND(lstNum,tblSalaries[[#This Row],[How many hours of a day you work on Excel]],B313+1),""))</f>
        <v>6</v>
      </c>
      <c r="F313" s="9">
        <f t="array" ref="F313">SUMPRODUCT(COUNTIF(lstDigits,MID(tblSalaries[[#This Row],[How many hours of a day you work on Excel]],ROW($1:$9)+1,1)))</f>
        <v>1</v>
      </c>
      <c r="G313" s="11">
        <f t="array" ref="G313">IFERROR(IF(D313=1*MID(tblSalaries[[#This Row],[How many hours of a day you work on Excel]],E313,F313),"",1*MID(tblSalaries[[#This Row],[How many hours of a day you work on Excel]],E313,F313)),0)</f>
        <v>6</v>
      </c>
      <c r="H313" s="11">
        <f t="shared" si="15"/>
        <v>5</v>
      </c>
      <c r="I313" s="11">
        <f t="shared" si="16"/>
        <v>4</v>
      </c>
      <c r="J313" s="11">
        <f t="shared" si="14"/>
        <v>6</v>
      </c>
    </row>
    <row r="314" spans="2:10">
      <c r="B314" s="9">
        <f t="array" ref="B314">MIN(IFERROR(FIND(lstNum,tblSalaries[[#This Row],[How many hours of a day you work on Excel]]),""))</f>
        <v>9</v>
      </c>
      <c r="C314" s="9">
        <f t="array" ref="C314">SUMPRODUCT(COUNTIF(lstDigits,MID(tblSalaries[[#This Row],[How many hours of a day you work on Excel]],ROW($1:$9),1)))</f>
        <v>1</v>
      </c>
      <c r="D314" s="11">
        <f t="array" ref="D314">IFERROR(1*MID(tblSalaries[[#This Row],[How many hours of a day you work on Excel]],B314,C314),0)</f>
        <v>8</v>
      </c>
      <c r="E314" s="9">
        <f t="array" ref="E314">MIN(IFERROR(FIND(lstNum,tblSalaries[[#This Row],[How many hours of a day you work on Excel]],B314+1),""))</f>
        <v>31</v>
      </c>
      <c r="F314" s="9">
        <f t="array" ref="F314">SUMPRODUCT(COUNTIF(lstDigits,MID(tblSalaries[[#This Row],[How many hours of a day you work on Excel]],ROW($1:$9)+1,1)))</f>
        <v>1</v>
      </c>
      <c r="G314" s="11" t="str">
        <f t="array" ref="G314">IFERROR(IF(D314=1*MID(tblSalaries[[#This Row],[How many hours of a day you work on Excel]],E314,F314),"",1*MID(tblSalaries[[#This Row],[How many hours of a day you work on Excel]],E314,F314)),0)</f>
        <v/>
      </c>
      <c r="H314" s="11">
        <f t="shared" si="15"/>
        <v>8</v>
      </c>
      <c r="I314" s="11">
        <f t="shared" si="16"/>
        <v>8</v>
      </c>
      <c r="J314" s="11">
        <f t="shared" si="14"/>
        <v>8</v>
      </c>
    </row>
    <row r="315" spans="2:10">
      <c r="B315" s="9">
        <f t="array" ref="B315">MIN(IFERROR(FIND(lstNum,tblSalaries[[#This Row],[How many hours of a day you work on Excel]]),""))</f>
        <v>9</v>
      </c>
      <c r="C315" s="9">
        <f t="array" ref="C315">SUMPRODUCT(COUNTIF(lstDigits,MID(tblSalaries[[#This Row],[How many hours of a day you work on Excel]],ROW($1:$9),1)))</f>
        <v>1</v>
      </c>
      <c r="D315" s="11">
        <f t="array" ref="D315">IFERROR(1*MID(tblSalaries[[#This Row],[How many hours of a day you work on Excel]],B315,C315),0)</f>
        <v>8</v>
      </c>
      <c r="E315" s="9">
        <f t="array" ref="E315">MIN(IFERROR(FIND(lstNum,tblSalaries[[#This Row],[How many hours of a day you work on Excel]],B315+1),""))</f>
        <v>31</v>
      </c>
      <c r="F315" s="9">
        <f t="array" ref="F315">SUMPRODUCT(COUNTIF(lstDigits,MID(tblSalaries[[#This Row],[How many hours of a day you work on Excel]],ROW($1:$9)+1,1)))</f>
        <v>1</v>
      </c>
      <c r="G315" s="11" t="str">
        <f t="array" ref="G315">IFERROR(IF(D315=1*MID(tblSalaries[[#This Row],[How many hours of a day you work on Excel]],E315,F315),"",1*MID(tblSalaries[[#This Row],[How many hours of a day you work on Excel]],E315,F315)),0)</f>
        <v/>
      </c>
      <c r="H315" s="11">
        <f t="shared" si="15"/>
        <v>8</v>
      </c>
      <c r="I315" s="11">
        <f t="shared" si="16"/>
        <v>8</v>
      </c>
      <c r="J315" s="11">
        <f t="shared" si="14"/>
        <v>8</v>
      </c>
    </row>
    <row r="316" spans="2:10">
      <c r="B316" s="9">
        <f t="array" ref="B316">MIN(IFERROR(FIND(lstNum,tblSalaries[[#This Row],[How many hours of a day you work on Excel]]),""))</f>
        <v>1</v>
      </c>
      <c r="C316" s="9">
        <f t="array" ref="C316">SUMPRODUCT(COUNTIF(lstDigits,MID(tblSalaries[[#This Row],[How many hours of a day you work on Excel]],ROW($1:$9),1)))</f>
        <v>2</v>
      </c>
      <c r="D316" s="11">
        <f t="array" ref="D316">IFERROR(1*MID(tblSalaries[[#This Row],[How many hours of a day you work on Excel]],B316,C316),0)</f>
        <v>2</v>
      </c>
      <c r="E316" s="9">
        <f t="array" ref="E316">MIN(IFERROR(FIND(lstNum,tblSalaries[[#This Row],[How many hours of a day you work on Excel]],B316+1),""))</f>
        <v>6</v>
      </c>
      <c r="F316" s="9">
        <f t="array" ref="F316">SUMPRODUCT(COUNTIF(lstDigits,MID(tblSalaries[[#This Row],[How many hours of a day you work on Excel]],ROW($1:$9)+1,1)))</f>
        <v>1</v>
      </c>
      <c r="G316" s="11">
        <f t="array" ref="G316">IFERROR(IF(D316=1*MID(tblSalaries[[#This Row],[How many hours of a day you work on Excel]],E316,F316),"",1*MID(tblSalaries[[#This Row],[How many hours of a day you work on Excel]],E316,F316)),0)</f>
        <v>3</v>
      </c>
      <c r="H316" s="11">
        <f t="shared" si="15"/>
        <v>2.5</v>
      </c>
      <c r="I316" s="11">
        <f t="shared" si="16"/>
        <v>2</v>
      </c>
      <c r="J316" s="11">
        <f t="shared" si="14"/>
        <v>3</v>
      </c>
    </row>
    <row r="317" spans="2:10">
      <c r="B317" s="9">
        <f t="array" ref="B317">MIN(IFERROR(FIND(lstNum,tblSalaries[[#This Row],[How many hours of a day you work on Excel]]),""))</f>
        <v>9</v>
      </c>
      <c r="C317" s="9">
        <f t="array" ref="C317">SUMPRODUCT(COUNTIF(lstDigits,MID(tblSalaries[[#This Row],[How many hours of a day you work on Excel]],ROW($1:$9),1)))</f>
        <v>1</v>
      </c>
      <c r="D317" s="11">
        <f t="array" ref="D317">IFERROR(1*MID(tblSalaries[[#This Row],[How many hours of a day you work on Excel]],B317,C317),0)</f>
        <v>8</v>
      </c>
      <c r="E317" s="9">
        <f t="array" ref="E317">MIN(IFERROR(FIND(lstNum,tblSalaries[[#This Row],[How many hours of a day you work on Excel]],B317+1),""))</f>
        <v>31</v>
      </c>
      <c r="F317" s="9">
        <f t="array" ref="F317">SUMPRODUCT(COUNTIF(lstDigits,MID(tblSalaries[[#This Row],[How many hours of a day you work on Excel]],ROW($1:$9)+1,1)))</f>
        <v>1</v>
      </c>
      <c r="G317" s="11" t="str">
        <f t="array" ref="G317">IFERROR(IF(D317=1*MID(tblSalaries[[#This Row],[How many hours of a day you work on Excel]],E317,F317),"",1*MID(tblSalaries[[#This Row],[How many hours of a day you work on Excel]],E317,F317)),0)</f>
        <v/>
      </c>
      <c r="H317" s="11">
        <f t="shared" si="15"/>
        <v>8</v>
      </c>
      <c r="I317" s="11">
        <f t="shared" si="16"/>
        <v>8</v>
      </c>
      <c r="J317" s="11">
        <f t="shared" si="14"/>
        <v>8</v>
      </c>
    </row>
    <row r="318" spans="2:10">
      <c r="B318" s="9">
        <f t="array" ref="B318">MIN(IFERROR(FIND(lstNum,tblSalaries[[#This Row],[How many hours of a day you work on Excel]]),""))</f>
        <v>1</v>
      </c>
      <c r="C318" s="9">
        <f t="array" ref="C318">SUMPRODUCT(COUNTIF(lstDigits,MID(tblSalaries[[#This Row],[How many hours of a day you work on Excel]],ROW($1:$9),1)))</f>
        <v>2</v>
      </c>
      <c r="D318" s="11">
        <f t="array" ref="D318">IFERROR(1*MID(tblSalaries[[#This Row],[How many hours of a day you work on Excel]],B318,C318),0)</f>
        <v>4</v>
      </c>
      <c r="E318" s="9">
        <f t="array" ref="E318">MIN(IFERROR(FIND(lstNum,tblSalaries[[#This Row],[How many hours of a day you work on Excel]],B318+1),""))</f>
        <v>6</v>
      </c>
      <c r="F318" s="9">
        <f t="array" ref="F318">SUMPRODUCT(COUNTIF(lstDigits,MID(tblSalaries[[#This Row],[How many hours of a day you work on Excel]],ROW($1:$9)+1,1)))</f>
        <v>1</v>
      </c>
      <c r="G318" s="11">
        <f t="array" ref="G318">IFERROR(IF(D318=1*MID(tblSalaries[[#This Row],[How many hours of a day you work on Excel]],E318,F318),"",1*MID(tblSalaries[[#This Row],[How many hours of a day you work on Excel]],E318,F318)),0)</f>
        <v>6</v>
      </c>
      <c r="H318" s="11">
        <f t="shared" si="15"/>
        <v>5</v>
      </c>
      <c r="I318" s="11">
        <f t="shared" si="16"/>
        <v>4</v>
      </c>
      <c r="J318" s="11">
        <f t="shared" si="14"/>
        <v>6</v>
      </c>
    </row>
    <row r="319" spans="2:10">
      <c r="B319" s="9">
        <f t="array" ref="B319">MIN(IFERROR(FIND(lstNum,tblSalaries[[#This Row],[How many hours of a day you work on Excel]]),""))</f>
        <v>1</v>
      </c>
      <c r="C319" s="9">
        <f t="array" ref="C319">SUMPRODUCT(COUNTIF(lstDigits,MID(tblSalaries[[#This Row],[How many hours of a day you work on Excel]],ROW($1:$9),1)))</f>
        <v>2</v>
      </c>
      <c r="D319" s="11">
        <f t="array" ref="D319">IFERROR(1*MID(tblSalaries[[#This Row],[How many hours of a day you work on Excel]],B319,C319),0)</f>
        <v>4</v>
      </c>
      <c r="E319" s="9">
        <f t="array" ref="E319">MIN(IFERROR(FIND(lstNum,tblSalaries[[#This Row],[How many hours of a day you work on Excel]],B319+1),""))</f>
        <v>6</v>
      </c>
      <c r="F319" s="9">
        <f t="array" ref="F319">SUMPRODUCT(COUNTIF(lstDigits,MID(tblSalaries[[#This Row],[How many hours of a day you work on Excel]],ROW($1:$9)+1,1)))</f>
        <v>1</v>
      </c>
      <c r="G319" s="11">
        <f t="array" ref="G319">IFERROR(IF(D319=1*MID(tblSalaries[[#This Row],[How many hours of a day you work on Excel]],E319,F319),"",1*MID(tblSalaries[[#This Row],[How many hours of a day you work on Excel]],E319,F319)),0)</f>
        <v>6</v>
      </c>
      <c r="H319" s="11">
        <f t="shared" si="15"/>
        <v>5</v>
      </c>
      <c r="I319" s="11">
        <f t="shared" si="16"/>
        <v>4</v>
      </c>
      <c r="J319" s="11">
        <f t="shared" si="14"/>
        <v>6</v>
      </c>
    </row>
    <row r="320" spans="2:10">
      <c r="B320" s="9">
        <f t="array" ref="B320">MIN(IFERROR(FIND(lstNum,tblSalaries[[#This Row],[How many hours of a day you work on Excel]]),""))</f>
        <v>1</v>
      </c>
      <c r="C320" s="9">
        <f t="array" ref="C320">SUMPRODUCT(COUNTIF(lstDigits,MID(tblSalaries[[#This Row],[How many hours of a day you work on Excel]],ROW($1:$9),1)))</f>
        <v>2</v>
      </c>
      <c r="D320" s="11">
        <f t="array" ref="D320">IFERROR(1*MID(tblSalaries[[#This Row],[How many hours of a day you work on Excel]],B320,C320),0)</f>
        <v>4</v>
      </c>
      <c r="E320" s="9">
        <f t="array" ref="E320">MIN(IFERROR(FIND(lstNum,tblSalaries[[#This Row],[How many hours of a day you work on Excel]],B320+1),""))</f>
        <v>6</v>
      </c>
      <c r="F320" s="9">
        <f t="array" ref="F320">SUMPRODUCT(COUNTIF(lstDigits,MID(tblSalaries[[#This Row],[How many hours of a day you work on Excel]],ROW($1:$9)+1,1)))</f>
        <v>1</v>
      </c>
      <c r="G320" s="11">
        <f t="array" ref="G320">IFERROR(IF(D320=1*MID(tblSalaries[[#This Row],[How many hours of a day you work on Excel]],E320,F320),"",1*MID(tblSalaries[[#This Row],[How many hours of a day you work on Excel]],E320,F320)),0)</f>
        <v>6</v>
      </c>
      <c r="H320" s="11">
        <f t="shared" si="15"/>
        <v>5</v>
      </c>
      <c r="I320" s="11">
        <f t="shared" si="16"/>
        <v>4</v>
      </c>
      <c r="J320" s="11">
        <f t="shared" si="14"/>
        <v>6</v>
      </c>
    </row>
    <row r="321" spans="2:10">
      <c r="B321" s="9">
        <f t="array" ref="B321">MIN(IFERROR(FIND(lstNum,tblSalaries[[#This Row],[How many hours of a day you work on Excel]]),""))</f>
        <v>1</v>
      </c>
      <c r="C321" s="9">
        <f t="array" ref="C321">SUMPRODUCT(COUNTIF(lstDigits,MID(tblSalaries[[#This Row],[How many hours of a day you work on Excel]],ROW($1:$9),1)))</f>
        <v>2</v>
      </c>
      <c r="D321" s="11">
        <f t="array" ref="D321">IFERROR(1*MID(tblSalaries[[#This Row],[How many hours of a day you work on Excel]],B321,C321),0)</f>
        <v>4</v>
      </c>
      <c r="E321" s="9">
        <f t="array" ref="E321">MIN(IFERROR(FIND(lstNum,tblSalaries[[#This Row],[How many hours of a day you work on Excel]],B321+1),""))</f>
        <v>6</v>
      </c>
      <c r="F321" s="9">
        <f t="array" ref="F321">SUMPRODUCT(COUNTIF(lstDigits,MID(tblSalaries[[#This Row],[How many hours of a day you work on Excel]],ROW($1:$9)+1,1)))</f>
        <v>1</v>
      </c>
      <c r="G321" s="11">
        <f t="array" ref="G321">IFERROR(IF(D321=1*MID(tblSalaries[[#This Row],[How many hours of a day you work on Excel]],E321,F321),"",1*MID(tblSalaries[[#This Row],[How many hours of a day you work on Excel]],E321,F321)),0)</f>
        <v>6</v>
      </c>
      <c r="H321" s="11">
        <f t="shared" si="15"/>
        <v>5</v>
      </c>
      <c r="I321" s="11">
        <f t="shared" si="16"/>
        <v>4</v>
      </c>
      <c r="J321" s="11">
        <f t="shared" si="14"/>
        <v>6</v>
      </c>
    </row>
    <row r="322" spans="2:10">
      <c r="B322" s="9">
        <f t="array" ref="B322">MIN(IFERROR(FIND(lstNum,tblSalaries[[#This Row],[How many hours of a day you work on Excel]]),""))</f>
        <v>1</v>
      </c>
      <c r="C322" s="9">
        <f t="array" ref="C322">SUMPRODUCT(COUNTIF(lstDigits,MID(tblSalaries[[#This Row],[How many hours of a day you work on Excel]],ROW($1:$9),1)))</f>
        <v>2</v>
      </c>
      <c r="D322" s="11">
        <f t="array" ref="D322">IFERROR(1*MID(tblSalaries[[#This Row],[How many hours of a day you work on Excel]],B322,C322),0)</f>
        <v>4</v>
      </c>
      <c r="E322" s="9">
        <f t="array" ref="E322">MIN(IFERROR(FIND(lstNum,tblSalaries[[#This Row],[How many hours of a day you work on Excel]],B322+1),""))</f>
        <v>6</v>
      </c>
      <c r="F322" s="9">
        <f t="array" ref="F322">SUMPRODUCT(COUNTIF(lstDigits,MID(tblSalaries[[#This Row],[How many hours of a day you work on Excel]],ROW($1:$9)+1,1)))</f>
        <v>1</v>
      </c>
      <c r="G322" s="11">
        <f t="array" ref="G322">IFERROR(IF(D322=1*MID(tblSalaries[[#This Row],[How many hours of a day you work on Excel]],E322,F322),"",1*MID(tblSalaries[[#This Row],[How many hours of a day you work on Excel]],E322,F322)),0)</f>
        <v>6</v>
      </c>
      <c r="H322" s="11">
        <f t="shared" si="15"/>
        <v>5</v>
      </c>
      <c r="I322" s="11">
        <f t="shared" si="16"/>
        <v>4</v>
      </c>
      <c r="J322" s="11">
        <f t="shared" si="14"/>
        <v>6</v>
      </c>
    </row>
    <row r="323" spans="2:10">
      <c r="B323" s="9">
        <f t="array" ref="B323">MIN(IFERROR(FIND(lstNum,tblSalaries[[#This Row],[How many hours of a day you work on Excel]]),""))</f>
        <v>9</v>
      </c>
      <c r="C323" s="9">
        <f t="array" ref="C323">SUMPRODUCT(COUNTIF(lstDigits,MID(tblSalaries[[#This Row],[How many hours of a day you work on Excel]],ROW($1:$9),1)))</f>
        <v>1</v>
      </c>
      <c r="D323" s="11">
        <f t="array" ref="D323">IFERROR(1*MID(tblSalaries[[#This Row],[How many hours of a day you work on Excel]],B323,C323),0)</f>
        <v>8</v>
      </c>
      <c r="E323" s="9">
        <f t="array" ref="E323">MIN(IFERROR(FIND(lstNum,tblSalaries[[#This Row],[How many hours of a day you work on Excel]],B323+1),""))</f>
        <v>31</v>
      </c>
      <c r="F323" s="9">
        <f t="array" ref="F323">SUMPRODUCT(COUNTIF(lstDigits,MID(tblSalaries[[#This Row],[How many hours of a day you work on Excel]],ROW($1:$9)+1,1)))</f>
        <v>1</v>
      </c>
      <c r="G323" s="11" t="str">
        <f t="array" ref="G323">IFERROR(IF(D323=1*MID(tblSalaries[[#This Row],[How many hours of a day you work on Excel]],E323,F323),"",1*MID(tblSalaries[[#This Row],[How many hours of a day you work on Excel]],E323,F323)),0)</f>
        <v/>
      </c>
      <c r="H323" s="11">
        <f t="shared" si="15"/>
        <v>8</v>
      </c>
      <c r="I323" s="11">
        <f t="shared" si="16"/>
        <v>8</v>
      </c>
      <c r="J323" s="11">
        <f t="shared" si="14"/>
        <v>8</v>
      </c>
    </row>
    <row r="324" spans="2:10">
      <c r="B324" s="9">
        <f t="array" ref="B324">MIN(IFERROR(FIND(lstNum,tblSalaries[[#This Row],[How many hours of a day you work on Excel]]),""))</f>
        <v>1</v>
      </c>
      <c r="C324" s="9">
        <f t="array" ref="C324">SUMPRODUCT(COUNTIF(lstDigits,MID(tblSalaries[[#This Row],[How many hours of a day you work on Excel]],ROW($1:$9),1)))</f>
        <v>2</v>
      </c>
      <c r="D324" s="11">
        <f t="array" ref="D324">IFERROR(1*MID(tblSalaries[[#This Row],[How many hours of a day you work on Excel]],B324,C324),0)</f>
        <v>4</v>
      </c>
      <c r="E324" s="9">
        <f t="array" ref="E324">MIN(IFERROR(FIND(lstNum,tblSalaries[[#This Row],[How many hours of a day you work on Excel]],B324+1),""))</f>
        <v>6</v>
      </c>
      <c r="F324" s="9">
        <f t="array" ref="F324">SUMPRODUCT(COUNTIF(lstDigits,MID(tblSalaries[[#This Row],[How many hours of a day you work on Excel]],ROW($1:$9)+1,1)))</f>
        <v>1</v>
      </c>
      <c r="G324" s="11">
        <f t="array" ref="G324">IFERROR(IF(D324=1*MID(tblSalaries[[#This Row],[How many hours of a day you work on Excel]],E324,F324),"",1*MID(tblSalaries[[#This Row],[How many hours of a day you work on Excel]],E324,F324)),0)</f>
        <v>6</v>
      </c>
      <c r="H324" s="11">
        <f t="shared" si="15"/>
        <v>5</v>
      </c>
      <c r="I324" s="11">
        <f t="shared" si="16"/>
        <v>4</v>
      </c>
      <c r="J324" s="11">
        <f t="shared" si="14"/>
        <v>6</v>
      </c>
    </row>
    <row r="325" spans="2:10">
      <c r="B325" s="9">
        <f t="array" ref="B325">MIN(IFERROR(FIND(lstNum,tblSalaries[[#This Row],[How many hours of a day you work on Excel]]),""))</f>
        <v>1</v>
      </c>
      <c r="C325" s="9">
        <f t="array" ref="C325">SUMPRODUCT(COUNTIF(lstDigits,MID(tblSalaries[[#This Row],[How many hours of a day you work on Excel]],ROW($1:$9),1)))</f>
        <v>2</v>
      </c>
      <c r="D325" s="11">
        <f t="array" ref="D325">IFERROR(1*MID(tblSalaries[[#This Row],[How many hours of a day you work on Excel]],B325,C325),0)</f>
        <v>4</v>
      </c>
      <c r="E325" s="9">
        <f t="array" ref="E325">MIN(IFERROR(FIND(lstNum,tblSalaries[[#This Row],[How many hours of a day you work on Excel]],B325+1),""))</f>
        <v>6</v>
      </c>
      <c r="F325" s="9">
        <f t="array" ref="F325">SUMPRODUCT(COUNTIF(lstDigits,MID(tblSalaries[[#This Row],[How many hours of a day you work on Excel]],ROW($1:$9)+1,1)))</f>
        <v>1</v>
      </c>
      <c r="G325" s="11">
        <f t="array" ref="G325">IFERROR(IF(D325=1*MID(tblSalaries[[#This Row],[How many hours of a day you work on Excel]],E325,F325),"",1*MID(tblSalaries[[#This Row],[How many hours of a day you work on Excel]],E325,F325)),0)</f>
        <v>6</v>
      </c>
      <c r="H325" s="11">
        <f t="shared" si="15"/>
        <v>5</v>
      </c>
      <c r="I325" s="11">
        <f t="shared" si="16"/>
        <v>4</v>
      </c>
      <c r="J325" s="11">
        <f t="shared" si="14"/>
        <v>6</v>
      </c>
    </row>
    <row r="326" spans="2:10">
      <c r="B326" s="9">
        <f t="array" ref="B326">MIN(IFERROR(FIND(lstNum,tblSalaries[[#This Row],[How many hours of a day you work on Excel]]),""))</f>
        <v>9</v>
      </c>
      <c r="C326" s="9">
        <f t="array" ref="C326">SUMPRODUCT(COUNTIF(lstDigits,MID(tblSalaries[[#This Row],[How many hours of a day you work on Excel]],ROW($1:$9),1)))</f>
        <v>1</v>
      </c>
      <c r="D326" s="11">
        <f t="array" ref="D326">IFERROR(1*MID(tblSalaries[[#This Row],[How many hours of a day you work on Excel]],B326,C326),0)</f>
        <v>8</v>
      </c>
      <c r="E326" s="9">
        <f t="array" ref="E326">MIN(IFERROR(FIND(lstNum,tblSalaries[[#This Row],[How many hours of a day you work on Excel]],B326+1),""))</f>
        <v>31</v>
      </c>
      <c r="F326" s="9">
        <f t="array" ref="F326">SUMPRODUCT(COUNTIF(lstDigits,MID(tblSalaries[[#This Row],[How many hours of a day you work on Excel]],ROW($1:$9)+1,1)))</f>
        <v>1</v>
      </c>
      <c r="G326" s="11" t="str">
        <f t="array" ref="G326">IFERROR(IF(D326=1*MID(tblSalaries[[#This Row],[How many hours of a day you work on Excel]],E326,F326),"",1*MID(tblSalaries[[#This Row],[How many hours of a day you work on Excel]],E326,F326)),0)</f>
        <v/>
      </c>
      <c r="H326" s="11">
        <f t="shared" si="15"/>
        <v>8</v>
      </c>
      <c r="I326" s="11">
        <f t="shared" si="16"/>
        <v>8</v>
      </c>
      <c r="J326" s="11">
        <f t="shared" si="14"/>
        <v>8</v>
      </c>
    </row>
    <row r="327" spans="2:10">
      <c r="B327" s="9">
        <f t="array" ref="B327">MIN(IFERROR(FIND(lstNum,tblSalaries[[#This Row],[How many hours of a day you work on Excel]]),""))</f>
        <v>1</v>
      </c>
      <c r="C327" s="9">
        <f t="array" ref="C327">SUMPRODUCT(COUNTIF(lstDigits,MID(tblSalaries[[#This Row],[How many hours of a day you work on Excel]],ROW($1:$9),1)))</f>
        <v>2</v>
      </c>
      <c r="D327" s="11">
        <f t="array" ref="D327">IFERROR(1*MID(tblSalaries[[#This Row],[How many hours of a day you work on Excel]],B327,C327),0)</f>
        <v>4</v>
      </c>
      <c r="E327" s="9">
        <f t="array" ref="E327">MIN(IFERROR(FIND(lstNum,tblSalaries[[#This Row],[How many hours of a day you work on Excel]],B327+1),""))</f>
        <v>6</v>
      </c>
      <c r="F327" s="9">
        <f t="array" ref="F327">SUMPRODUCT(COUNTIF(lstDigits,MID(tblSalaries[[#This Row],[How many hours of a day you work on Excel]],ROW($1:$9)+1,1)))</f>
        <v>1</v>
      </c>
      <c r="G327" s="11">
        <f t="array" ref="G327">IFERROR(IF(D327=1*MID(tblSalaries[[#This Row],[How many hours of a day you work on Excel]],E327,F327),"",1*MID(tblSalaries[[#This Row],[How many hours of a day you work on Excel]],E327,F327)),0)</f>
        <v>6</v>
      </c>
      <c r="H327" s="11">
        <f t="shared" si="15"/>
        <v>5</v>
      </c>
      <c r="I327" s="11">
        <f t="shared" si="16"/>
        <v>4</v>
      </c>
      <c r="J327" s="11">
        <f t="shared" ref="J327:J390" si="17">MAX(D327,G327)</f>
        <v>6</v>
      </c>
    </row>
    <row r="328" spans="2:10">
      <c r="B328" s="9">
        <f t="array" ref="B328">MIN(IFERROR(FIND(lstNum,tblSalaries[[#This Row],[How many hours of a day you work on Excel]]),""))</f>
        <v>1</v>
      </c>
      <c r="C328" s="9">
        <f t="array" ref="C328">SUMPRODUCT(COUNTIF(lstDigits,MID(tblSalaries[[#This Row],[How many hours of a day you work on Excel]],ROW($1:$9),1)))</f>
        <v>2</v>
      </c>
      <c r="D328" s="11">
        <f t="array" ref="D328">IFERROR(1*MID(tblSalaries[[#This Row],[How many hours of a day you work on Excel]],B328,C328),0)</f>
        <v>4</v>
      </c>
      <c r="E328" s="9">
        <f t="array" ref="E328">MIN(IFERROR(FIND(lstNum,tblSalaries[[#This Row],[How many hours of a day you work on Excel]],B328+1),""))</f>
        <v>6</v>
      </c>
      <c r="F328" s="9">
        <f t="array" ref="F328">SUMPRODUCT(COUNTIF(lstDigits,MID(tblSalaries[[#This Row],[How many hours of a day you work on Excel]],ROW($1:$9)+1,1)))</f>
        <v>1</v>
      </c>
      <c r="G328" s="11">
        <f t="array" ref="G328">IFERROR(IF(D328=1*MID(tblSalaries[[#This Row],[How many hours of a day you work on Excel]],E328,F328),"",1*MID(tblSalaries[[#This Row],[How many hours of a day you work on Excel]],E328,F328)),0)</f>
        <v>6</v>
      </c>
      <c r="H328" s="11">
        <f t="shared" si="15"/>
        <v>5</v>
      </c>
      <c r="I328" s="11">
        <f t="shared" si="16"/>
        <v>4</v>
      </c>
      <c r="J328" s="11">
        <f t="shared" si="17"/>
        <v>6</v>
      </c>
    </row>
    <row r="329" spans="2:10">
      <c r="B329" s="9">
        <f t="array" ref="B329">MIN(IFERROR(FIND(lstNum,tblSalaries[[#This Row],[How many hours of a day you work on Excel]]),""))</f>
        <v>1</v>
      </c>
      <c r="C329" s="9">
        <f t="array" ref="C329">SUMPRODUCT(COUNTIF(lstDigits,MID(tblSalaries[[#This Row],[How many hours of a day you work on Excel]],ROW($1:$9),1)))</f>
        <v>2</v>
      </c>
      <c r="D329" s="11">
        <f t="array" ref="D329">IFERROR(1*MID(tblSalaries[[#This Row],[How many hours of a day you work on Excel]],B329,C329),0)</f>
        <v>4</v>
      </c>
      <c r="E329" s="9">
        <f t="array" ref="E329">MIN(IFERROR(FIND(lstNum,tblSalaries[[#This Row],[How many hours of a day you work on Excel]],B329+1),""))</f>
        <v>6</v>
      </c>
      <c r="F329" s="9">
        <f t="array" ref="F329">SUMPRODUCT(COUNTIF(lstDigits,MID(tblSalaries[[#This Row],[How many hours of a day you work on Excel]],ROW($1:$9)+1,1)))</f>
        <v>1</v>
      </c>
      <c r="G329" s="11">
        <f t="array" ref="G329">IFERROR(IF(D329=1*MID(tblSalaries[[#This Row],[How many hours of a day you work on Excel]],E329,F329),"",1*MID(tblSalaries[[#This Row],[How many hours of a day you work on Excel]],E329,F329)),0)</f>
        <v>6</v>
      </c>
      <c r="H329" s="11">
        <f t="shared" si="15"/>
        <v>5</v>
      </c>
      <c r="I329" s="11">
        <f t="shared" si="16"/>
        <v>4</v>
      </c>
      <c r="J329" s="11">
        <f t="shared" si="17"/>
        <v>6</v>
      </c>
    </row>
    <row r="330" spans="2:10">
      <c r="B330" s="9">
        <f t="array" ref="B330">MIN(IFERROR(FIND(lstNum,tblSalaries[[#This Row],[How many hours of a day you work on Excel]]),""))</f>
        <v>1</v>
      </c>
      <c r="C330" s="9">
        <f t="array" ref="C330">SUMPRODUCT(COUNTIF(lstDigits,MID(tblSalaries[[#This Row],[How many hours of a day you work on Excel]],ROW($1:$9),1)))</f>
        <v>2</v>
      </c>
      <c r="D330" s="11">
        <f t="array" ref="D330">IFERROR(1*MID(tblSalaries[[#This Row],[How many hours of a day you work on Excel]],B330,C330),0)</f>
        <v>2</v>
      </c>
      <c r="E330" s="9">
        <f t="array" ref="E330">MIN(IFERROR(FIND(lstNum,tblSalaries[[#This Row],[How many hours of a day you work on Excel]],B330+1),""))</f>
        <v>6</v>
      </c>
      <c r="F330" s="9">
        <f t="array" ref="F330">SUMPRODUCT(COUNTIF(lstDigits,MID(tblSalaries[[#This Row],[How many hours of a day you work on Excel]],ROW($1:$9)+1,1)))</f>
        <v>1</v>
      </c>
      <c r="G330" s="11">
        <f t="array" ref="G330">IFERROR(IF(D330=1*MID(tblSalaries[[#This Row],[How many hours of a day you work on Excel]],E330,F330),"",1*MID(tblSalaries[[#This Row],[How many hours of a day you work on Excel]],E330,F330)),0)</f>
        <v>3</v>
      </c>
      <c r="H330" s="11">
        <f t="shared" si="15"/>
        <v>2.5</v>
      </c>
      <c r="I330" s="11">
        <f t="shared" si="16"/>
        <v>2</v>
      </c>
      <c r="J330" s="11">
        <f t="shared" si="17"/>
        <v>3</v>
      </c>
    </row>
    <row r="331" spans="2:10">
      <c r="B331" s="9">
        <f t="array" ref="B331">MIN(IFERROR(FIND(lstNum,tblSalaries[[#This Row],[How many hours of a day you work on Excel]]),""))</f>
        <v>1</v>
      </c>
      <c r="C331" s="9">
        <f t="array" ref="C331">SUMPRODUCT(COUNTIF(lstDigits,MID(tblSalaries[[#This Row],[How many hours of a day you work on Excel]],ROW($1:$9),1)))</f>
        <v>2</v>
      </c>
      <c r="D331" s="11">
        <f t="array" ref="D331">IFERROR(1*MID(tblSalaries[[#This Row],[How many hours of a day you work on Excel]],B331,C331),0)</f>
        <v>1</v>
      </c>
      <c r="E331" s="9">
        <f t="array" ref="E331">MIN(IFERROR(FIND(lstNum,tblSalaries[[#This Row],[How many hours of a day you work on Excel]],B331+1),""))</f>
        <v>6</v>
      </c>
      <c r="F331" s="9">
        <f t="array" ref="F331">SUMPRODUCT(COUNTIF(lstDigits,MID(tblSalaries[[#This Row],[How many hours of a day you work on Excel]],ROW($1:$9)+1,1)))</f>
        <v>1</v>
      </c>
      <c r="G331" s="11">
        <f t="array" ref="G331">IFERROR(IF(D331=1*MID(tblSalaries[[#This Row],[How many hours of a day you work on Excel]],E331,F331),"",1*MID(tblSalaries[[#This Row],[How many hours of a day you work on Excel]],E331,F331)),0)</f>
        <v>2</v>
      </c>
      <c r="H331" s="11">
        <f t="shared" si="15"/>
        <v>1.5</v>
      </c>
      <c r="I331" s="11">
        <f t="shared" si="16"/>
        <v>1</v>
      </c>
      <c r="J331" s="11">
        <f t="shared" si="17"/>
        <v>2</v>
      </c>
    </row>
    <row r="332" spans="2:10">
      <c r="B332" s="9">
        <f t="array" ref="B332">MIN(IFERROR(FIND(lstNum,tblSalaries[[#This Row],[How many hours of a day you work on Excel]]),""))</f>
        <v>1</v>
      </c>
      <c r="C332" s="9">
        <f t="array" ref="C332">SUMPRODUCT(COUNTIF(lstDigits,MID(tblSalaries[[#This Row],[How many hours of a day you work on Excel]],ROW($1:$9),1)))</f>
        <v>2</v>
      </c>
      <c r="D332" s="11">
        <f t="array" ref="D332">IFERROR(1*MID(tblSalaries[[#This Row],[How many hours of a day you work on Excel]],B332,C332),0)</f>
        <v>2</v>
      </c>
      <c r="E332" s="9">
        <f t="array" ref="E332">MIN(IFERROR(FIND(lstNum,tblSalaries[[#This Row],[How many hours of a day you work on Excel]],B332+1),""))</f>
        <v>6</v>
      </c>
      <c r="F332" s="9">
        <f t="array" ref="F332">SUMPRODUCT(COUNTIF(lstDigits,MID(tblSalaries[[#This Row],[How many hours of a day you work on Excel]],ROW($1:$9)+1,1)))</f>
        <v>1</v>
      </c>
      <c r="G332" s="11">
        <f t="array" ref="G332">IFERROR(IF(D332=1*MID(tblSalaries[[#This Row],[How many hours of a day you work on Excel]],E332,F332),"",1*MID(tblSalaries[[#This Row],[How many hours of a day you work on Excel]],E332,F332)),0)</f>
        <v>3</v>
      </c>
      <c r="H332" s="11">
        <f t="shared" si="15"/>
        <v>2.5</v>
      </c>
      <c r="I332" s="11">
        <f t="shared" si="16"/>
        <v>2</v>
      </c>
      <c r="J332" s="11">
        <f t="shared" si="17"/>
        <v>3</v>
      </c>
    </row>
    <row r="333" spans="2:10">
      <c r="B333" s="9">
        <f t="array" ref="B333">MIN(IFERROR(FIND(lstNum,tblSalaries[[#This Row],[How many hours of a day you work on Excel]]),""))</f>
        <v>9</v>
      </c>
      <c r="C333" s="9">
        <f t="array" ref="C333">SUMPRODUCT(COUNTIF(lstDigits,MID(tblSalaries[[#This Row],[How many hours of a day you work on Excel]],ROW($1:$9),1)))</f>
        <v>1</v>
      </c>
      <c r="D333" s="11">
        <f t="array" ref="D333">IFERROR(1*MID(tblSalaries[[#This Row],[How many hours of a day you work on Excel]],B333,C333),0)</f>
        <v>8</v>
      </c>
      <c r="E333" s="9">
        <f t="array" ref="E333">MIN(IFERROR(FIND(lstNum,tblSalaries[[#This Row],[How many hours of a day you work on Excel]],B333+1),""))</f>
        <v>31</v>
      </c>
      <c r="F333" s="9">
        <f t="array" ref="F333">SUMPRODUCT(COUNTIF(lstDigits,MID(tblSalaries[[#This Row],[How many hours of a day you work on Excel]],ROW($1:$9)+1,1)))</f>
        <v>1</v>
      </c>
      <c r="G333" s="11" t="str">
        <f t="array" ref="G333">IFERROR(IF(D333=1*MID(tblSalaries[[#This Row],[How many hours of a day you work on Excel]],E333,F333),"",1*MID(tblSalaries[[#This Row],[How many hours of a day you work on Excel]],E333,F333)),0)</f>
        <v/>
      </c>
      <c r="H333" s="11">
        <f t="shared" si="15"/>
        <v>8</v>
      </c>
      <c r="I333" s="11">
        <f t="shared" si="16"/>
        <v>8</v>
      </c>
      <c r="J333" s="11">
        <f t="shared" si="17"/>
        <v>8</v>
      </c>
    </row>
    <row r="334" spans="2:10">
      <c r="B334" s="9">
        <f t="array" ref="B334">MIN(IFERROR(FIND(lstNum,tblSalaries[[#This Row],[How many hours of a day you work on Excel]]),""))</f>
        <v>9</v>
      </c>
      <c r="C334" s="9">
        <f t="array" ref="C334">SUMPRODUCT(COUNTIF(lstDigits,MID(tblSalaries[[#This Row],[How many hours of a day you work on Excel]],ROW($1:$9),1)))</f>
        <v>1</v>
      </c>
      <c r="D334" s="11">
        <f t="array" ref="D334">IFERROR(1*MID(tblSalaries[[#This Row],[How many hours of a day you work on Excel]],B334,C334),0)</f>
        <v>8</v>
      </c>
      <c r="E334" s="9">
        <f t="array" ref="E334">MIN(IFERROR(FIND(lstNum,tblSalaries[[#This Row],[How many hours of a day you work on Excel]],B334+1),""))</f>
        <v>31</v>
      </c>
      <c r="F334" s="9">
        <f t="array" ref="F334">SUMPRODUCT(COUNTIF(lstDigits,MID(tblSalaries[[#This Row],[How many hours of a day you work on Excel]],ROW($1:$9)+1,1)))</f>
        <v>1</v>
      </c>
      <c r="G334" s="11" t="str">
        <f t="array" ref="G334">IFERROR(IF(D334=1*MID(tblSalaries[[#This Row],[How many hours of a day you work on Excel]],E334,F334),"",1*MID(tblSalaries[[#This Row],[How many hours of a day you work on Excel]],E334,F334)),0)</f>
        <v/>
      </c>
      <c r="H334" s="11">
        <f t="shared" si="15"/>
        <v>8</v>
      </c>
      <c r="I334" s="11">
        <f t="shared" si="16"/>
        <v>8</v>
      </c>
      <c r="J334" s="11">
        <f t="shared" si="17"/>
        <v>8</v>
      </c>
    </row>
    <row r="335" spans="2:10">
      <c r="B335" s="9">
        <f t="array" ref="B335">MIN(IFERROR(FIND(lstNum,tblSalaries[[#This Row],[How many hours of a day you work on Excel]]),""))</f>
        <v>1</v>
      </c>
      <c r="C335" s="9">
        <f t="array" ref="C335">SUMPRODUCT(COUNTIF(lstDigits,MID(tblSalaries[[#This Row],[How many hours of a day you work on Excel]],ROW($1:$9),1)))</f>
        <v>2</v>
      </c>
      <c r="D335" s="11">
        <f t="array" ref="D335">IFERROR(1*MID(tblSalaries[[#This Row],[How many hours of a day you work on Excel]],B335,C335),0)</f>
        <v>4</v>
      </c>
      <c r="E335" s="9">
        <f t="array" ref="E335">MIN(IFERROR(FIND(lstNum,tblSalaries[[#This Row],[How many hours of a day you work on Excel]],B335+1),""))</f>
        <v>6</v>
      </c>
      <c r="F335" s="9">
        <f t="array" ref="F335">SUMPRODUCT(COUNTIF(lstDigits,MID(tblSalaries[[#This Row],[How many hours of a day you work on Excel]],ROW($1:$9)+1,1)))</f>
        <v>1</v>
      </c>
      <c r="G335" s="11">
        <f t="array" ref="G335">IFERROR(IF(D335=1*MID(tblSalaries[[#This Row],[How many hours of a day you work on Excel]],E335,F335),"",1*MID(tblSalaries[[#This Row],[How many hours of a day you work on Excel]],E335,F335)),0)</f>
        <v>6</v>
      </c>
      <c r="H335" s="11">
        <f t="shared" si="15"/>
        <v>5</v>
      </c>
      <c r="I335" s="11">
        <f t="shared" si="16"/>
        <v>4</v>
      </c>
      <c r="J335" s="11">
        <f t="shared" si="17"/>
        <v>6</v>
      </c>
    </row>
    <row r="336" spans="2:10">
      <c r="B336" s="9">
        <f t="array" ref="B336">MIN(IFERROR(FIND(lstNum,tblSalaries[[#This Row],[How many hours of a day you work on Excel]]),""))</f>
        <v>1</v>
      </c>
      <c r="C336" s="9">
        <f t="array" ref="C336">SUMPRODUCT(COUNTIF(lstDigits,MID(tblSalaries[[#This Row],[How many hours of a day you work on Excel]],ROW($1:$9),1)))</f>
        <v>2</v>
      </c>
      <c r="D336" s="11">
        <f t="array" ref="D336">IFERROR(1*MID(tblSalaries[[#This Row],[How many hours of a day you work on Excel]],B336,C336),0)</f>
        <v>4</v>
      </c>
      <c r="E336" s="9">
        <f t="array" ref="E336">MIN(IFERROR(FIND(lstNum,tblSalaries[[#This Row],[How many hours of a day you work on Excel]],B336+1),""))</f>
        <v>6</v>
      </c>
      <c r="F336" s="9">
        <f t="array" ref="F336">SUMPRODUCT(COUNTIF(lstDigits,MID(tblSalaries[[#This Row],[How many hours of a day you work on Excel]],ROW($1:$9)+1,1)))</f>
        <v>1</v>
      </c>
      <c r="G336" s="11">
        <f t="array" ref="G336">IFERROR(IF(D336=1*MID(tblSalaries[[#This Row],[How many hours of a day you work on Excel]],E336,F336),"",1*MID(tblSalaries[[#This Row],[How many hours of a day you work on Excel]],E336,F336)),0)</f>
        <v>6</v>
      </c>
      <c r="H336" s="11">
        <f t="shared" si="15"/>
        <v>5</v>
      </c>
      <c r="I336" s="11">
        <f t="shared" si="16"/>
        <v>4</v>
      </c>
      <c r="J336" s="11">
        <f t="shared" si="17"/>
        <v>6</v>
      </c>
    </row>
    <row r="337" spans="2:10">
      <c r="B337" s="9">
        <f t="array" ref="B337">MIN(IFERROR(FIND(lstNum,tblSalaries[[#This Row],[How many hours of a day you work on Excel]]),""))</f>
        <v>1</v>
      </c>
      <c r="C337" s="9">
        <f t="array" ref="C337">SUMPRODUCT(COUNTIF(lstDigits,MID(tblSalaries[[#This Row],[How many hours of a day you work on Excel]],ROW($1:$9),1)))</f>
        <v>2</v>
      </c>
      <c r="D337" s="11">
        <f t="array" ref="D337">IFERROR(1*MID(tblSalaries[[#This Row],[How many hours of a day you work on Excel]],B337,C337),0)</f>
        <v>4</v>
      </c>
      <c r="E337" s="9">
        <f t="array" ref="E337">MIN(IFERROR(FIND(lstNum,tblSalaries[[#This Row],[How many hours of a day you work on Excel]],B337+1),""))</f>
        <v>6</v>
      </c>
      <c r="F337" s="9">
        <f t="array" ref="F337">SUMPRODUCT(COUNTIF(lstDigits,MID(tblSalaries[[#This Row],[How many hours of a day you work on Excel]],ROW($1:$9)+1,1)))</f>
        <v>1</v>
      </c>
      <c r="G337" s="11">
        <f t="array" ref="G337">IFERROR(IF(D337=1*MID(tblSalaries[[#This Row],[How many hours of a day you work on Excel]],E337,F337),"",1*MID(tblSalaries[[#This Row],[How many hours of a day you work on Excel]],E337,F337)),0)</f>
        <v>6</v>
      </c>
      <c r="H337" s="11">
        <f t="shared" si="15"/>
        <v>5</v>
      </c>
      <c r="I337" s="11">
        <f t="shared" si="16"/>
        <v>4</v>
      </c>
      <c r="J337" s="11">
        <f t="shared" si="17"/>
        <v>6</v>
      </c>
    </row>
    <row r="338" spans="2:10">
      <c r="B338" s="9">
        <f t="array" ref="B338">MIN(IFERROR(FIND(lstNum,tblSalaries[[#This Row],[How many hours of a day you work on Excel]]),""))</f>
        <v>9</v>
      </c>
      <c r="C338" s="9">
        <f t="array" ref="C338">SUMPRODUCT(COUNTIF(lstDigits,MID(tblSalaries[[#This Row],[How many hours of a day you work on Excel]],ROW($1:$9),1)))</f>
        <v>1</v>
      </c>
      <c r="D338" s="11">
        <f t="array" ref="D338">IFERROR(1*MID(tblSalaries[[#This Row],[How many hours of a day you work on Excel]],B338,C338),0)</f>
        <v>8</v>
      </c>
      <c r="E338" s="9">
        <f t="array" ref="E338">MIN(IFERROR(FIND(lstNum,tblSalaries[[#This Row],[How many hours of a day you work on Excel]],B338+1),""))</f>
        <v>31</v>
      </c>
      <c r="F338" s="9">
        <f t="array" ref="F338">SUMPRODUCT(COUNTIF(lstDigits,MID(tblSalaries[[#This Row],[How many hours of a day you work on Excel]],ROW($1:$9)+1,1)))</f>
        <v>1</v>
      </c>
      <c r="G338" s="11" t="str">
        <f t="array" ref="G338">IFERROR(IF(D338=1*MID(tblSalaries[[#This Row],[How many hours of a day you work on Excel]],E338,F338),"",1*MID(tblSalaries[[#This Row],[How many hours of a day you work on Excel]],E338,F338)),0)</f>
        <v/>
      </c>
      <c r="H338" s="11">
        <f t="shared" si="15"/>
        <v>8</v>
      </c>
      <c r="I338" s="11">
        <f t="shared" si="16"/>
        <v>8</v>
      </c>
      <c r="J338" s="11">
        <f t="shared" si="17"/>
        <v>8</v>
      </c>
    </row>
    <row r="339" spans="2:10">
      <c r="B339" s="9">
        <f t="array" ref="B339">MIN(IFERROR(FIND(lstNum,tblSalaries[[#This Row],[How many hours of a day you work on Excel]]),""))</f>
        <v>1</v>
      </c>
      <c r="C339" s="9">
        <f t="array" ref="C339">SUMPRODUCT(COUNTIF(lstDigits,MID(tblSalaries[[#This Row],[How many hours of a day you work on Excel]],ROW($1:$9),1)))</f>
        <v>2</v>
      </c>
      <c r="D339" s="11">
        <f t="array" ref="D339">IFERROR(1*MID(tblSalaries[[#This Row],[How many hours of a day you work on Excel]],B339,C339),0)</f>
        <v>2</v>
      </c>
      <c r="E339" s="9">
        <f t="array" ref="E339">MIN(IFERROR(FIND(lstNum,tblSalaries[[#This Row],[How many hours of a day you work on Excel]],B339+1),""))</f>
        <v>6</v>
      </c>
      <c r="F339" s="9">
        <f t="array" ref="F339">SUMPRODUCT(COUNTIF(lstDigits,MID(tblSalaries[[#This Row],[How many hours of a day you work on Excel]],ROW($1:$9)+1,1)))</f>
        <v>1</v>
      </c>
      <c r="G339" s="11">
        <f t="array" ref="G339">IFERROR(IF(D339=1*MID(tblSalaries[[#This Row],[How many hours of a day you work on Excel]],E339,F339),"",1*MID(tblSalaries[[#This Row],[How many hours of a day you work on Excel]],E339,F339)),0)</f>
        <v>3</v>
      </c>
      <c r="H339" s="11">
        <f t="shared" si="15"/>
        <v>2.5</v>
      </c>
      <c r="I339" s="11">
        <f t="shared" si="16"/>
        <v>2</v>
      </c>
      <c r="J339" s="11">
        <f t="shared" si="17"/>
        <v>3</v>
      </c>
    </row>
    <row r="340" spans="2:10">
      <c r="B340" s="9">
        <f t="array" ref="B340">MIN(IFERROR(FIND(lstNum,tblSalaries[[#This Row],[How many hours of a day you work on Excel]]),""))</f>
        <v>1</v>
      </c>
      <c r="C340" s="9">
        <f t="array" ref="C340">SUMPRODUCT(COUNTIF(lstDigits,MID(tblSalaries[[#This Row],[How many hours of a day you work on Excel]],ROW($1:$9),1)))</f>
        <v>2</v>
      </c>
      <c r="D340" s="11">
        <f t="array" ref="D340">IFERROR(1*MID(tblSalaries[[#This Row],[How many hours of a day you work on Excel]],B340,C340),0)</f>
        <v>4</v>
      </c>
      <c r="E340" s="9">
        <f t="array" ref="E340">MIN(IFERROR(FIND(lstNum,tblSalaries[[#This Row],[How many hours of a day you work on Excel]],B340+1),""))</f>
        <v>6</v>
      </c>
      <c r="F340" s="9">
        <f t="array" ref="F340">SUMPRODUCT(COUNTIF(lstDigits,MID(tblSalaries[[#This Row],[How many hours of a day you work on Excel]],ROW($1:$9)+1,1)))</f>
        <v>1</v>
      </c>
      <c r="G340" s="11">
        <f t="array" ref="G340">IFERROR(IF(D340=1*MID(tblSalaries[[#This Row],[How many hours of a day you work on Excel]],E340,F340),"",1*MID(tblSalaries[[#This Row],[How many hours of a day you work on Excel]],E340,F340)),0)</f>
        <v>6</v>
      </c>
      <c r="H340" s="11">
        <f t="shared" si="15"/>
        <v>5</v>
      </c>
      <c r="I340" s="11">
        <f t="shared" si="16"/>
        <v>4</v>
      </c>
      <c r="J340" s="11">
        <f t="shared" si="17"/>
        <v>6</v>
      </c>
    </row>
    <row r="341" spans="2:10">
      <c r="B341" s="9">
        <f t="array" ref="B341">MIN(IFERROR(FIND(lstNum,tblSalaries[[#This Row],[How many hours of a day you work on Excel]]),""))</f>
        <v>9</v>
      </c>
      <c r="C341" s="9">
        <f t="array" ref="C341">SUMPRODUCT(COUNTIF(lstDigits,MID(tblSalaries[[#This Row],[How many hours of a day you work on Excel]],ROW($1:$9),1)))</f>
        <v>1</v>
      </c>
      <c r="D341" s="11">
        <f t="array" ref="D341">IFERROR(1*MID(tblSalaries[[#This Row],[How many hours of a day you work on Excel]],B341,C341),0)</f>
        <v>8</v>
      </c>
      <c r="E341" s="9">
        <f t="array" ref="E341">MIN(IFERROR(FIND(lstNum,tblSalaries[[#This Row],[How many hours of a day you work on Excel]],B341+1),""))</f>
        <v>31</v>
      </c>
      <c r="F341" s="9">
        <f t="array" ref="F341">SUMPRODUCT(COUNTIF(lstDigits,MID(tblSalaries[[#This Row],[How many hours of a day you work on Excel]],ROW($1:$9)+1,1)))</f>
        <v>1</v>
      </c>
      <c r="G341" s="11" t="str">
        <f t="array" ref="G341">IFERROR(IF(D341=1*MID(tblSalaries[[#This Row],[How many hours of a day you work on Excel]],E341,F341),"",1*MID(tblSalaries[[#This Row],[How many hours of a day you work on Excel]],E341,F341)),0)</f>
        <v/>
      </c>
      <c r="H341" s="11">
        <f t="shared" si="15"/>
        <v>8</v>
      </c>
      <c r="I341" s="11">
        <f t="shared" si="16"/>
        <v>8</v>
      </c>
      <c r="J341" s="11">
        <f t="shared" si="17"/>
        <v>8</v>
      </c>
    </row>
    <row r="342" spans="2:10">
      <c r="B342" s="9">
        <f t="array" ref="B342">MIN(IFERROR(FIND(lstNum,tblSalaries[[#This Row],[How many hours of a day you work on Excel]]),""))</f>
        <v>9</v>
      </c>
      <c r="C342" s="9">
        <f t="array" ref="C342">SUMPRODUCT(COUNTIF(lstDigits,MID(tblSalaries[[#This Row],[How many hours of a day you work on Excel]],ROW($1:$9),1)))</f>
        <v>1</v>
      </c>
      <c r="D342" s="11">
        <f t="array" ref="D342">IFERROR(1*MID(tblSalaries[[#This Row],[How many hours of a day you work on Excel]],B342,C342),0)</f>
        <v>8</v>
      </c>
      <c r="E342" s="9">
        <f t="array" ref="E342">MIN(IFERROR(FIND(lstNum,tblSalaries[[#This Row],[How many hours of a day you work on Excel]],B342+1),""))</f>
        <v>31</v>
      </c>
      <c r="F342" s="9">
        <f t="array" ref="F342">SUMPRODUCT(COUNTIF(lstDigits,MID(tblSalaries[[#This Row],[How many hours of a day you work on Excel]],ROW($1:$9)+1,1)))</f>
        <v>1</v>
      </c>
      <c r="G342" s="11" t="str">
        <f t="array" ref="G342">IFERROR(IF(D342=1*MID(tblSalaries[[#This Row],[How many hours of a day you work on Excel]],E342,F342),"",1*MID(tblSalaries[[#This Row],[How many hours of a day you work on Excel]],E342,F342)),0)</f>
        <v/>
      </c>
      <c r="H342" s="11">
        <f t="shared" si="15"/>
        <v>8</v>
      </c>
      <c r="I342" s="11">
        <f t="shared" si="16"/>
        <v>8</v>
      </c>
      <c r="J342" s="11">
        <f t="shared" si="17"/>
        <v>8</v>
      </c>
    </row>
    <row r="343" spans="2:10">
      <c r="B343" s="9">
        <f t="array" ref="B343">MIN(IFERROR(FIND(lstNum,tblSalaries[[#This Row],[How many hours of a day you work on Excel]]),""))</f>
        <v>1</v>
      </c>
      <c r="C343" s="9">
        <f t="array" ref="C343">SUMPRODUCT(COUNTIF(lstDigits,MID(tblSalaries[[#This Row],[How many hours of a day you work on Excel]],ROW($1:$9),1)))</f>
        <v>2</v>
      </c>
      <c r="D343" s="11">
        <f t="array" ref="D343">IFERROR(1*MID(tblSalaries[[#This Row],[How many hours of a day you work on Excel]],B343,C343),0)</f>
        <v>4</v>
      </c>
      <c r="E343" s="9">
        <f t="array" ref="E343">MIN(IFERROR(FIND(lstNum,tblSalaries[[#This Row],[How many hours of a day you work on Excel]],B343+1),""))</f>
        <v>6</v>
      </c>
      <c r="F343" s="9">
        <f t="array" ref="F343">SUMPRODUCT(COUNTIF(lstDigits,MID(tblSalaries[[#This Row],[How many hours of a day you work on Excel]],ROW($1:$9)+1,1)))</f>
        <v>1</v>
      </c>
      <c r="G343" s="11">
        <f t="array" ref="G343">IFERROR(IF(D343=1*MID(tblSalaries[[#This Row],[How many hours of a day you work on Excel]],E343,F343),"",1*MID(tblSalaries[[#This Row],[How many hours of a day you work on Excel]],E343,F343)),0)</f>
        <v>6</v>
      </c>
      <c r="H343" s="11">
        <f t="shared" si="15"/>
        <v>5</v>
      </c>
      <c r="I343" s="11">
        <f t="shared" si="16"/>
        <v>4</v>
      </c>
      <c r="J343" s="11">
        <f t="shared" si="17"/>
        <v>6</v>
      </c>
    </row>
    <row r="344" spans="2:10">
      <c r="B344" s="9">
        <f t="array" ref="B344">MIN(IFERROR(FIND(lstNum,tblSalaries[[#This Row],[How many hours of a day you work on Excel]]),""))</f>
        <v>1</v>
      </c>
      <c r="C344" s="9">
        <f t="array" ref="C344">SUMPRODUCT(COUNTIF(lstDigits,MID(tblSalaries[[#This Row],[How many hours of a day you work on Excel]],ROW($1:$9),1)))</f>
        <v>2</v>
      </c>
      <c r="D344" s="11">
        <f t="array" ref="D344">IFERROR(1*MID(tblSalaries[[#This Row],[How many hours of a day you work on Excel]],B344,C344),0)</f>
        <v>4</v>
      </c>
      <c r="E344" s="9">
        <f t="array" ref="E344">MIN(IFERROR(FIND(lstNum,tblSalaries[[#This Row],[How many hours of a day you work on Excel]],B344+1),""))</f>
        <v>6</v>
      </c>
      <c r="F344" s="9">
        <f t="array" ref="F344">SUMPRODUCT(COUNTIF(lstDigits,MID(tblSalaries[[#This Row],[How many hours of a day you work on Excel]],ROW($1:$9)+1,1)))</f>
        <v>1</v>
      </c>
      <c r="G344" s="11">
        <f t="array" ref="G344">IFERROR(IF(D344=1*MID(tblSalaries[[#This Row],[How many hours of a day you work on Excel]],E344,F344),"",1*MID(tblSalaries[[#This Row],[How many hours of a day you work on Excel]],E344,F344)),0)</f>
        <v>6</v>
      </c>
      <c r="H344" s="11">
        <f t="shared" ref="H344:H407" si="18">AVERAGE(D344,G344)</f>
        <v>5</v>
      </c>
      <c r="I344" s="11">
        <f t="shared" ref="I344:I407" si="19">MIN(D344,G344)</f>
        <v>4</v>
      </c>
      <c r="J344" s="11">
        <f t="shared" si="17"/>
        <v>6</v>
      </c>
    </row>
    <row r="345" spans="2:10">
      <c r="B345" s="9">
        <f t="array" ref="B345">MIN(IFERROR(FIND(lstNum,tblSalaries[[#This Row],[How many hours of a day you work on Excel]]),""))</f>
        <v>1</v>
      </c>
      <c r="C345" s="9">
        <f t="array" ref="C345">SUMPRODUCT(COUNTIF(lstDigits,MID(tblSalaries[[#This Row],[How many hours of a day you work on Excel]],ROW($1:$9),1)))</f>
        <v>2</v>
      </c>
      <c r="D345" s="11">
        <f t="array" ref="D345">IFERROR(1*MID(tblSalaries[[#This Row],[How many hours of a day you work on Excel]],B345,C345),0)</f>
        <v>4</v>
      </c>
      <c r="E345" s="9">
        <f t="array" ref="E345">MIN(IFERROR(FIND(lstNum,tblSalaries[[#This Row],[How many hours of a day you work on Excel]],B345+1),""))</f>
        <v>6</v>
      </c>
      <c r="F345" s="9">
        <f t="array" ref="F345">SUMPRODUCT(COUNTIF(lstDigits,MID(tblSalaries[[#This Row],[How many hours of a day you work on Excel]],ROW($1:$9)+1,1)))</f>
        <v>1</v>
      </c>
      <c r="G345" s="11">
        <f t="array" ref="G345">IFERROR(IF(D345=1*MID(tblSalaries[[#This Row],[How many hours of a day you work on Excel]],E345,F345),"",1*MID(tblSalaries[[#This Row],[How many hours of a day you work on Excel]],E345,F345)),0)</f>
        <v>6</v>
      </c>
      <c r="H345" s="11">
        <f t="shared" si="18"/>
        <v>5</v>
      </c>
      <c r="I345" s="11">
        <f t="shared" si="19"/>
        <v>4</v>
      </c>
      <c r="J345" s="11">
        <f t="shared" si="17"/>
        <v>6</v>
      </c>
    </row>
    <row r="346" spans="2:10">
      <c r="B346" s="9">
        <f t="array" ref="B346">MIN(IFERROR(FIND(lstNum,tblSalaries[[#This Row],[How many hours of a day you work on Excel]]),""))</f>
        <v>1</v>
      </c>
      <c r="C346" s="9">
        <f t="array" ref="C346">SUMPRODUCT(COUNTIF(lstDigits,MID(tblSalaries[[#This Row],[How many hours of a day you work on Excel]],ROW($1:$9),1)))</f>
        <v>2</v>
      </c>
      <c r="D346" s="11">
        <f t="array" ref="D346">IFERROR(1*MID(tblSalaries[[#This Row],[How many hours of a day you work on Excel]],B346,C346),0)</f>
        <v>4</v>
      </c>
      <c r="E346" s="9">
        <f t="array" ref="E346">MIN(IFERROR(FIND(lstNum,tblSalaries[[#This Row],[How many hours of a day you work on Excel]],B346+1),""))</f>
        <v>6</v>
      </c>
      <c r="F346" s="9">
        <f t="array" ref="F346">SUMPRODUCT(COUNTIF(lstDigits,MID(tblSalaries[[#This Row],[How many hours of a day you work on Excel]],ROW($1:$9)+1,1)))</f>
        <v>1</v>
      </c>
      <c r="G346" s="11">
        <f t="array" ref="G346">IFERROR(IF(D346=1*MID(tblSalaries[[#This Row],[How many hours of a day you work on Excel]],E346,F346),"",1*MID(tblSalaries[[#This Row],[How many hours of a day you work on Excel]],E346,F346)),0)</f>
        <v>6</v>
      </c>
      <c r="H346" s="11">
        <f t="shared" si="18"/>
        <v>5</v>
      </c>
      <c r="I346" s="11">
        <f t="shared" si="19"/>
        <v>4</v>
      </c>
      <c r="J346" s="11">
        <f t="shared" si="17"/>
        <v>6</v>
      </c>
    </row>
    <row r="347" spans="2:10">
      <c r="B347" s="9">
        <f t="array" ref="B347">MIN(IFERROR(FIND(lstNum,tblSalaries[[#This Row],[How many hours of a day you work on Excel]]),""))</f>
        <v>1</v>
      </c>
      <c r="C347" s="9">
        <f t="array" ref="C347">SUMPRODUCT(COUNTIF(lstDigits,MID(tblSalaries[[#This Row],[How many hours of a day you work on Excel]],ROW($1:$9),1)))</f>
        <v>2</v>
      </c>
      <c r="D347" s="11">
        <f t="array" ref="D347">IFERROR(1*MID(tblSalaries[[#This Row],[How many hours of a day you work on Excel]],B347,C347),0)</f>
        <v>4</v>
      </c>
      <c r="E347" s="9">
        <f t="array" ref="E347">MIN(IFERROR(FIND(lstNum,tblSalaries[[#This Row],[How many hours of a day you work on Excel]],B347+1),""))</f>
        <v>6</v>
      </c>
      <c r="F347" s="9">
        <f t="array" ref="F347">SUMPRODUCT(COUNTIF(lstDigits,MID(tblSalaries[[#This Row],[How many hours of a day you work on Excel]],ROW($1:$9)+1,1)))</f>
        <v>1</v>
      </c>
      <c r="G347" s="11">
        <f t="array" ref="G347">IFERROR(IF(D347=1*MID(tblSalaries[[#This Row],[How many hours of a day you work on Excel]],E347,F347),"",1*MID(tblSalaries[[#This Row],[How many hours of a day you work on Excel]],E347,F347)),0)</f>
        <v>6</v>
      </c>
      <c r="H347" s="11">
        <f t="shared" si="18"/>
        <v>5</v>
      </c>
      <c r="I347" s="11">
        <f t="shared" si="19"/>
        <v>4</v>
      </c>
      <c r="J347" s="11">
        <f t="shared" si="17"/>
        <v>6</v>
      </c>
    </row>
    <row r="348" spans="2:10">
      <c r="B348" s="9">
        <f t="array" ref="B348">MIN(IFERROR(FIND(lstNum,tblSalaries[[#This Row],[How many hours of a day you work on Excel]]),""))</f>
        <v>1</v>
      </c>
      <c r="C348" s="9">
        <f t="array" ref="C348">SUMPRODUCT(COUNTIF(lstDigits,MID(tblSalaries[[#This Row],[How many hours of a day you work on Excel]],ROW($1:$9),1)))</f>
        <v>2</v>
      </c>
      <c r="D348" s="11">
        <f t="array" ref="D348">IFERROR(1*MID(tblSalaries[[#This Row],[How many hours of a day you work on Excel]],B348,C348),0)</f>
        <v>2</v>
      </c>
      <c r="E348" s="9">
        <f t="array" ref="E348">MIN(IFERROR(FIND(lstNum,tblSalaries[[#This Row],[How many hours of a day you work on Excel]],B348+1),""))</f>
        <v>6</v>
      </c>
      <c r="F348" s="9">
        <f t="array" ref="F348">SUMPRODUCT(COUNTIF(lstDigits,MID(tblSalaries[[#This Row],[How many hours of a day you work on Excel]],ROW($1:$9)+1,1)))</f>
        <v>1</v>
      </c>
      <c r="G348" s="11">
        <f t="array" ref="G348">IFERROR(IF(D348=1*MID(tblSalaries[[#This Row],[How many hours of a day you work on Excel]],E348,F348),"",1*MID(tblSalaries[[#This Row],[How many hours of a day you work on Excel]],E348,F348)),0)</f>
        <v>3</v>
      </c>
      <c r="H348" s="11">
        <f t="shared" si="18"/>
        <v>2.5</v>
      </c>
      <c r="I348" s="11">
        <f t="shared" si="19"/>
        <v>2</v>
      </c>
      <c r="J348" s="11">
        <f t="shared" si="17"/>
        <v>3</v>
      </c>
    </row>
    <row r="349" spans="2:10">
      <c r="B349" s="9">
        <f t="array" ref="B349">MIN(IFERROR(FIND(lstNum,tblSalaries[[#This Row],[How many hours of a day you work on Excel]]),""))</f>
        <v>1</v>
      </c>
      <c r="C349" s="9">
        <f t="array" ref="C349">SUMPRODUCT(COUNTIF(lstDigits,MID(tblSalaries[[#This Row],[How many hours of a day you work on Excel]],ROW($1:$9),1)))</f>
        <v>2</v>
      </c>
      <c r="D349" s="11">
        <f t="array" ref="D349">IFERROR(1*MID(tblSalaries[[#This Row],[How many hours of a day you work on Excel]],B349,C349),0)</f>
        <v>4</v>
      </c>
      <c r="E349" s="9">
        <f t="array" ref="E349">MIN(IFERROR(FIND(lstNum,tblSalaries[[#This Row],[How many hours of a day you work on Excel]],B349+1),""))</f>
        <v>6</v>
      </c>
      <c r="F349" s="9">
        <f t="array" ref="F349">SUMPRODUCT(COUNTIF(lstDigits,MID(tblSalaries[[#This Row],[How many hours of a day you work on Excel]],ROW($1:$9)+1,1)))</f>
        <v>1</v>
      </c>
      <c r="G349" s="11">
        <f t="array" ref="G349">IFERROR(IF(D349=1*MID(tblSalaries[[#This Row],[How many hours of a day you work on Excel]],E349,F349),"",1*MID(tblSalaries[[#This Row],[How many hours of a day you work on Excel]],E349,F349)),0)</f>
        <v>6</v>
      </c>
      <c r="H349" s="11">
        <f t="shared" si="18"/>
        <v>5</v>
      </c>
      <c r="I349" s="11">
        <f t="shared" si="19"/>
        <v>4</v>
      </c>
      <c r="J349" s="11">
        <f t="shared" si="17"/>
        <v>6</v>
      </c>
    </row>
    <row r="350" spans="2:10">
      <c r="B350" s="9">
        <f t="array" ref="B350">MIN(IFERROR(FIND(lstNum,tblSalaries[[#This Row],[How many hours of a day you work on Excel]]),""))</f>
        <v>9</v>
      </c>
      <c r="C350" s="9">
        <f t="array" ref="C350">SUMPRODUCT(COUNTIF(lstDigits,MID(tblSalaries[[#This Row],[How many hours of a day you work on Excel]],ROW($1:$9),1)))</f>
        <v>1</v>
      </c>
      <c r="D350" s="11">
        <f t="array" ref="D350">IFERROR(1*MID(tblSalaries[[#This Row],[How many hours of a day you work on Excel]],B350,C350),0)</f>
        <v>8</v>
      </c>
      <c r="E350" s="9">
        <f t="array" ref="E350">MIN(IFERROR(FIND(lstNum,tblSalaries[[#This Row],[How many hours of a day you work on Excel]],B350+1),""))</f>
        <v>31</v>
      </c>
      <c r="F350" s="9">
        <f t="array" ref="F350">SUMPRODUCT(COUNTIF(lstDigits,MID(tblSalaries[[#This Row],[How many hours of a day you work on Excel]],ROW($1:$9)+1,1)))</f>
        <v>1</v>
      </c>
      <c r="G350" s="11" t="str">
        <f t="array" ref="G350">IFERROR(IF(D350=1*MID(tblSalaries[[#This Row],[How many hours of a day you work on Excel]],E350,F350),"",1*MID(tblSalaries[[#This Row],[How many hours of a day you work on Excel]],E350,F350)),0)</f>
        <v/>
      </c>
      <c r="H350" s="11">
        <f t="shared" si="18"/>
        <v>8</v>
      </c>
      <c r="I350" s="11">
        <f t="shared" si="19"/>
        <v>8</v>
      </c>
      <c r="J350" s="11">
        <f t="shared" si="17"/>
        <v>8</v>
      </c>
    </row>
    <row r="351" spans="2:10">
      <c r="B351" s="9">
        <f t="array" ref="B351">MIN(IFERROR(FIND(lstNum,tblSalaries[[#This Row],[How many hours of a day you work on Excel]]),""))</f>
        <v>1</v>
      </c>
      <c r="C351" s="9">
        <f t="array" ref="C351">SUMPRODUCT(COUNTIF(lstDigits,MID(tblSalaries[[#This Row],[How many hours of a day you work on Excel]],ROW($1:$9),1)))</f>
        <v>2</v>
      </c>
      <c r="D351" s="11">
        <f t="array" ref="D351">IFERROR(1*MID(tblSalaries[[#This Row],[How many hours of a day you work on Excel]],B351,C351),0)</f>
        <v>2</v>
      </c>
      <c r="E351" s="9">
        <f t="array" ref="E351">MIN(IFERROR(FIND(lstNum,tblSalaries[[#This Row],[How many hours of a day you work on Excel]],B351+1),""))</f>
        <v>6</v>
      </c>
      <c r="F351" s="9">
        <f t="array" ref="F351">SUMPRODUCT(COUNTIF(lstDigits,MID(tblSalaries[[#This Row],[How many hours of a day you work on Excel]],ROW($1:$9)+1,1)))</f>
        <v>1</v>
      </c>
      <c r="G351" s="11">
        <f t="array" ref="G351">IFERROR(IF(D351=1*MID(tblSalaries[[#This Row],[How many hours of a day you work on Excel]],E351,F351),"",1*MID(tblSalaries[[#This Row],[How many hours of a day you work on Excel]],E351,F351)),0)</f>
        <v>3</v>
      </c>
      <c r="H351" s="11">
        <f t="shared" si="18"/>
        <v>2.5</v>
      </c>
      <c r="I351" s="11">
        <f t="shared" si="19"/>
        <v>2</v>
      </c>
      <c r="J351" s="11">
        <f t="shared" si="17"/>
        <v>3</v>
      </c>
    </row>
    <row r="352" spans="2:10">
      <c r="B352" s="9">
        <f t="array" ref="B352">MIN(IFERROR(FIND(lstNum,tblSalaries[[#This Row],[How many hours of a day you work on Excel]]),""))</f>
        <v>9</v>
      </c>
      <c r="C352" s="9">
        <f t="array" ref="C352">SUMPRODUCT(COUNTIF(lstDigits,MID(tblSalaries[[#This Row],[How many hours of a day you work on Excel]],ROW($1:$9),1)))</f>
        <v>1</v>
      </c>
      <c r="D352" s="11">
        <f t="array" ref="D352">IFERROR(1*MID(tblSalaries[[#This Row],[How many hours of a day you work on Excel]],B352,C352),0)</f>
        <v>8</v>
      </c>
      <c r="E352" s="9">
        <f t="array" ref="E352">MIN(IFERROR(FIND(lstNum,tblSalaries[[#This Row],[How many hours of a day you work on Excel]],B352+1),""))</f>
        <v>31</v>
      </c>
      <c r="F352" s="9">
        <f t="array" ref="F352">SUMPRODUCT(COUNTIF(lstDigits,MID(tblSalaries[[#This Row],[How many hours of a day you work on Excel]],ROW($1:$9)+1,1)))</f>
        <v>1</v>
      </c>
      <c r="G352" s="11" t="str">
        <f t="array" ref="G352">IFERROR(IF(D352=1*MID(tblSalaries[[#This Row],[How many hours of a day you work on Excel]],E352,F352),"",1*MID(tblSalaries[[#This Row],[How many hours of a day you work on Excel]],E352,F352)),0)</f>
        <v/>
      </c>
      <c r="H352" s="11">
        <f t="shared" si="18"/>
        <v>8</v>
      </c>
      <c r="I352" s="11">
        <f t="shared" si="19"/>
        <v>8</v>
      </c>
      <c r="J352" s="11">
        <f t="shared" si="17"/>
        <v>8</v>
      </c>
    </row>
    <row r="353" spans="2:10">
      <c r="B353" s="9">
        <f t="array" ref="B353">MIN(IFERROR(FIND(lstNum,tblSalaries[[#This Row],[How many hours of a day you work on Excel]]),""))</f>
        <v>1</v>
      </c>
      <c r="C353" s="9">
        <f t="array" ref="C353">SUMPRODUCT(COUNTIF(lstDigits,MID(tblSalaries[[#This Row],[How many hours of a day you work on Excel]],ROW($1:$9),1)))</f>
        <v>2</v>
      </c>
      <c r="D353" s="11">
        <f t="array" ref="D353">IFERROR(1*MID(tblSalaries[[#This Row],[How many hours of a day you work on Excel]],B353,C353),0)</f>
        <v>2</v>
      </c>
      <c r="E353" s="9">
        <f t="array" ref="E353">MIN(IFERROR(FIND(lstNum,tblSalaries[[#This Row],[How many hours of a day you work on Excel]],B353+1),""))</f>
        <v>6</v>
      </c>
      <c r="F353" s="9">
        <f t="array" ref="F353">SUMPRODUCT(COUNTIF(lstDigits,MID(tblSalaries[[#This Row],[How many hours of a day you work on Excel]],ROW($1:$9)+1,1)))</f>
        <v>1</v>
      </c>
      <c r="G353" s="11">
        <f t="array" ref="G353">IFERROR(IF(D353=1*MID(tblSalaries[[#This Row],[How many hours of a day you work on Excel]],E353,F353),"",1*MID(tblSalaries[[#This Row],[How many hours of a day you work on Excel]],E353,F353)),0)</f>
        <v>3</v>
      </c>
      <c r="H353" s="11">
        <f t="shared" si="18"/>
        <v>2.5</v>
      </c>
      <c r="I353" s="11">
        <f t="shared" si="19"/>
        <v>2</v>
      </c>
      <c r="J353" s="11">
        <f t="shared" si="17"/>
        <v>3</v>
      </c>
    </row>
    <row r="354" spans="2:10">
      <c r="B354" s="9">
        <f t="array" ref="B354">MIN(IFERROR(FIND(lstNum,tblSalaries[[#This Row],[How many hours of a day you work on Excel]]),""))</f>
        <v>1</v>
      </c>
      <c r="C354" s="9">
        <f t="array" ref="C354">SUMPRODUCT(COUNTIF(lstDigits,MID(tblSalaries[[#This Row],[How many hours of a day you work on Excel]],ROW($1:$9),1)))</f>
        <v>2</v>
      </c>
      <c r="D354" s="11">
        <f t="array" ref="D354">IFERROR(1*MID(tblSalaries[[#This Row],[How many hours of a day you work on Excel]],B354,C354),0)</f>
        <v>2</v>
      </c>
      <c r="E354" s="9">
        <f t="array" ref="E354">MIN(IFERROR(FIND(lstNum,tblSalaries[[#This Row],[How many hours of a day you work on Excel]],B354+1),""))</f>
        <v>6</v>
      </c>
      <c r="F354" s="9">
        <f t="array" ref="F354">SUMPRODUCT(COUNTIF(lstDigits,MID(tblSalaries[[#This Row],[How many hours of a day you work on Excel]],ROW($1:$9)+1,1)))</f>
        <v>1</v>
      </c>
      <c r="G354" s="11">
        <f t="array" ref="G354">IFERROR(IF(D354=1*MID(tblSalaries[[#This Row],[How many hours of a day you work on Excel]],E354,F354),"",1*MID(tblSalaries[[#This Row],[How many hours of a day you work on Excel]],E354,F354)),0)</f>
        <v>3</v>
      </c>
      <c r="H354" s="11">
        <f t="shared" si="18"/>
        <v>2.5</v>
      </c>
      <c r="I354" s="11">
        <f t="shared" si="19"/>
        <v>2</v>
      </c>
      <c r="J354" s="11">
        <f t="shared" si="17"/>
        <v>3</v>
      </c>
    </row>
    <row r="355" spans="2:10">
      <c r="B355" s="9">
        <f t="array" ref="B355">MIN(IFERROR(FIND(lstNum,tblSalaries[[#This Row],[How many hours of a day you work on Excel]]),""))</f>
        <v>1</v>
      </c>
      <c r="C355" s="9">
        <f t="array" ref="C355">SUMPRODUCT(COUNTIF(lstDigits,MID(tblSalaries[[#This Row],[How many hours of a day you work on Excel]],ROW($1:$9),1)))</f>
        <v>2</v>
      </c>
      <c r="D355" s="11">
        <f t="array" ref="D355">IFERROR(1*MID(tblSalaries[[#This Row],[How many hours of a day you work on Excel]],B355,C355),0)</f>
        <v>4</v>
      </c>
      <c r="E355" s="9">
        <f t="array" ref="E355">MIN(IFERROR(FIND(lstNum,tblSalaries[[#This Row],[How many hours of a day you work on Excel]],B355+1),""))</f>
        <v>6</v>
      </c>
      <c r="F355" s="9">
        <f t="array" ref="F355">SUMPRODUCT(COUNTIF(lstDigits,MID(tblSalaries[[#This Row],[How many hours of a day you work on Excel]],ROW($1:$9)+1,1)))</f>
        <v>1</v>
      </c>
      <c r="G355" s="11">
        <f t="array" ref="G355">IFERROR(IF(D355=1*MID(tblSalaries[[#This Row],[How many hours of a day you work on Excel]],E355,F355),"",1*MID(tblSalaries[[#This Row],[How many hours of a day you work on Excel]],E355,F355)),0)</f>
        <v>6</v>
      </c>
      <c r="H355" s="11">
        <f t="shared" si="18"/>
        <v>5</v>
      </c>
      <c r="I355" s="11">
        <f t="shared" si="19"/>
        <v>4</v>
      </c>
      <c r="J355" s="11">
        <f t="shared" si="17"/>
        <v>6</v>
      </c>
    </row>
    <row r="356" spans="2:10">
      <c r="B356" s="9">
        <f t="array" ref="B356">MIN(IFERROR(FIND(lstNum,tblSalaries[[#This Row],[How many hours of a day you work on Excel]]),""))</f>
        <v>0</v>
      </c>
      <c r="C356" s="9">
        <f t="array" ref="C356">SUMPRODUCT(COUNTIF(lstDigits,MID(tblSalaries[[#This Row],[How many hours of a day you work on Excel]],ROW($1:$9),1)))</f>
        <v>4</v>
      </c>
      <c r="D356" s="11">
        <f t="array" ref="D356">IFERROR(1*MID(tblSalaries[[#This Row],[How many hours of a day you work on Excel]],B356,C356),0)</f>
        <v>0</v>
      </c>
      <c r="E356" s="9">
        <f t="array" ref="E356">MIN(IFERROR(FIND(lstNum,tblSalaries[[#This Row],[How many hours of a day you work on Excel]],B356+1),""))</f>
        <v>0</v>
      </c>
      <c r="F356" s="9">
        <f t="array" ref="F356">SUMPRODUCT(COUNTIF(lstDigits,MID(tblSalaries[[#This Row],[How many hours of a day you work on Excel]],ROW($1:$9)+1,1)))</f>
        <v>4</v>
      </c>
      <c r="G356" s="11">
        <f t="array" ref="G356">IFERROR(IF(D356=1*MID(tblSalaries[[#This Row],[How many hours of a day you work on Excel]],E356,F356),"",1*MID(tblSalaries[[#This Row],[How many hours of a day you work on Excel]],E356,F356)),0)</f>
        <v>0</v>
      </c>
      <c r="H356" s="11">
        <f t="shared" si="18"/>
        <v>0</v>
      </c>
      <c r="I356" s="11">
        <f t="shared" si="19"/>
        <v>0</v>
      </c>
      <c r="J356" s="11">
        <f t="shared" si="17"/>
        <v>0</v>
      </c>
    </row>
    <row r="357" spans="2:10">
      <c r="B357" s="9">
        <f t="array" ref="B357">MIN(IFERROR(FIND(lstNum,tblSalaries[[#This Row],[How many hours of a day you work on Excel]]),""))</f>
        <v>1</v>
      </c>
      <c r="C357" s="9">
        <f t="array" ref="C357">SUMPRODUCT(COUNTIF(lstDigits,MID(tblSalaries[[#This Row],[How many hours of a day you work on Excel]],ROW($1:$9),1)))</f>
        <v>2</v>
      </c>
      <c r="D357" s="11">
        <f t="array" ref="D357">IFERROR(1*MID(tblSalaries[[#This Row],[How many hours of a day you work on Excel]],B357,C357),0)</f>
        <v>2</v>
      </c>
      <c r="E357" s="9">
        <f t="array" ref="E357">MIN(IFERROR(FIND(lstNum,tblSalaries[[#This Row],[How many hours of a day you work on Excel]],B357+1),""))</f>
        <v>6</v>
      </c>
      <c r="F357" s="9">
        <f t="array" ref="F357">SUMPRODUCT(COUNTIF(lstDigits,MID(tblSalaries[[#This Row],[How many hours of a day you work on Excel]],ROW($1:$9)+1,1)))</f>
        <v>1</v>
      </c>
      <c r="G357" s="11">
        <f t="array" ref="G357">IFERROR(IF(D357=1*MID(tblSalaries[[#This Row],[How many hours of a day you work on Excel]],E357,F357),"",1*MID(tblSalaries[[#This Row],[How many hours of a day you work on Excel]],E357,F357)),0)</f>
        <v>3</v>
      </c>
      <c r="H357" s="11">
        <f t="shared" si="18"/>
        <v>2.5</v>
      </c>
      <c r="I357" s="11">
        <f t="shared" si="19"/>
        <v>2</v>
      </c>
      <c r="J357" s="11">
        <f t="shared" si="17"/>
        <v>3</v>
      </c>
    </row>
    <row r="358" spans="2:10">
      <c r="B358" s="9">
        <f t="array" ref="B358">MIN(IFERROR(FIND(lstNum,tblSalaries[[#This Row],[How many hours of a day you work on Excel]]),""))</f>
        <v>9</v>
      </c>
      <c r="C358" s="9">
        <f t="array" ref="C358">SUMPRODUCT(COUNTIF(lstDigits,MID(tblSalaries[[#This Row],[How many hours of a day you work on Excel]],ROW($1:$9),1)))</f>
        <v>1</v>
      </c>
      <c r="D358" s="11">
        <f t="array" ref="D358">IFERROR(1*MID(tblSalaries[[#This Row],[How many hours of a day you work on Excel]],B358,C358),0)</f>
        <v>8</v>
      </c>
      <c r="E358" s="9">
        <f t="array" ref="E358">MIN(IFERROR(FIND(lstNum,tblSalaries[[#This Row],[How many hours of a day you work on Excel]],B358+1),""))</f>
        <v>31</v>
      </c>
      <c r="F358" s="9">
        <f t="array" ref="F358">SUMPRODUCT(COUNTIF(lstDigits,MID(tblSalaries[[#This Row],[How many hours of a day you work on Excel]],ROW($1:$9)+1,1)))</f>
        <v>1</v>
      </c>
      <c r="G358" s="11" t="str">
        <f t="array" ref="G358">IFERROR(IF(D358=1*MID(tblSalaries[[#This Row],[How many hours of a day you work on Excel]],E358,F358),"",1*MID(tblSalaries[[#This Row],[How many hours of a day you work on Excel]],E358,F358)),0)</f>
        <v/>
      </c>
      <c r="H358" s="11">
        <f t="shared" si="18"/>
        <v>8</v>
      </c>
      <c r="I358" s="11">
        <f t="shared" si="19"/>
        <v>8</v>
      </c>
      <c r="J358" s="11">
        <f t="shared" si="17"/>
        <v>8</v>
      </c>
    </row>
    <row r="359" spans="2:10">
      <c r="B359" s="9">
        <f t="array" ref="B359">MIN(IFERROR(FIND(lstNum,tblSalaries[[#This Row],[How many hours of a day you work on Excel]]),""))</f>
        <v>9</v>
      </c>
      <c r="C359" s="9">
        <f t="array" ref="C359">SUMPRODUCT(COUNTIF(lstDigits,MID(tblSalaries[[#This Row],[How many hours of a day you work on Excel]],ROW($1:$9),1)))</f>
        <v>1</v>
      </c>
      <c r="D359" s="11">
        <f t="array" ref="D359">IFERROR(1*MID(tblSalaries[[#This Row],[How many hours of a day you work on Excel]],B359,C359),0)</f>
        <v>8</v>
      </c>
      <c r="E359" s="9">
        <f t="array" ref="E359">MIN(IFERROR(FIND(lstNum,tblSalaries[[#This Row],[How many hours of a day you work on Excel]],B359+1),""))</f>
        <v>31</v>
      </c>
      <c r="F359" s="9">
        <f t="array" ref="F359">SUMPRODUCT(COUNTIF(lstDigits,MID(tblSalaries[[#This Row],[How many hours of a day you work on Excel]],ROW($1:$9)+1,1)))</f>
        <v>1</v>
      </c>
      <c r="G359" s="11" t="str">
        <f t="array" ref="G359">IFERROR(IF(D359=1*MID(tblSalaries[[#This Row],[How many hours of a day you work on Excel]],E359,F359),"",1*MID(tblSalaries[[#This Row],[How many hours of a day you work on Excel]],E359,F359)),0)</f>
        <v/>
      </c>
      <c r="H359" s="11">
        <f t="shared" si="18"/>
        <v>8</v>
      </c>
      <c r="I359" s="11">
        <f t="shared" si="19"/>
        <v>8</v>
      </c>
      <c r="J359" s="11">
        <f t="shared" si="17"/>
        <v>8</v>
      </c>
    </row>
    <row r="360" spans="2:10">
      <c r="B360" s="9">
        <f t="array" ref="B360">MIN(IFERROR(FIND(lstNum,tblSalaries[[#This Row],[How many hours of a day you work on Excel]]),""))</f>
        <v>1</v>
      </c>
      <c r="C360" s="9">
        <f t="array" ref="C360">SUMPRODUCT(COUNTIF(lstDigits,MID(tblSalaries[[#This Row],[How many hours of a day you work on Excel]],ROW($1:$9),1)))</f>
        <v>2</v>
      </c>
      <c r="D360" s="11">
        <f t="array" ref="D360">IFERROR(1*MID(tblSalaries[[#This Row],[How many hours of a day you work on Excel]],B360,C360),0)</f>
        <v>4</v>
      </c>
      <c r="E360" s="9">
        <f t="array" ref="E360">MIN(IFERROR(FIND(lstNum,tblSalaries[[#This Row],[How many hours of a day you work on Excel]],B360+1),""))</f>
        <v>6</v>
      </c>
      <c r="F360" s="9">
        <f t="array" ref="F360">SUMPRODUCT(COUNTIF(lstDigits,MID(tblSalaries[[#This Row],[How many hours of a day you work on Excel]],ROW($1:$9)+1,1)))</f>
        <v>1</v>
      </c>
      <c r="G360" s="11">
        <f t="array" ref="G360">IFERROR(IF(D360=1*MID(tblSalaries[[#This Row],[How many hours of a day you work on Excel]],E360,F360),"",1*MID(tblSalaries[[#This Row],[How many hours of a day you work on Excel]],E360,F360)),0)</f>
        <v>6</v>
      </c>
      <c r="H360" s="11">
        <f t="shared" si="18"/>
        <v>5</v>
      </c>
      <c r="I360" s="11">
        <f t="shared" si="19"/>
        <v>4</v>
      </c>
      <c r="J360" s="11">
        <f t="shared" si="17"/>
        <v>6</v>
      </c>
    </row>
    <row r="361" spans="2:10">
      <c r="B361" s="9">
        <f t="array" ref="B361">MIN(IFERROR(FIND(lstNum,tblSalaries[[#This Row],[How many hours of a day you work on Excel]]),""))</f>
        <v>1</v>
      </c>
      <c r="C361" s="9">
        <f t="array" ref="C361">SUMPRODUCT(COUNTIF(lstDigits,MID(tblSalaries[[#This Row],[How many hours of a day you work on Excel]],ROW($1:$9),1)))</f>
        <v>2</v>
      </c>
      <c r="D361" s="11">
        <f t="array" ref="D361">IFERROR(1*MID(tblSalaries[[#This Row],[How many hours of a day you work on Excel]],B361,C361),0)</f>
        <v>1</v>
      </c>
      <c r="E361" s="9">
        <f t="array" ref="E361">MIN(IFERROR(FIND(lstNum,tblSalaries[[#This Row],[How many hours of a day you work on Excel]],B361+1),""))</f>
        <v>6</v>
      </c>
      <c r="F361" s="9">
        <f t="array" ref="F361">SUMPRODUCT(COUNTIF(lstDigits,MID(tblSalaries[[#This Row],[How many hours of a day you work on Excel]],ROW($1:$9)+1,1)))</f>
        <v>1</v>
      </c>
      <c r="G361" s="11">
        <f t="array" ref="G361">IFERROR(IF(D361=1*MID(tblSalaries[[#This Row],[How many hours of a day you work on Excel]],E361,F361),"",1*MID(tblSalaries[[#This Row],[How many hours of a day you work on Excel]],E361,F361)),0)</f>
        <v>2</v>
      </c>
      <c r="H361" s="11">
        <f t="shared" si="18"/>
        <v>1.5</v>
      </c>
      <c r="I361" s="11">
        <f t="shared" si="19"/>
        <v>1</v>
      </c>
      <c r="J361" s="11">
        <f t="shared" si="17"/>
        <v>2</v>
      </c>
    </row>
    <row r="362" spans="2:10">
      <c r="B362" s="9">
        <f t="array" ref="B362">MIN(IFERROR(FIND(lstNum,tblSalaries[[#This Row],[How many hours of a day you work on Excel]]),""))</f>
        <v>1</v>
      </c>
      <c r="C362" s="9">
        <f t="array" ref="C362">SUMPRODUCT(COUNTIF(lstDigits,MID(tblSalaries[[#This Row],[How many hours of a day you work on Excel]],ROW($1:$9),1)))</f>
        <v>2</v>
      </c>
      <c r="D362" s="11">
        <f t="array" ref="D362">IFERROR(1*MID(tblSalaries[[#This Row],[How many hours of a day you work on Excel]],B362,C362),0)</f>
        <v>4</v>
      </c>
      <c r="E362" s="9">
        <f t="array" ref="E362">MIN(IFERROR(FIND(lstNum,tblSalaries[[#This Row],[How many hours of a day you work on Excel]],B362+1),""))</f>
        <v>6</v>
      </c>
      <c r="F362" s="9">
        <f t="array" ref="F362">SUMPRODUCT(COUNTIF(lstDigits,MID(tblSalaries[[#This Row],[How many hours of a day you work on Excel]],ROW($1:$9)+1,1)))</f>
        <v>1</v>
      </c>
      <c r="G362" s="11">
        <f t="array" ref="G362">IFERROR(IF(D362=1*MID(tblSalaries[[#This Row],[How many hours of a day you work on Excel]],E362,F362),"",1*MID(tblSalaries[[#This Row],[How many hours of a day you work on Excel]],E362,F362)),0)</f>
        <v>6</v>
      </c>
      <c r="H362" s="11">
        <f t="shared" si="18"/>
        <v>5</v>
      </c>
      <c r="I362" s="11">
        <f t="shared" si="19"/>
        <v>4</v>
      </c>
      <c r="J362" s="11">
        <f t="shared" si="17"/>
        <v>6</v>
      </c>
    </row>
    <row r="363" spans="2:10">
      <c r="B363" s="9">
        <f t="array" ref="B363">MIN(IFERROR(FIND(lstNum,tblSalaries[[#This Row],[How many hours of a day you work on Excel]]),""))</f>
        <v>1</v>
      </c>
      <c r="C363" s="9">
        <f t="array" ref="C363">SUMPRODUCT(COUNTIF(lstDigits,MID(tblSalaries[[#This Row],[How many hours of a day you work on Excel]],ROW($1:$9),1)))</f>
        <v>2</v>
      </c>
      <c r="D363" s="11">
        <f t="array" ref="D363">IFERROR(1*MID(tblSalaries[[#This Row],[How many hours of a day you work on Excel]],B363,C363),0)</f>
        <v>4</v>
      </c>
      <c r="E363" s="9">
        <f t="array" ref="E363">MIN(IFERROR(FIND(lstNum,tblSalaries[[#This Row],[How many hours of a day you work on Excel]],B363+1),""))</f>
        <v>6</v>
      </c>
      <c r="F363" s="9">
        <f t="array" ref="F363">SUMPRODUCT(COUNTIF(lstDigits,MID(tblSalaries[[#This Row],[How many hours of a day you work on Excel]],ROW($1:$9)+1,1)))</f>
        <v>1</v>
      </c>
      <c r="G363" s="11">
        <f t="array" ref="G363">IFERROR(IF(D363=1*MID(tblSalaries[[#This Row],[How many hours of a day you work on Excel]],E363,F363),"",1*MID(tblSalaries[[#This Row],[How many hours of a day you work on Excel]],E363,F363)),0)</f>
        <v>6</v>
      </c>
      <c r="H363" s="11">
        <f t="shared" si="18"/>
        <v>5</v>
      </c>
      <c r="I363" s="11">
        <f t="shared" si="19"/>
        <v>4</v>
      </c>
      <c r="J363" s="11">
        <f t="shared" si="17"/>
        <v>6</v>
      </c>
    </row>
    <row r="364" spans="2:10">
      <c r="B364" s="9">
        <f t="array" ref="B364">MIN(IFERROR(FIND(lstNum,tblSalaries[[#This Row],[How many hours of a day you work on Excel]]),""))</f>
        <v>1</v>
      </c>
      <c r="C364" s="9">
        <f t="array" ref="C364">SUMPRODUCT(COUNTIF(lstDigits,MID(tblSalaries[[#This Row],[How many hours of a day you work on Excel]],ROW($1:$9),1)))</f>
        <v>2</v>
      </c>
      <c r="D364" s="11">
        <f t="array" ref="D364">IFERROR(1*MID(tblSalaries[[#This Row],[How many hours of a day you work on Excel]],B364,C364),0)</f>
        <v>4</v>
      </c>
      <c r="E364" s="9">
        <f t="array" ref="E364">MIN(IFERROR(FIND(lstNum,tblSalaries[[#This Row],[How many hours of a day you work on Excel]],B364+1),""))</f>
        <v>6</v>
      </c>
      <c r="F364" s="9">
        <f t="array" ref="F364">SUMPRODUCT(COUNTIF(lstDigits,MID(tblSalaries[[#This Row],[How many hours of a day you work on Excel]],ROW($1:$9)+1,1)))</f>
        <v>1</v>
      </c>
      <c r="G364" s="11">
        <f t="array" ref="G364">IFERROR(IF(D364=1*MID(tblSalaries[[#This Row],[How many hours of a day you work on Excel]],E364,F364),"",1*MID(tblSalaries[[#This Row],[How many hours of a day you work on Excel]],E364,F364)),0)</f>
        <v>6</v>
      </c>
      <c r="H364" s="11">
        <f t="shared" si="18"/>
        <v>5</v>
      </c>
      <c r="I364" s="11">
        <f t="shared" si="19"/>
        <v>4</v>
      </c>
      <c r="J364" s="11">
        <f t="shared" si="17"/>
        <v>6</v>
      </c>
    </row>
    <row r="365" spans="2:10">
      <c r="B365" s="9">
        <f t="array" ref="B365">MIN(IFERROR(FIND(lstNum,tblSalaries[[#This Row],[How many hours of a day you work on Excel]]),""))</f>
        <v>9</v>
      </c>
      <c r="C365" s="9">
        <f t="array" ref="C365">SUMPRODUCT(COUNTIF(lstDigits,MID(tblSalaries[[#This Row],[How many hours of a day you work on Excel]],ROW($1:$9),1)))</f>
        <v>1</v>
      </c>
      <c r="D365" s="11">
        <f t="array" ref="D365">IFERROR(1*MID(tblSalaries[[#This Row],[How many hours of a day you work on Excel]],B365,C365),0)</f>
        <v>8</v>
      </c>
      <c r="E365" s="9">
        <f t="array" ref="E365">MIN(IFERROR(FIND(lstNum,tblSalaries[[#This Row],[How many hours of a day you work on Excel]],B365+1),""))</f>
        <v>31</v>
      </c>
      <c r="F365" s="9">
        <f t="array" ref="F365">SUMPRODUCT(COUNTIF(lstDigits,MID(tblSalaries[[#This Row],[How many hours of a day you work on Excel]],ROW($1:$9)+1,1)))</f>
        <v>1</v>
      </c>
      <c r="G365" s="11" t="str">
        <f t="array" ref="G365">IFERROR(IF(D365=1*MID(tblSalaries[[#This Row],[How many hours of a day you work on Excel]],E365,F365),"",1*MID(tblSalaries[[#This Row],[How many hours of a day you work on Excel]],E365,F365)),0)</f>
        <v/>
      </c>
      <c r="H365" s="11">
        <f t="shared" si="18"/>
        <v>8</v>
      </c>
      <c r="I365" s="11">
        <f t="shared" si="19"/>
        <v>8</v>
      </c>
      <c r="J365" s="11">
        <f t="shared" si="17"/>
        <v>8</v>
      </c>
    </row>
    <row r="366" spans="2:10">
      <c r="B366" s="9">
        <f t="array" ref="B366">MIN(IFERROR(FIND(lstNum,tblSalaries[[#This Row],[How many hours of a day you work on Excel]]),""))</f>
        <v>9</v>
      </c>
      <c r="C366" s="9">
        <f t="array" ref="C366">SUMPRODUCT(COUNTIF(lstDigits,MID(tblSalaries[[#This Row],[How many hours of a day you work on Excel]],ROW($1:$9),1)))</f>
        <v>1</v>
      </c>
      <c r="D366" s="11">
        <f t="array" ref="D366">IFERROR(1*MID(tblSalaries[[#This Row],[How many hours of a day you work on Excel]],B366,C366),0)</f>
        <v>8</v>
      </c>
      <c r="E366" s="9">
        <f t="array" ref="E366">MIN(IFERROR(FIND(lstNum,tblSalaries[[#This Row],[How many hours of a day you work on Excel]],B366+1),""))</f>
        <v>31</v>
      </c>
      <c r="F366" s="9">
        <f t="array" ref="F366">SUMPRODUCT(COUNTIF(lstDigits,MID(tblSalaries[[#This Row],[How many hours of a day you work on Excel]],ROW($1:$9)+1,1)))</f>
        <v>1</v>
      </c>
      <c r="G366" s="11" t="str">
        <f t="array" ref="G366">IFERROR(IF(D366=1*MID(tblSalaries[[#This Row],[How many hours of a day you work on Excel]],E366,F366),"",1*MID(tblSalaries[[#This Row],[How many hours of a day you work on Excel]],E366,F366)),0)</f>
        <v/>
      </c>
      <c r="H366" s="11">
        <f t="shared" si="18"/>
        <v>8</v>
      </c>
      <c r="I366" s="11">
        <f t="shared" si="19"/>
        <v>8</v>
      </c>
      <c r="J366" s="11">
        <f t="shared" si="17"/>
        <v>8</v>
      </c>
    </row>
    <row r="367" spans="2:10">
      <c r="B367" s="9">
        <f t="array" ref="B367">MIN(IFERROR(FIND(lstNum,tblSalaries[[#This Row],[How many hours of a day you work on Excel]]),""))</f>
        <v>1</v>
      </c>
      <c r="C367" s="9">
        <f t="array" ref="C367">SUMPRODUCT(COUNTIF(lstDigits,MID(tblSalaries[[#This Row],[How many hours of a day you work on Excel]],ROW($1:$9),1)))</f>
        <v>2</v>
      </c>
      <c r="D367" s="11">
        <f t="array" ref="D367">IFERROR(1*MID(tblSalaries[[#This Row],[How many hours of a day you work on Excel]],B367,C367),0)</f>
        <v>2</v>
      </c>
      <c r="E367" s="9">
        <f t="array" ref="E367">MIN(IFERROR(FIND(lstNum,tblSalaries[[#This Row],[How many hours of a day you work on Excel]],B367+1),""))</f>
        <v>6</v>
      </c>
      <c r="F367" s="9">
        <f t="array" ref="F367">SUMPRODUCT(COUNTIF(lstDigits,MID(tblSalaries[[#This Row],[How many hours of a day you work on Excel]],ROW($1:$9)+1,1)))</f>
        <v>1</v>
      </c>
      <c r="G367" s="11">
        <f t="array" ref="G367">IFERROR(IF(D367=1*MID(tblSalaries[[#This Row],[How many hours of a day you work on Excel]],E367,F367),"",1*MID(tblSalaries[[#This Row],[How many hours of a day you work on Excel]],E367,F367)),0)</f>
        <v>3</v>
      </c>
      <c r="H367" s="11">
        <f t="shared" si="18"/>
        <v>2.5</v>
      </c>
      <c r="I367" s="11">
        <f t="shared" si="19"/>
        <v>2</v>
      </c>
      <c r="J367" s="11">
        <f t="shared" si="17"/>
        <v>3</v>
      </c>
    </row>
    <row r="368" spans="2:10">
      <c r="B368" s="9">
        <f t="array" ref="B368">MIN(IFERROR(FIND(lstNum,tblSalaries[[#This Row],[How many hours of a day you work on Excel]]),""))</f>
        <v>1</v>
      </c>
      <c r="C368" s="9">
        <f t="array" ref="C368">SUMPRODUCT(COUNTIF(lstDigits,MID(tblSalaries[[#This Row],[How many hours of a day you work on Excel]],ROW($1:$9),1)))</f>
        <v>2</v>
      </c>
      <c r="D368" s="11">
        <f t="array" ref="D368">IFERROR(1*MID(tblSalaries[[#This Row],[How many hours of a day you work on Excel]],B368,C368),0)</f>
        <v>2</v>
      </c>
      <c r="E368" s="9">
        <f t="array" ref="E368">MIN(IFERROR(FIND(lstNum,tblSalaries[[#This Row],[How many hours of a day you work on Excel]],B368+1),""))</f>
        <v>6</v>
      </c>
      <c r="F368" s="9">
        <f t="array" ref="F368">SUMPRODUCT(COUNTIF(lstDigits,MID(tblSalaries[[#This Row],[How many hours of a day you work on Excel]],ROW($1:$9)+1,1)))</f>
        <v>1</v>
      </c>
      <c r="G368" s="11">
        <f t="array" ref="G368">IFERROR(IF(D368=1*MID(tblSalaries[[#This Row],[How many hours of a day you work on Excel]],E368,F368),"",1*MID(tblSalaries[[#This Row],[How many hours of a day you work on Excel]],E368,F368)),0)</f>
        <v>3</v>
      </c>
      <c r="H368" s="11">
        <f t="shared" si="18"/>
        <v>2.5</v>
      </c>
      <c r="I368" s="11">
        <f t="shared" si="19"/>
        <v>2</v>
      </c>
      <c r="J368" s="11">
        <f t="shared" si="17"/>
        <v>3</v>
      </c>
    </row>
    <row r="369" spans="2:10">
      <c r="B369" s="9">
        <f t="array" ref="B369">MIN(IFERROR(FIND(lstNum,tblSalaries[[#This Row],[How many hours of a day you work on Excel]]),""))</f>
        <v>1</v>
      </c>
      <c r="C369" s="9">
        <f t="array" ref="C369">SUMPRODUCT(COUNTIF(lstDigits,MID(tblSalaries[[#This Row],[How many hours of a day you work on Excel]],ROW($1:$9),1)))</f>
        <v>2</v>
      </c>
      <c r="D369" s="11">
        <f t="array" ref="D369">IFERROR(1*MID(tblSalaries[[#This Row],[How many hours of a day you work on Excel]],B369,C369),0)</f>
        <v>1</v>
      </c>
      <c r="E369" s="9">
        <f t="array" ref="E369">MIN(IFERROR(FIND(lstNum,tblSalaries[[#This Row],[How many hours of a day you work on Excel]],B369+1),""))</f>
        <v>6</v>
      </c>
      <c r="F369" s="9">
        <f t="array" ref="F369">SUMPRODUCT(COUNTIF(lstDigits,MID(tblSalaries[[#This Row],[How many hours of a day you work on Excel]],ROW($1:$9)+1,1)))</f>
        <v>1</v>
      </c>
      <c r="G369" s="11">
        <f t="array" ref="G369">IFERROR(IF(D369=1*MID(tblSalaries[[#This Row],[How many hours of a day you work on Excel]],E369,F369),"",1*MID(tblSalaries[[#This Row],[How many hours of a day you work on Excel]],E369,F369)),0)</f>
        <v>2</v>
      </c>
      <c r="H369" s="11">
        <f t="shared" si="18"/>
        <v>1.5</v>
      </c>
      <c r="I369" s="11">
        <f t="shared" si="19"/>
        <v>1</v>
      </c>
      <c r="J369" s="11">
        <f t="shared" si="17"/>
        <v>2</v>
      </c>
    </row>
    <row r="370" spans="2:10">
      <c r="B370" s="9">
        <f t="array" ref="B370">MIN(IFERROR(FIND(lstNum,tblSalaries[[#This Row],[How many hours of a day you work on Excel]]),""))</f>
        <v>1</v>
      </c>
      <c r="C370" s="9">
        <f t="array" ref="C370">SUMPRODUCT(COUNTIF(lstDigits,MID(tblSalaries[[#This Row],[How many hours of a day you work on Excel]],ROW($1:$9),1)))</f>
        <v>2</v>
      </c>
      <c r="D370" s="11">
        <f t="array" ref="D370">IFERROR(1*MID(tblSalaries[[#This Row],[How many hours of a day you work on Excel]],B370,C370),0)</f>
        <v>2</v>
      </c>
      <c r="E370" s="9">
        <f t="array" ref="E370">MIN(IFERROR(FIND(lstNum,tblSalaries[[#This Row],[How many hours of a day you work on Excel]],B370+1),""))</f>
        <v>6</v>
      </c>
      <c r="F370" s="9">
        <f t="array" ref="F370">SUMPRODUCT(COUNTIF(lstDigits,MID(tblSalaries[[#This Row],[How many hours of a day you work on Excel]],ROW($1:$9)+1,1)))</f>
        <v>1</v>
      </c>
      <c r="G370" s="11">
        <f t="array" ref="G370">IFERROR(IF(D370=1*MID(tblSalaries[[#This Row],[How many hours of a day you work on Excel]],E370,F370),"",1*MID(tblSalaries[[#This Row],[How many hours of a day you work on Excel]],E370,F370)),0)</f>
        <v>3</v>
      </c>
      <c r="H370" s="11">
        <f t="shared" si="18"/>
        <v>2.5</v>
      </c>
      <c r="I370" s="11">
        <f t="shared" si="19"/>
        <v>2</v>
      </c>
      <c r="J370" s="11">
        <f t="shared" si="17"/>
        <v>3</v>
      </c>
    </row>
    <row r="371" spans="2:10">
      <c r="B371" s="9">
        <f t="array" ref="B371">MIN(IFERROR(FIND(lstNum,tblSalaries[[#This Row],[How many hours of a day you work on Excel]]),""))</f>
        <v>9</v>
      </c>
      <c r="C371" s="9">
        <f t="array" ref="C371">SUMPRODUCT(COUNTIF(lstDigits,MID(tblSalaries[[#This Row],[How many hours of a day you work on Excel]],ROW($1:$9),1)))</f>
        <v>1</v>
      </c>
      <c r="D371" s="11">
        <f t="array" ref="D371">IFERROR(1*MID(tblSalaries[[#This Row],[How many hours of a day you work on Excel]],B371,C371),0)</f>
        <v>8</v>
      </c>
      <c r="E371" s="9">
        <f t="array" ref="E371">MIN(IFERROR(FIND(lstNum,tblSalaries[[#This Row],[How many hours of a day you work on Excel]],B371+1),""))</f>
        <v>31</v>
      </c>
      <c r="F371" s="9">
        <f t="array" ref="F371">SUMPRODUCT(COUNTIF(lstDigits,MID(tblSalaries[[#This Row],[How many hours of a day you work on Excel]],ROW($1:$9)+1,1)))</f>
        <v>1</v>
      </c>
      <c r="G371" s="11" t="str">
        <f t="array" ref="G371">IFERROR(IF(D371=1*MID(tblSalaries[[#This Row],[How many hours of a day you work on Excel]],E371,F371),"",1*MID(tblSalaries[[#This Row],[How many hours of a day you work on Excel]],E371,F371)),0)</f>
        <v/>
      </c>
      <c r="H371" s="11">
        <f t="shared" si="18"/>
        <v>8</v>
      </c>
      <c r="I371" s="11">
        <f t="shared" si="19"/>
        <v>8</v>
      </c>
      <c r="J371" s="11">
        <f t="shared" si="17"/>
        <v>8</v>
      </c>
    </row>
    <row r="372" spans="2:10">
      <c r="B372" s="9">
        <f t="array" ref="B372">MIN(IFERROR(FIND(lstNum,tblSalaries[[#This Row],[How many hours of a day you work on Excel]]),""))</f>
        <v>1</v>
      </c>
      <c r="C372" s="9">
        <f t="array" ref="C372">SUMPRODUCT(COUNTIF(lstDigits,MID(tblSalaries[[#This Row],[How many hours of a day you work on Excel]],ROW($1:$9),1)))</f>
        <v>2</v>
      </c>
      <c r="D372" s="11">
        <f t="array" ref="D372">IFERROR(1*MID(tblSalaries[[#This Row],[How many hours of a day you work on Excel]],B372,C372),0)</f>
        <v>2</v>
      </c>
      <c r="E372" s="9">
        <f t="array" ref="E372">MIN(IFERROR(FIND(lstNum,tblSalaries[[#This Row],[How many hours of a day you work on Excel]],B372+1),""))</f>
        <v>6</v>
      </c>
      <c r="F372" s="9">
        <f t="array" ref="F372">SUMPRODUCT(COUNTIF(lstDigits,MID(tblSalaries[[#This Row],[How many hours of a day you work on Excel]],ROW($1:$9)+1,1)))</f>
        <v>1</v>
      </c>
      <c r="G372" s="11">
        <f t="array" ref="G372">IFERROR(IF(D372=1*MID(tblSalaries[[#This Row],[How many hours of a day you work on Excel]],E372,F372),"",1*MID(tblSalaries[[#This Row],[How many hours of a day you work on Excel]],E372,F372)),0)</f>
        <v>3</v>
      </c>
      <c r="H372" s="11">
        <f t="shared" si="18"/>
        <v>2.5</v>
      </c>
      <c r="I372" s="11">
        <f t="shared" si="19"/>
        <v>2</v>
      </c>
      <c r="J372" s="11">
        <f t="shared" si="17"/>
        <v>3</v>
      </c>
    </row>
    <row r="373" spans="2:10">
      <c r="B373" s="9">
        <f t="array" ref="B373">MIN(IFERROR(FIND(lstNum,tblSalaries[[#This Row],[How many hours of a day you work on Excel]]),""))</f>
        <v>1</v>
      </c>
      <c r="C373" s="9">
        <f t="array" ref="C373">SUMPRODUCT(COUNTIF(lstDigits,MID(tblSalaries[[#This Row],[How many hours of a day you work on Excel]],ROW($1:$9),1)))</f>
        <v>2</v>
      </c>
      <c r="D373" s="11">
        <f t="array" ref="D373">IFERROR(1*MID(tblSalaries[[#This Row],[How many hours of a day you work on Excel]],B373,C373),0)</f>
        <v>4</v>
      </c>
      <c r="E373" s="9">
        <f t="array" ref="E373">MIN(IFERROR(FIND(lstNum,tblSalaries[[#This Row],[How many hours of a day you work on Excel]],B373+1),""))</f>
        <v>6</v>
      </c>
      <c r="F373" s="9">
        <f t="array" ref="F373">SUMPRODUCT(COUNTIF(lstDigits,MID(tblSalaries[[#This Row],[How many hours of a day you work on Excel]],ROW($1:$9)+1,1)))</f>
        <v>1</v>
      </c>
      <c r="G373" s="11">
        <f t="array" ref="G373">IFERROR(IF(D373=1*MID(tblSalaries[[#This Row],[How many hours of a day you work on Excel]],E373,F373),"",1*MID(tblSalaries[[#This Row],[How many hours of a day you work on Excel]],E373,F373)),0)</f>
        <v>6</v>
      </c>
      <c r="H373" s="11">
        <f t="shared" si="18"/>
        <v>5</v>
      </c>
      <c r="I373" s="11">
        <f t="shared" si="19"/>
        <v>4</v>
      </c>
      <c r="J373" s="11">
        <f t="shared" si="17"/>
        <v>6</v>
      </c>
    </row>
    <row r="374" spans="2:10">
      <c r="B374" s="9">
        <f t="array" ref="B374">MIN(IFERROR(FIND(lstNum,tblSalaries[[#This Row],[How many hours of a day you work on Excel]]),""))</f>
        <v>1</v>
      </c>
      <c r="C374" s="9">
        <f t="array" ref="C374">SUMPRODUCT(COUNTIF(lstDigits,MID(tblSalaries[[#This Row],[How many hours of a day you work on Excel]],ROW($1:$9),1)))</f>
        <v>2</v>
      </c>
      <c r="D374" s="11">
        <f t="array" ref="D374">IFERROR(1*MID(tblSalaries[[#This Row],[How many hours of a day you work on Excel]],B374,C374),0)</f>
        <v>2</v>
      </c>
      <c r="E374" s="9">
        <f t="array" ref="E374">MIN(IFERROR(FIND(lstNum,tblSalaries[[#This Row],[How many hours of a day you work on Excel]],B374+1),""))</f>
        <v>6</v>
      </c>
      <c r="F374" s="9">
        <f t="array" ref="F374">SUMPRODUCT(COUNTIF(lstDigits,MID(tblSalaries[[#This Row],[How many hours of a day you work on Excel]],ROW($1:$9)+1,1)))</f>
        <v>1</v>
      </c>
      <c r="G374" s="11">
        <f t="array" ref="G374">IFERROR(IF(D374=1*MID(tblSalaries[[#This Row],[How many hours of a day you work on Excel]],E374,F374),"",1*MID(tblSalaries[[#This Row],[How many hours of a day you work on Excel]],E374,F374)),0)</f>
        <v>3</v>
      </c>
      <c r="H374" s="11">
        <f t="shared" si="18"/>
        <v>2.5</v>
      </c>
      <c r="I374" s="11">
        <f t="shared" si="19"/>
        <v>2</v>
      </c>
      <c r="J374" s="11">
        <f t="shared" si="17"/>
        <v>3</v>
      </c>
    </row>
    <row r="375" spans="2:10">
      <c r="B375" s="9">
        <f t="array" ref="B375">MIN(IFERROR(FIND(lstNum,tblSalaries[[#This Row],[How many hours of a day you work on Excel]]),""))</f>
        <v>1</v>
      </c>
      <c r="C375" s="9">
        <f t="array" ref="C375">SUMPRODUCT(COUNTIF(lstDigits,MID(tblSalaries[[#This Row],[How many hours of a day you work on Excel]],ROW($1:$9),1)))</f>
        <v>2</v>
      </c>
      <c r="D375" s="11">
        <f t="array" ref="D375">IFERROR(1*MID(tblSalaries[[#This Row],[How many hours of a day you work on Excel]],B375,C375),0)</f>
        <v>4</v>
      </c>
      <c r="E375" s="9">
        <f t="array" ref="E375">MIN(IFERROR(FIND(lstNum,tblSalaries[[#This Row],[How many hours of a day you work on Excel]],B375+1),""))</f>
        <v>6</v>
      </c>
      <c r="F375" s="9">
        <f t="array" ref="F375">SUMPRODUCT(COUNTIF(lstDigits,MID(tblSalaries[[#This Row],[How many hours of a day you work on Excel]],ROW($1:$9)+1,1)))</f>
        <v>1</v>
      </c>
      <c r="G375" s="11">
        <f t="array" ref="G375">IFERROR(IF(D375=1*MID(tblSalaries[[#This Row],[How many hours of a day you work on Excel]],E375,F375),"",1*MID(tblSalaries[[#This Row],[How many hours of a day you work on Excel]],E375,F375)),0)</f>
        <v>6</v>
      </c>
      <c r="H375" s="11">
        <f t="shared" si="18"/>
        <v>5</v>
      </c>
      <c r="I375" s="11">
        <f t="shared" si="19"/>
        <v>4</v>
      </c>
      <c r="J375" s="11">
        <f t="shared" si="17"/>
        <v>6</v>
      </c>
    </row>
    <row r="376" spans="2:10">
      <c r="B376" s="9">
        <f t="array" ref="B376">MIN(IFERROR(FIND(lstNum,tblSalaries[[#This Row],[How many hours of a day you work on Excel]]),""))</f>
        <v>1</v>
      </c>
      <c r="C376" s="9">
        <f t="array" ref="C376">SUMPRODUCT(COUNTIF(lstDigits,MID(tblSalaries[[#This Row],[How many hours of a day you work on Excel]],ROW($1:$9),1)))</f>
        <v>2</v>
      </c>
      <c r="D376" s="11">
        <f t="array" ref="D376">IFERROR(1*MID(tblSalaries[[#This Row],[How many hours of a day you work on Excel]],B376,C376),0)</f>
        <v>2</v>
      </c>
      <c r="E376" s="9">
        <f t="array" ref="E376">MIN(IFERROR(FIND(lstNum,tblSalaries[[#This Row],[How many hours of a day you work on Excel]],B376+1),""))</f>
        <v>6</v>
      </c>
      <c r="F376" s="9">
        <f t="array" ref="F376">SUMPRODUCT(COUNTIF(lstDigits,MID(tblSalaries[[#This Row],[How many hours of a day you work on Excel]],ROW($1:$9)+1,1)))</f>
        <v>1</v>
      </c>
      <c r="G376" s="11">
        <f t="array" ref="G376">IFERROR(IF(D376=1*MID(tblSalaries[[#This Row],[How many hours of a day you work on Excel]],E376,F376),"",1*MID(tblSalaries[[#This Row],[How many hours of a day you work on Excel]],E376,F376)),0)</f>
        <v>3</v>
      </c>
      <c r="H376" s="11">
        <f t="shared" si="18"/>
        <v>2.5</v>
      </c>
      <c r="I376" s="11">
        <f t="shared" si="19"/>
        <v>2</v>
      </c>
      <c r="J376" s="11">
        <f t="shared" si="17"/>
        <v>3</v>
      </c>
    </row>
    <row r="377" spans="2:10">
      <c r="B377" s="9">
        <f t="array" ref="B377">MIN(IFERROR(FIND(lstNum,tblSalaries[[#This Row],[How many hours of a day you work on Excel]]),""))</f>
        <v>1</v>
      </c>
      <c r="C377" s="9">
        <f t="array" ref="C377">SUMPRODUCT(COUNTIF(lstDigits,MID(tblSalaries[[#This Row],[How many hours of a day you work on Excel]],ROW($1:$9),1)))</f>
        <v>2</v>
      </c>
      <c r="D377" s="11">
        <f t="array" ref="D377">IFERROR(1*MID(tblSalaries[[#This Row],[How many hours of a day you work on Excel]],B377,C377),0)</f>
        <v>2</v>
      </c>
      <c r="E377" s="9">
        <f t="array" ref="E377">MIN(IFERROR(FIND(lstNum,tblSalaries[[#This Row],[How many hours of a day you work on Excel]],B377+1),""))</f>
        <v>6</v>
      </c>
      <c r="F377" s="9">
        <f t="array" ref="F377">SUMPRODUCT(COUNTIF(lstDigits,MID(tblSalaries[[#This Row],[How many hours of a day you work on Excel]],ROW($1:$9)+1,1)))</f>
        <v>1</v>
      </c>
      <c r="G377" s="11">
        <f t="array" ref="G377">IFERROR(IF(D377=1*MID(tblSalaries[[#This Row],[How many hours of a day you work on Excel]],E377,F377),"",1*MID(tblSalaries[[#This Row],[How many hours of a day you work on Excel]],E377,F377)),0)</f>
        <v>3</v>
      </c>
      <c r="H377" s="11">
        <f t="shared" si="18"/>
        <v>2.5</v>
      </c>
      <c r="I377" s="11">
        <f t="shared" si="19"/>
        <v>2</v>
      </c>
      <c r="J377" s="11">
        <f t="shared" si="17"/>
        <v>3</v>
      </c>
    </row>
    <row r="378" spans="2:10">
      <c r="B378" s="9">
        <f t="array" ref="B378">MIN(IFERROR(FIND(lstNum,tblSalaries[[#This Row],[How many hours of a day you work on Excel]]),""))</f>
        <v>9</v>
      </c>
      <c r="C378" s="9">
        <f t="array" ref="C378">SUMPRODUCT(COUNTIF(lstDigits,MID(tblSalaries[[#This Row],[How many hours of a day you work on Excel]],ROW($1:$9),1)))</f>
        <v>1</v>
      </c>
      <c r="D378" s="11">
        <f t="array" ref="D378">IFERROR(1*MID(tblSalaries[[#This Row],[How many hours of a day you work on Excel]],B378,C378),0)</f>
        <v>8</v>
      </c>
      <c r="E378" s="9">
        <f t="array" ref="E378">MIN(IFERROR(FIND(lstNum,tblSalaries[[#This Row],[How many hours of a day you work on Excel]],B378+1),""))</f>
        <v>31</v>
      </c>
      <c r="F378" s="9">
        <f t="array" ref="F378">SUMPRODUCT(COUNTIF(lstDigits,MID(tblSalaries[[#This Row],[How many hours of a day you work on Excel]],ROW($1:$9)+1,1)))</f>
        <v>1</v>
      </c>
      <c r="G378" s="11" t="str">
        <f t="array" ref="G378">IFERROR(IF(D378=1*MID(tblSalaries[[#This Row],[How many hours of a day you work on Excel]],E378,F378),"",1*MID(tblSalaries[[#This Row],[How many hours of a day you work on Excel]],E378,F378)),0)</f>
        <v/>
      </c>
      <c r="H378" s="11">
        <f t="shared" si="18"/>
        <v>8</v>
      </c>
      <c r="I378" s="11">
        <f t="shared" si="19"/>
        <v>8</v>
      </c>
      <c r="J378" s="11">
        <f t="shared" si="17"/>
        <v>8</v>
      </c>
    </row>
    <row r="379" spans="2:10">
      <c r="B379" s="9">
        <f t="array" ref="B379">MIN(IFERROR(FIND(lstNum,tblSalaries[[#This Row],[How many hours of a day you work on Excel]]),""))</f>
        <v>1</v>
      </c>
      <c r="C379" s="9">
        <f t="array" ref="C379">SUMPRODUCT(COUNTIF(lstDigits,MID(tblSalaries[[#This Row],[How many hours of a day you work on Excel]],ROW($1:$9),1)))</f>
        <v>2</v>
      </c>
      <c r="D379" s="11">
        <f t="array" ref="D379">IFERROR(1*MID(tblSalaries[[#This Row],[How many hours of a day you work on Excel]],B379,C379),0)</f>
        <v>4</v>
      </c>
      <c r="E379" s="9">
        <f t="array" ref="E379">MIN(IFERROR(FIND(lstNum,tblSalaries[[#This Row],[How many hours of a day you work on Excel]],B379+1),""))</f>
        <v>6</v>
      </c>
      <c r="F379" s="9">
        <f t="array" ref="F379">SUMPRODUCT(COUNTIF(lstDigits,MID(tblSalaries[[#This Row],[How many hours of a day you work on Excel]],ROW($1:$9)+1,1)))</f>
        <v>1</v>
      </c>
      <c r="G379" s="11">
        <f t="array" ref="G379">IFERROR(IF(D379=1*MID(tblSalaries[[#This Row],[How many hours of a day you work on Excel]],E379,F379),"",1*MID(tblSalaries[[#This Row],[How many hours of a day you work on Excel]],E379,F379)),0)</f>
        <v>6</v>
      </c>
      <c r="H379" s="11">
        <f t="shared" si="18"/>
        <v>5</v>
      </c>
      <c r="I379" s="11">
        <f t="shared" si="19"/>
        <v>4</v>
      </c>
      <c r="J379" s="11">
        <f t="shared" si="17"/>
        <v>6</v>
      </c>
    </row>
    <row r="380" spans="2:10">
      <c r="B380" s="9">
        <f t="array" ref="B380">MIN(IFERROR(FIND(lstNum,tblSalaries[[#This Row],[How many hours of a day you work on Excel]]),""))</f>
        <v>1</v>
      </c>
      <c r="C380" s="9">
        <f t="array" ref="C380">SUMPRODUCT(COUNTIF(lstDigits,MID(tblSalaries[[#This Row],[How many hours of a day you work on Excel]],ROW($1:$9),1)))</f>
        <v>2</v>
      </c>
      <c r="D380" s="11">
        <f t="array" ref="D380">IFERROR(1*MID(tblSalaries[[#This Row],[How many hours of a day you work on Excel]],B380,C380),0)</f>
        <v>1</v>
      </c>
      <c r="E380" s="9">
        <f t="array" ref="E380">MIN(IFERROR(FIND(lstNum,tblSalaries[[#This Row],[How many hours of a day you work on Excel]],B380+1),""))</f>
        <v>6</v>
      </c>
      <c r="F380" s="9">
        <f t="array" ref="F380">SUMPRODUCT(COUNTIF(lstDigits,MID(tblSalaries[[#This Row],[How many hours of a day you work on Excel]],ROW($1:$9)+1,1)))</f>
        <v>1</v>
      </c>
      <c r="G380" s="11">
        <f t="array" ref="G380">IFERROR(IF(D380=1*MID(tblSalaries[[#This Row],[How many hours of a day you work on Excel]],E380,F380),"",1*MID(tblSalaries[[#This Row],[How many hours of a day you work on Excel]],E380,F380)),0)</f>
        <v>2</v>
      </c>
      <c r="H380" s="11">
        <f t="shared" si="18"/>
        <v>1.5</v>
      </c>
      <c r="I380" s="11">
        <f t="shared" si="19"/>
        <v>1</v>
      </c>
      <c r="J380" s="11">
        <f t="shared" si="17"/>
        <v>2</v>
      </c>
    </row>
    <row r="381" spans="2:10">
      <c r="B381" s="9">
        <f t="array" ref="B381">MIN(IFERROR(FIND(lstNum,tblSalaries[[#This Row],[How many hours of a day you work on Excel]]),""))</f>
        <v>1</v>
      </c>
      <c r="C381" s="9">
        <f t="array" ref="C381">SUMPRODUCT(COUNTIF(lstDigits,MID(tblSalaries[[#This Row],[How many hours of a day you work on Excel]],ROW($1:$9),1)))</f>
        <v>2</v>
      </c>
      <c r="D381" s="11">
        <f t="array" ref="D381">IFERROR(1*MID(tblSalaries[[#This Row],[How many hours of a day you work on Excel]],B381,C381),0)</f>
        <v>4</v>
      </c>
      <c r="E381" s="9">
        <f t="array" ref="E381">MIN(IFERROR(FIND(lstNum,tblSalaries[[#This Row],[How many hours of a day you work on Excel]],B381+1),""))</f>
        <v>6</v>
      </c>
      <c r="F381" s="9">
        <f t="array" ref="F381">SUMPRODUCT(COUNTIF(lstDigits,MID(tblSalaries[[#This Row],[How many hours of a day you work on Excel]],ROW($1:$9)+1,1)))</f>
        <v>1</v>
      </c>
      <c r="G381" s="11">
        <f t="array" ref="G381">IFERROR(IF(D381=1*MID(tblSalaries[[#This Row],[How many hours of a day you work on Excel]],E381,F381),"",1*MID(tblSalaries[[#This Row],[How many hours of a day you work on Excel]],E381,F381)),0)</f>
        <v>6</v>
      </c>
      <c r="H381" s="11">
        <f t="shared" si="18"/>
        <v>5</v>
      </c>
      <c r="I381" s="11">
        <f t="shared" si="19"/>
        <v>4</v>
      </c>
      <c r="J381" s="11">
        <f t="shared" si="17"/>
        <v>6</v>
      </c>
    </row>
    <row r="382" spans="2:10">
      <c r="B382" s="9">
        <f t="array" ref="B382">MIN(IFERROR(FIND(lstNum,tblSalaries[[#This Row],[How many hours of a day you work on Excel]]),""))</f>
        <v>1</v>
      </c>
      <c r="C382" s="9">
        <f t="array" ref="C382">SUMPRODUCT(COUNTIF(lstDigits,MID(tblSalaries[[#This Row],[How many hours of a day you work on Excel]],ROW($1:$9),1)))</f>
        <v>2</v>
      </c>
      <c r="D382" s="11">
        <f t="array" ref="D382">IFERROR(1*MID(tblSalaries[[#This Row],[How many hours of a day you work on Excel]],B382,C382),0)</f>
        <v>2</v>
      </c>
      <c r="E382" s="9">
        <f t="array" ref="E382">MIN(IFERROR(FIND(lstNum,tblSalaries[[#This Row],[How many hours of a day you work on Excel]],B382+1),""))</f>
        <v>6</v>
      </c>
      <c r="F382" s="9">
        <f t="array" ref="F382">SUMPRODUCT(COUNTIF(lstDigits,MID(tblSalaries[[#This Row],[How many hours of a day you work on Excel]],ROW($1:$9)+1,1)))</f>
        <v>1</v>
      </c>
      <c r="G382" s="11">
        <f t="array" ref="G382">IFERROR(IF(D382=1*MID(tblSalaries[[#This Row],[How many hours of a day you work on Excel]],E382,F382),"",1*MID(tblSalaries[[#This Row],[How many hours of a day you work on Excel]],E382,F382)),0)</f>
        <v>3</v>
      </c>
      <c r="H382" s="11">
        <f t="shared" si="18"/>
        <v>2.5</v>
      </c>
      <c r="I382" s="11">
        <f t="shared" si="19"/>
        <v>2</v>
      </c>
      <c r="J382" s="11">
        <f t="shared" si="17"/>
        <v>3</v>
      </c>
    </row>
    <row r="383" spans="2:10">
      <c r="B383" s="9">
        <f t="array" ref="B383">MIN(IFERROR(FIND(lstNum,tblSalaries[[#This Row],[How many hours of a day you work on Excel]]),""))</f>
        <v>1</v>
      </c>
      <c r="C383" s="9">
        <f t="array" ref="C383">SUMPRODUCT(COUNTIF(lstDigits,MID(tblSalaries[[#This Row],[How many hours of a day you work on Excel]],ROW($1:$9),1)))</f>
        <v>2</v>
      </c>
      <c r="D383" s="11">
        <f t="array" ref="D383">IFERROR(1*MID(tblSalaries[[#This Row],[How many hours of a day you work on Excel]],B383,C383),0)</f>
        <v>1</v>
      </c>
      <c r="E383" s="9">
        <f t="array" ref="E383">MIN(IFERROR(FIND(lstNum,tblSalaries[[#This Row],[How many hours of a day you work on Excel]],B383+1),""))</f>
        <v>6</v>
      </c>
      <c r="F383" s="9">
        <f t="array" ref="F383">SUMPRODUCT(COUNTIF(lstDigits,MID(tblSalaries[[#This Row],[How many hours of a day you work on Excel]],ROW($1:$9)+1,1)))</f>
        <v>1</v>
      </c>
      <c r="G383" s="11">
        <f t="array" ref="G383">IFERROR(IF(D383=1*MID(tblSalaries[[#This Row],[How many hours of a day you work on Excel]],E383,F383),"",1*MID(tblSalaries[[#This Row],[How many hours of a day you work on Excel]],E383,F383)),0)</f>
        <v>2</v>
      </c>
      <c r="H383" s="11">
        <f t="shared" si="18"/>
        <v>1.5</v>
      </c>
      <c r="I383" s="11">
        <f t="shared" si="19"/>
        <v>1</v>
      </c>
      <c r="J383" s="11">
        <f t="shared" si="17"/>
        <v>2</v>
      </c>
    </row>
    <row r="384" spans="2:10">
      <c r="B384" s="9">
        <f t="array" ref="B384">MIN(IFERROR(FIND(lstNum,tblSalaries[[#This Row],[How many hours of a day you work on Excel]]),""))</f>
        <v>1</v>
      </c>
      <c r="C384" s="9">
        <f t="array" ref="C384">SUMPRODUCT(COUNTIF(lstDigits,MID(tblSalaries[[#This Row],[How many hours of a day you work on Excel]],ROW($1:$9),1)))</f>
        <v>2</v>
      </c>
      <c r="D384" s="11">
        <f t="array" ref="D384">IFERROR(1*MID(tblSalaries[[#This Row],[How many hours of a day you work on Excel]],B384,C384),0)</f>
        <v>2</v>
      </c>
      <c r="E384" s="9">
        <f t="array" ref="E384">MIN(IFERROR(FIND(lstNum,tblSalaries[[#This Row],[How many hours of a day you work on Excel]],B384+1),""))</f>
        <v>6</v>
      </c>
      <c r="F384" s="9">
        <f t="array" ref="F384">SUMPRODUCT(COUNTIF(lstDigits,MID(tblSalaries[[#This Row],[How many hours of a day you work on Excel]],ROW($1:$9)+1,1)))</f>
        <v>1</v>
      </c>
      <c r="G384" s="11">
        <f t="array" ref="G384">IFERROR(IF(D384=1*MID(tblSalaries[[#This Row],[How many hours of a day you work on Excel]],E384,F384),"",1*MID(tblSalaries[[#This Row],[How many hours of a day you work on Excel]],E384,F384)),0)</f>
        <v>3</v>
      </c>
      <c r="H384" s="11">
        <f t="shared" si="18"/>
        <v>2.5</v>
      </c>
      <c r="I384" s="11">
        <f t="shared" si="19"/>
        <v>2</v>
      </c>
      <c r="J384" s="11">
        <f t="shared" si="17"/>
        <v>3</v>
      </c>
    </row>
    <row r="385" spans="2:10">
      <c r="B385" s="9">
        <f t="array" ref="B385">MIN(IFERROR(FIND(lstNum,tblSalaries[[#This Row],[How many hours of a day you work on Excel]]),""))</f>
        <v>1</v>
      </c>
      <c r="C385" s="9">
        <f t="array" ref="C385">SUMPRODUCT(COUNTIF(lstDigits,MID(tblSalaries[[#This Row],[How many hours of a day you work on Excel]],ROW($1:$9),1)))</f>
        <v>2</v>
      </c>
      <c r="D385" s="11">
        <f t="array" ref="D385">IFERROR(1*MID(tblSalaries[[#This Row],[How many hours of a day you work on Excel]],B385,C385),0)</f>
        <v>2</v>
      </c>
      <c r="E385" s="9">
        <f t="array" ref="E385">MIN(IFERROR(FIND(lstNum,tblSalaries[[#This Row],[How many hours of a day you work on Excel]],B385+1),""))</f>
        <v>6</v>
      </c>
      <c r="F385" s="9">
        <f t="array" ref="F385">SUMPRODUCT(COUNTIF(lstDigits,MID(tblSalaries[[#This Row],[How many hours of a day you work on Excel]],ROW($1:$9)+1,1)))</f>
        <v>1</v>
      </c>
      <c r="G385" s="11">
        <f t="array" ref="G385">IFERROR(IF(D385=1*MID(tblSalaries[[#This Row],[How many hours of a day you work on Excel]],E385,F385),"",1*MID(tblSalaries[[#This Row],[How many hours of a day you work on Excel]],E385,F385)),0)</f>
        <v>3</v>
      </c>
      <c r="H385" s="11">
        <f t="shared" si="18"/>
        <v>2.5</v>
      </c>
      <c r="I385" s="11">
        <f t="shared" si="19"/>
        <v>2</v>
      </c>
      <c r="J385" s="11">
        <f t="shared" si="17"/>
        <v>3</v>
      </c>
    </row>
    <row r="386" spans="2:10">
      <c r="B386" s="9">
        <f t="array" ref="B386">MIN(IFERROR(FIND(lstNum,tblSalaries[[#This Row],[How many hours of a day you work on Excel]]),""))</f>
        <v>1</v>
      </c>
      <c r="C386" s="9">
        <f t="array" ref="C386">SUMPRODUCT(COUNTIF(lstDigits,MID(tblSalaries[[#This Row],[How many hours of a day you work on Excel]],ROW($1:$9),1)))</f>
        <v>2</v>
      </c>
      <c r="D386" s="11">
        <f t="array" ref="D386">IFERROR(1*MID(tblSalaries[[#This Row],[How many hours of a day you work on Excel]],B386,C386),0)</f>
        <v>2</v>
      </c>
      <c r="E386" s="9">
        <f t="array" ref="E386">MIN(IFERROR(FIND(lstNum,tblSalaries[[#This Row],[How many hours of a day you work on Excel]],B386+1),""))</f>
        <v>6</v>
      </c>
      <c r="F386" s="9">
        <f t="array" ref="F386">SUMPRODUCT(COUNTIF(lstDigits,MID(tblSalaries[[#This Row],[How many hours of a day you work on Excel]],ROW($1:$9)+1,1)))</f>
        <v>1</v>
      </c>
      <c r="G386" s="11">
        <f t="array" ref="G386">IFERROR(IF(D386=1*MID(tblSalaries[[#This Row],[How many hours of a day you work on Excel]],E386,F386),"",1*MID(tblSalaries[[#This Row],[How many hours of a day you work on Excel]],E386,F386)),0)</f>
        <v>3</v>
      </c>
      <c r="H386" s="11">
        <f t="shared" si="18"/>
        <v>2.5</v>
      </c>
      <c r="I386" s="11">
        <f t="shared" si="19"/>
        <v>2</v>
      </c>
      <c r="J386" s="11">
        <f t="shared" si="17"/>
        <v>3</v>
      </c>
    </row>
    <row r="387" spans="2:10">
      <c r="B387" s="9">
        <f t="array" ref="B387">MIN(IFERROR(FIND(lstNum,tblSalaries[[#This Row],[How many hours of a day you work on Excel]]),""))</f>
        <v>1</v>
      </c>
      <c r="C387" s="9">
        <f t="array" ref="C387">SUMPRODUCT(COUNTIF(lstDigits,MID(tblSalaries[[#This Row],[How many hours of a day you work on Excel]],ROW($1:$9),1)))</f>
        <v>2</v>
      </c>
      <c r="D387" s="11">
        <f t="array" ref="D387">IFERROR(1*MID(tblSalaries[[#This Row],[How many hours of a day you work on Excel]],B387,C387),0)</f>
        <v>4</v>
      </c>
      <c r="E387" s="9">
        <f t="array" ref="E387">MIN(IFERROR(FIND(lstNum,tblSalaries[[#This Row],[How many hours of a day you work on Excel]],B387+1),""))</f>
        <v>6</v>
      </c>
      <c r="F387" s="9">
        <f t="array" ref="F387">SUMPRODUCT(COUNTIF(lstDigits,MID(tblSalaries[[#This Row],[How many hours of a day you work on Excel]],ROW($1:$9)+1,1)))</f>
        <v>1</v>
      </c>
      <c r="G387" s="11">
        <f t="array" ref="G387">IFERROR(IF(D387=1*MID(tblSalaries[[#This Row],[How many hours of a day you work on Excel]],E387,F387),"",1*MID(tblSalaries[[#This Row],[How many hours of a day you work on Excel]],E387,F387)),0)</f>
        <v>6</v>
      </c>
      <c r="H387" s="11">
        <f t="shared" si="18"/>
        <v>5</v>
      </c>
      <c r="I387" s="11">
        <f t="shared" si="19"/>
        <v>4</v>
      </c>
      <c r="J387" s="11">
        <f t="shared" si="17"/>
        <v>6</v>
      </c>
    </row>
    <row r="388" spans="2:10">
      <c r="B388" s="9">
        <f t="array" ref="B388">MIN(IFERROR(FIND(lstNum,tblSalaries[[#This Row],[How many hours of a day you work on Excel]]),""))</f>
        <v>1</v>
      </c>
      <c r="C388" s="9">
        <f t="array" ref="C388">SUMPRODUCT(COUNTIF(lstDigits,MID(tblSalaries[[#This Row],[How many hours of a day you work on Excel]],ROW($1:$9),1)))</f>
        <v>2</v>
      </c>
      <c r="D388" s="11">
        <f t="array" ref="D388">IFERROR(1*MID(tblSalaries[[#This Row],[How many hours of a day you work on Excel]],B388,C388),0)</f>
        <v>4</v>
      </c>
      <c r="E388" s="9">
        <f t="array" ref="E388">MIN(IFERROR(FIND(lstNum,tblSalaries[[#This Row],[How many hours of a day you work on Excel]],B388+1),""))</f>
        <v>6</v>
      </c>
      <c r="F388" s="9">
        <f t="array" ref="F388">SUMPRODUCT(COUNTIF(lstDigits,MID(tblSalaries[[#This Row],[How many hours of a day you work on Excel]],ROW($1:$9)+1,1)))</f>
        <v>1</v>
      </c>
      <c r="G388" s="11">
        <f t="array" ref="G388">IFERROR(IF(D388=1*MID(tblSalaries[[#This Row],[How many hours of a day you work on Excel]],E388,F388),"",1*MID(tblSalaries[[#This Row],[How many hours of a day you work on Excel]],E388,F388)),0)</f>
        <v>6</v>
      </c>
      <c r="H388" s="11">
        <f t="shared" si="18"/>
        <v>5</v>
      </c>
      <c r="I388" s="11">
        <f t="shared" si="19"/>
        <v>4</v>
      </c>
      <c r="J388" s="11">
        <f t="shared" si="17"/>
        <v>6</v>
      </c>
    </row>
    <row r="389" spans="2:10">
      <c r="B389" s="9">
        <f t="array" ref="B389">MIN(IFERROR(FIND(lstNum,tblSalaries[[#This Row],[How many hours of a day you work on Excel]]),""))</f>
        <v>1</v>
      </c>
      <c r="C389" s="9">
        <f t="array" ref="C389">SUMPRODUCT(COUNTIF(lstDigits,MID(tblSalaries[[#This Row],[How many hours of a day you work on Excel]],ROW($1:$9),1)))</f>
        <v>2</v>
      </c>
      <c r="D389" s="11">
        <f t="array" ref="D389">IFERROR(1*MID(tblSalaries[[#This Row],[How many hours of a day you work on Excel]],B389,C389),0)</f>
        <v>2</v>
      </c>
      <c r="E389" s="9">
        <f t="array" ref="E389">MIN(IFERROR(FIND(lstNum,tblSalaries[[#This Row],[How many hours of a day you work on Excel]],B389+1),""))</f>
        <v>6</v>
      </c>
      <c r="F389" s="9">
        <f t="array" ref="F389">SUMPRODUCT(COUNTIF(lstDigits,MID(tblSalaries[[#This Row],[How many hours of a day you work on Excel]],ROW($1:$9)+1,1)))</f>
        <v>1</v>
      </c>
      <c r="G389" s="11">
        <f t="array" ref="G389">IFERROR(IF(D389=1*MID(tblSalaries[[#This Row],[How many hours of a day you work on Excel]],E389,F389),"",1*MID(tblSalaries[[#This Row],[How many hours of a day you work on Excel]],E389,F389)),0)</f>
        <v>3</v>
      </c>
      <c r="H389" s="11">
        <f t="shared" si="18"/>
        <v>2.5</v>
      </c>
      <c r="I389" s="11">
        <f t="shared" si="19"/>
        <v>2</v>
      </c>
      <c r="J389" s="11">
        <f t="shared" si="17"/>
        <v>3</v>
      </c>
    </row>
    <row r="390" spans="2:10">
      <c r="B390" s="9">
        <f t="array" ref="B390">MIN(IFERROR(FIND(lstNum,tblSalaries[[#This Row],[How many hours of a day you work on Excel]]),""))</f>
        <v>1</v>
      </c>
      <c r="C390" s="9">
        <f t="array" ref="C390">SUMPRODUCT(COUNTIF(lstDigits,MID(tblSalaries[[#This Row],[How many hours of a day you work on Excel]],ROW($1:$9),1)))</f>
        <v>2</v>
      </c>
      <c r="D390" s="11">
        <f t="array" ref="D390">IFERROR(1*MID(tblSalaries[[#This Row],[How many hours of a day you work on Excel]],B390,C390),0)</f>
        <v>1</v>
      </c>
      <c r="E390" s="9">
        <f t="array" ref="E390">MIN(IFERROR(FIND(lstNum,tblSalaries[[#This Row],[How many hours of a day you work on Excel]],B390+1),""))</f>
        <v>6</v>
      </c>
      <c r="F390" s="9">
        <f t="array" ref="F390">SUMPRODUCT(COUNTIF(lstDigits,MID(tblSalaries[[#This Row],[How many hours of a day you work on Excel]],ROW($1:$9)+1,1)))</f>
        <v>1</v>
      </c>
      <c r="G390" s="11">
        <f t="array" ref="G390">IFERROR(IF(D390=1*MID(tblSalaries[[#This Row],[How many hours of a day you work on Excel]],E390,F390),"",1*MID(tblSalaries[[#This Row],[How many hours of a day you work on Excel]],E390,F390)),0)</f>
        <v>2</v>
      </c>
      <c r="H390" s="11">
        <f t="shared" si="18"/>
        <v>1.5</v>
      </c>
      <c r="I390" s="11">
        <f t="shared" si="19"/>
        <v>1</v>
      </c>
      <c r="J390" s="11">
        <f t="shared" si="17"/>
        <v>2</v>
      </c>
    </row>
    <row r="391" spans="2:10">
      <c r="B391" s="9">
        <f t="array" ref="B391">MIN(IFERROR(FIND(lstNum,tblSalaries[[#This Row],[How many hours of a day you work on Excel]]),""))</f>
        <v>1</v>
      </c>
      <c r="C391" s="9">
        <f t="array" ref="C391">SUMPRODUCT(COUNTIF(lstDigits,MID(tblSalaries[[#This Row],[How many hours of a day you work on Excel]],ROW($1:$9),1)))</f>
        <v>2</v>
      </c>
      <c r="D391" s="11">
        <f t="array" ref="D391">IFERROR(1*MID(tblSalaries[[#This Row],[How many hours of a day you work on Excel]],B391,C391),0)</f>
        <v>4</v>
      </c>
      <c r="E391" s="9">
        <f t="array" ref="E391">MIN(IFERROR(FIND(lstNum,tblSalaries[[#This Row],[How many hours of a day you work on Excel]],B391+1),""))</f>
        <v>6</v>
      </c>
      <c r="F391" s="9">
        <f t="array" ref="F391">SUMPRODUCT(COUNTIF(lstDigits,MID(tblSalaries[[#This Row],[How many hours of a day you work on Excel]],ROW($1:$9)+1,1)))</f>
        <v>1</v>
      </c>
      <c r="G391" s="11">
        <f t="array" ref="G391">IFERROR(IF(D391=1*MID(tblSalaries[[#This Row],[How many hours of a day you work on Excel]],E391,F391),"",1*MID(tblSalaries[[#This Row],[How many hours of a day you work on Excel]],E391,F391)),0)</f>
        <v>6</v>
      </c>
      <c r="H391" s="11">
        <f t="shared" si="18"/>
        <v>5</v>
      </c>
      <c r="I391" s="11">
        <f t="shared" si="19"/>
        <v>4</v>
      </c>
      <c r="J391" s="11">
        <f t="shared" ref="J391:J454" si="20">MAX(D391,G391)</f>
        <v>6</v>
      </c>
    </row>
    <row r="392" spans="2:10">
      <c r="B392" s="9">
        <f t="array" ref="B392">MIN(IFERROR(FIND(lstNum,tblSalaries[[#This Row],[How many hours of a day you work on Excel]]),""))</f>
        <v>9</v>
      </c>
      <c r="C392" s="9">
        <f t="array" ref="C392">SUMPRODUCT(COUNTIF(lstDigits,MID(tblSalaries[[#This Row],[How many hours of a day you work on Excel]],ROW($1:$9),1)))</f>
        <v>1</v>
      </c>
      <c r="D392" s="11">
        <f t="array" ref="D392">IFERROR(1*MID(tblSalaries[[#This Row],[How many hours of a day you work on Excel]],B392,C392),0)</f>
        <v>8</v>
      </c>
      <c r="E392" s="9">
        <f t="array" ref="E392">MIN(IFERROR(FIND(lstNum,tblSalaries[[#This Row],[How many hours of a day you work on Excel]],B392+1),""))</f>
        <v>31</v>
      </c>
      <c r="F392" s="9">
        <f t="array" ref="F392">SUMPRODUCT(COUNTIF(lstDigits,MID(tblSalaries[[#This Row],[How many hours of a day you work on Excel]],ROW($1:$9)+1,1)))</f>
        <v>1</v>
      </c>
      <c r="G392" s="11" t="str">
        <f t="array" ref="G392">IFERROR(IF(D392=1*MID(tblSalaries[[#This Row],[How many hours of a day you work on Excel]],E392,F392),"",1*MID(tblSalaries[[#This Row],[How many hours of a day you work on Excel]],E392,F392)),0)</f>
        <v/>
      </c>
      <c r="H392" s="11">
        <f t="shared" si="18"/>
        <v>8</v>
      </c>
      <c r="I392" s="11">
        <f t="shared" si="19"/>
        <v>8</v>
      </c>
      <c r="J392" s="11">
        <f t="shared" si="20"/>
        <v>8</v>
      </c>
    </row>
    <row r="393" spans="2:10">
      <c r="B393" s="9">
        <f t="array" ref="B393">MIN(IFERROR(FIND(lstNum,tblSalaries[[#This Row],[How many hours of a day you work on Excel]]),""))</f>
        <v>1</v>
      </c>
      <c r="C393" s="9">
        <f t="array" ref="C393">SUMPRODUCT(COUNTIF(lstDigits,MID(tblSalaries[[#This Row],[How many hours of a day you work on Excel]],ROW($1:$9),1)))</f>
        <v>2</v>
      </c>
      <c r="D393" s="11">
        <f t="array" ref="D393">IFERROR(1*MID(tblSalaries[[#This Row],[How many hours of a day you work on Excel]],B393,C393),0)</f>
        <v>4</v>
      </c>
      <c r="E393" s="9">
        <f t="array" ref="E393">MIN(IFERROR(FIND(lstNum,tblSalaries[[#This Row],[How many hours of a day you work on Excel]],B393+1),""))</f>
        <v>6</v>
      </c>
      <c r="F393" s="9">
        <f t="array" ref="F393">SUMPRODUCT(COUNTIF(lstDigits,MID(tblSalaries[[#This Row],[How many hours of a day you work on Excel]],ROW($1:$9)+1,1)))</f>
        <v>1</v>
      </c>
      <c r="G393" s="11">
        <f t="array" ref="G393">IFERROR(IF(D393=1*MID(tblSalaries[[#This Row],[How many hours of a day you work on Excel]],E393,F393),"",1*MID(tblSalaries[[#This Row],[How many hours of a day you work on Excel]],E393,F393)),0)</f>
        <v>6</v>
      </c>
      <c r="H393" s="11">
        <f t="shared" si="18"/>
        <v>5</v>
      </c>
      <c r="I393" s="11">
        <f t="shared" si="19"/>
        <v>4</v>
      </c>
      <c r="J393" s="11">
        <f t="shared" si="20"/>
        <v>6</v>
      </c>
    </row>
    <row r="394" spans="2:10">
      <c r="B394" s="9">
        <f t="array" ref="B394">MIN(IFERROR(FIND(lstNum,tblSalaries[[#This Row],[How many hours of a day you work on Excel]]),""))</f>
        <v>9</v>
      </c>
      <c r="C394" s="9">
        <f t="array" ref="C394">SUMPRODUCT(COUNTIF(lstDigits,MID(tblSalaries[[#This Row],[How many hours of a day you work on Excel]],ROW($1:$9),1)))</f>
        <v>1</v>
      </c>
      <c r="D394" s="11">
        <f t="array" ref="D394">IFERROR(1*MID(tblSalaries[[#This Row],[How many hours of a day you work on Excel]],B394,C394),0)</f>
        <v>8</v>
      </c>
      <c r="E394" s="9">
        <f t="array" ref="E394">MIN(IFERROR(FIND(lstNum,tblSalaries[[#This Row],[How many hours of a day you work on Excel]],B394+1),""))</f>
        <v>31</v>
      </c>
      <c r="F394" s="9">
        <f t="array" ref="F394">SUMPRODUCT(COUNTIF(lstDigits,MID(tblSalaries[[#This Row],[How many hours of a day you work on Excel]],ROW($1:$9)+1,1)))</f>
        <v>1</v>
      </c>
      <c r="G394" s="11" t="str">
        <f t="array" ref="G394">IFERROR(IF(D394=1*MID(tblSalaries[[#This Row],[How many hours of a day you work on Excel]],E394,F394),"",1*MID(tblSalaries[[#This Row],[How many hours of a day you work on Excel]],E394,F394)),0)</f>
        <v/>
      </c>
      <c r="H394" s="11">
        <f t="shared" si="18"/>
        <v>8</v>
      </c>
      <c r="I394" s="11">
        <f t="shared" si="19"/>
        <v>8</v>
      </c>
      <c r="J394" s="11">
        <f t="shared" si="20"/>
        <v>8</v>
      </c>
    </row>
    <row r="395" spans="2:10">
      <c r="B395" s="9">
        <f t="array" ref="B395">MIN(IFERROR(FIND(lstNum,tblSalaries[[#This Row],[How many hours of a day you work on Excel]]),""))</f>
        <v>1</v>
      </c>
      <c r="C395" s="9">
        <f t="array" ref="C395">SUMPRODUCT(COUNTIF(lstDigits,MID(tblSalaries[[#This Row],[How many hours of a day you work on Excel]],ROW($1:$9),1)))</f>
        <v>2</v>
      </c>
      <c r="D395" s="11">
        <f t="array" ref="D395">IFERROR(1*MID(tblSalaries[[#This Row],[How many hours of a day you work on Excel]],B395,C395),0)</f>
        <v>2</v>
      </c>
      <c r="E395" s="9">
        <f t="array" ref="E395">MIN(IFERROR(FIND(lstNum,tblSalaries[[#This Row],[How many hours of a day you work on Excel]],B395+1),""))</f>
        <v>6</v>
      </c>
      <c r="F395" s="9">
        <f t="array" ref="F395">SUMPRODUCT(COUNTIF(lstDigits,MID(tblSalaries[[#This Row],[How many hours of a day you work on Excel]],ROW($1:$9)+1,1)))</f>
        <v>1</v>
      </c>
      <c r="G395" s="11">
        <f t="array" ref="G395">IFERROR(IF(D395=1*MID(tblSalaries[[#This Row],[How many hours of a day you work on Excel]],E395,F395),"",1*MID(tblSalaries[[#This Row],[How many hours of a day you work on Excel]],E395,F395)),0)</f>
        <v>3</v>
      </c>
      <c r="H395" s="11">
        <f t="shared" si="18"/>
        <v>2.5</v>
      </c>
      <c r="I395" s="11">
        <f t="shared" si="19"/>
        <v>2</v>
      </c>
      <c r="J395" s="11">
        <f t="shared" si="20"/>
        <v>3</v>
      </c>
    </row>
    <row r="396" spans="2:10">
      <c r="B396" s="9">
        <f t="array" ref="B396">MIN(IFERROR(FIND(lstNum,tblSalaries[[#This Row],[How many hours of a day you work on Excel]]),""))</f>
        <v>1</v>
      </c>
      <c r="C396" s="9">
        <f t="array" ref="C396">SUMPRODUCT(COUNTIF(lstDigits,MID(tblSalaries[[#This Row],[How many hours of a day you work on Excel]],ROW($1:$9),1)))</f>
        <v>2</v>
      </c>
      <c r="D396" s="11">
        <f t="array" ref="D396">IFERROR(1*MID(tblSalaries[[#This Row],[How many hours of a day you work on Excel]],B396,C396),0)</f>
        <v>2</v>
      </c>
      <c r="E396" s="9">
        <f t="array" ref="E396">MIN(IFERROR(FIND(lstNum,tblSalaries[[#This Row],[How many hours of a day you work on Excel]],B396+1),""))</f>
        <v>6</v>
      </c>
      <c r="F396" s="9">
        <f t="array" ref="F396">SUMPRODUCT(COUNTIF(lstDigits,MID(tblSalaries[[#This Row],[How many hours of a day you work on Excel]],ROW($1:$9)+1,1)))</f>
        <v>1</v>
      </c>
      <c r="G396" s="11">
        <f t="array" ref="G396">IFERROR(IF(D396=1*MID(tblSalaries[[#This Row],[How many hours of a day you work on Excel]],E396,F396),"",1*MID(tblSalaries[[#This Row],[How many hours of a day you work on Excel]],E396,F396)),0)</f>
        <v>3</v>
      </c>
      <c r="H396" s="11">
        <f t="shared" si="18"/>
        <v>2.5</v>
      </c>
      <c r="I396" s="11">
        <f t="shared" si="19"/>
        <v>2</v>
      </c>
      <c r="J396" s="11">
        <f t="shared" si="20"/>
        <v>3</v>
      </c>
    </row>
    <row r="397" spans="2:10">
      <c r="B397" s="9">
        <f t="array" ref="B397">MIN(IFERROR(FIND(lstNum,tblSalaries[[#This Row],[How many hours of a day you work on Excel]]),""))</f>
        <v>1</v>
      </c>
      <c r="C397" s="9">
        <f t="array" ref="C397">SUMPRODUCT(COUNTIF(lstDigits,MID(tblSalaries[[#This Row],[How many hours of a day you work on Excel]],ROW($1:$9),1)))</f>
        <v>2</v>
      </c>
      <c r="D397" s="11">
        <f t="array" ref="D397">IFERROR(1*MID(tblSalaries[[#This Row],[How many hours of a day you work on Excel]],B397,C397),0)</f>
        <v>4</v>
      </c>
      <c r="E397" s="9">
        <f t="array" ref="E397">MIN(IFERROR(FIND(lstNum,tblSalaries[[#This Row],[How many hours of a day you work on Excel]],B397+1),""))</f>
        <v>6</v>
      </c>
      <c r="F397" s="9">
        <f t="array" ref="F397">SUMPRODUCT(COUNTIF(lstDigits,MID(tblSalaries[[#This Row],[How many hours of a day you work on Excel]],ROW($1:$9)+1,1)))</f>
        <v>1</v>
      </c>
      <c r="G397" s="11">
        <f t="array" ref="G397">IFERROR(IF(D397=1*MID(tblSalaries[[#This Row],[How many hours of a day you work on Excel]],E397,F397),"",1*MID(tblSalaries[[#This Row],[How many hours of a day you work on Excel]],E397,F397)),0)</f>
        <v>6</v>
      </c>
      <c r="H397" s="11">
        <f t="shared" si="18"/>
        <v>5</v>
      </c>
      <c r="I397" s="11">
        <f t="shared" si="19"/>
        <v>4</v>
      </c>
      <c r="J397" s="11">
        <f t="shared" si="20"/>
        <v>6</v>
      </c>
    </row>
    <row r="398" spans="2:10">
      <c r="B398" s="9">
        <f t="array" ref="B398">MIN(IFERROR(FIND(lstNum,tblSalaries[[#This Row],[How many hours of a day you work on Excel]]),""))</f>
        <v>1</v>
      </c>
      <c r="C398" s="9">
        <f t="array" ref="C398">SUMPRODUCT(COUNTIF(lstDigits,MID(tblSalaries[[#This Row],[How many hours of a day you work on Excel]],ROW($1:$9),1)))</f>
        <v>2</v>
      </c>
      <c r="D398" s="11">
        <f t="array" ref="D398">IFERROR(1*MID(tblSalaries[[#This Row],[How many hours of a day you work on Excel]],B398,C398),0)</f>
        <v>2</v>
      </c>
      <c r="E398" s="9">
        <f t="array" ref="E398">MIN(IFERROR(FIND(lstNum,tblSalaries[[#This Row],[How many hours of a day you work on Excel]],B398+1),""))</f>
        <v>6</v>
      </c>
      <c r="F398" s="9">
        <f t="array" ref="F398">SUMPRODUCT(COUNTIF(lstDigits,MID(tblSalaries[[#This Row],[How many hours of a day you work on Excel]],ROW($1:$9)+1,1)))</f>
        <v>1</v>
      </c>
      <c r="G398" s="11">
        <f t="array" ref="G398">IFERROR(IF(D398=1*MID(tblSalaries[[#This Row],[How many hours of a day you work on Excel]],E398,F398),"",1*MID(tblSalaries[[#This Row],[How many hours of a day you work on Excel]],E398,F398)),0)</f>
        <v>3</v>
      </c>
      <c r="H398" s="11">
        <f t="shared" si="18"/>
        <v>2.5</v>
      </c>
      <c r="I398" s="11">
        <f t="shared" si="19"/>
        <v>2</v>
      </c>
      <c r="J398" s="11">
        <f t="shared" si="20"/>
        <v>3</v>
      </c>
    </row>
    <row r="399" spans="2:10">
      <c r="B399" s="9">
        <f t="array" ref="B399">MIN(IFERROR(FIND(lstNum,tblSalaries[[#This Row],[How many hours of a day you work on Excel]]),""))</f>
        <v>1</v>
      </c>
      <c r="C399" s="9">
        <f t="array" ref="C399">SUMPRODUCT(COUNTIF(lstDigits,MID(tblSalaries[[#This Row],[How many hours of a day you work on Excel]],ROW($1:$9),1)))</f>
        <v>2</v>
      </c>
      <c r="D399" s="11">
        <f t="array" ref="D399">IFERROR(1*MID(tblSalaries[[#This Row],[How many hours of a day you work on Excel]],B399,C399),0)</f>
        <v>2</v>
      </c>
      <c r="E399" s="9">
        <f t="array" ref="E399">MIN(IFERROR(FIND(lstNum,tblSalaries[[#This Row],[How many hours of a day you work on Excel]],B399+1),""))</f>
        <v>6</v>
      </c>
      <c r="F399" s="9">
        <f t="array" ref="F399">SUMPRODUCT(COUNTIF(lstDigits,MID(tblSalaries[[#This Row],[How many hours of a day you work on Excel]],ROW($1:$9)+1,1)))</f>
        <v>1</v>
      </c>
      <c r="G399" s="11">
        <f t="array" ref="G399">IFERROR(IF(D399=1*MID(tblSalaries[[#This Row],[How many hours of a day you work on Excel]],E399,F399),"",1*MID(tblSalaries[[#This Row],[How many hours of a day you work on Excel]],E399,F399)),0)</f>
        <v>3</v>
      </c>
      <c r="H399" s="11">
        <f t="shared" si="18"/>
        <v>2.5</v>
      </c>
      <c r="I399" s="11">
        <f t="shared" si="19"/>
        <v>2</v>
      </c>
      <c r="J399" s="11">
        <f t="shared" si="20"/>
        <v>3</v>
      </c>
    </row>
    <row r="400" spans="2:10">
      <c r="B400" s="9">
        <f t="array" ref="B400">MIN(IFERROR(FIND(lstNum,tblSalaries[[#This Row],[How many hours of a day you work on Excel]]),""))</f>
        <v>1</v>
      </c>
      <c r="C400" s="9">
        <f t="array" ref="C400">SUMPRODUCT(COUNTIF(lstDigits,MID(tblSalaries[[#This Row],[How many hours of a day you work on Excel]],ROW($1:$9),1)))</f>
        <v>2</v>
      </c>
      <c r="D400" s="11">
        <f t="array" ref="D400">IFERROR(1*MID(tblSalaries[[#This Row],[How many hours of a day you work on Excel]],B400,C400),0)</f>
        <v>4</v>
      </c>
      <c r="E400" s="9">
        <f t="array" ref="E400">MIN(IFERROR(FIND(lstNum,tblSalaries[[#This Row],[How many hours of a day you work on Excel]],B400+1),""))</f>
        <v>6</v>
      </c>
      <c r="F400" s="9">
        <f t="array" ref="F400">SUMPRODUCT(COUNTIF(lstDigits,MID(tblSalaries[[#This Row],[How many hours of a day you work on Excel]],ROW($1:$9)+1,1)))</f>
        <v>1</v>
      </c>
      <c r="G400" s="11">
        <f t="array" ref="G400">IFERROR(IF(D400=1*MID(tblSalaries[[#This Row],[How many hours of a day you work on Excel]],E400,F400),"",1*MID(tblSalaries[[#This Row],[How many hours of a day you work on Excel]],E400,F400)),0)</f>
        <v>6</v>
      </c>
      <c r="H400" s="11">
        <f t="shared" si="18"/>
        <v>5</v>
      </c>
      <c r="I400" s="11">
        <f t="shared" si="19"/>
        <v>4</v>
      </c>
      <c r="J400" s="11">
        <f t="shared" si="20"/>
        <v>6</v>
      </c>
    </row>
    <row r="401" spans="2:10">
      <c r="B401" s="9">
        <f t="array" ref="B401">MIN(IFERROR(FIND(lstNum,tblSalaries[[#This Row],[How many hours of a day you work on Excel]]),""))</f>
        <v>1</v>
      </c>
      <c r="C401" s="9">
        <f t="array" ref="C401">SUMPRODUCT(COUNTIF(lstDigits,MID(tblSalaries[[#This Row],[How many hours of a day you work on Excel]],ROW($1:$9),1)))</f>
        <v>2</v>
      </c>
      <c r="D401" s="11">
        <f t="array" ref="D401">IFERROR(1*MID(tblSalaries[[#This Row],[How many hours of a day you work on Excel]],B401,C401),0)</f>
        <v>4</v>
      </c>
      <c r="E401" s="9">
        <f t="array" ref="E401">MIN(IFERROR(FIND(lstNum,tblSalaries[[#This Row],[How many hours of a day you work on Excel]],B401+1),""))</f>
        <v>6</v>
      </c>
      <c r="F401" s="9">
        <f t="array" ref="F401">SUMPRODUCT(COUNTIF(lstDigits,MID(tblSalaries[[#This Row],[How many hours of a day you work on Excel]],ROW($1:$9)+1,1)))</f>
        <v>1</v>
      </c>
      <c r="G401" s="11">
        <f t="array" ref="G401">IFERROR(IF(D401=1*MID(tblSalaries[[#This Row],[How many hours of a day you work on Excel]],E401,F401),"",1*MID(tblSalaries[[#This Row],[How many hours of a day you work on Excel]],E401,F401)),0)</f>
        <v>6</v>
      </c>
      <c r="H401" s="11">
        <f t="shared" si="18"/>
        <v>5</v>
      </c>
      <c r="I401" s="11">
        <f t="shared" si="19"/>
        <v>4</v>
      </c>
      <c r="J401" s="11">
        <f t="shared" si="20"/>
        <v>6</v>
      </c>
    </row>
    <row r="402" spans="2:10">
      <c r="B402" s="9">
        <f t="array" ref="B402">MIN(IFERROR(FIND(lstNum,tblSalaries[[#This Row],[How many hours of a day you work on Excel]]),""))</f>
        <v>1</v>
      </c>
      <c r="C402" s="9">
        <f t="array" ref="C402">SUMPRODUCT(COUNTIF(lstDigits,MID(tblSalaries[[#This Row],[How many hours of a day you work on Excel]],ROW($1:$9),1)))</f>
        <v>2</v>
      </c>
      <c r="D402" s="11">
        <f t="array" ref="D402">IFERROR(1*MID(tblSalaries[[#This Row],[How many hours of a day you work on Excel]],B402,C402),0)</f>
        <v>4</v>
      </c>
      <c r="E402" s="9">
        <f t="array" ref="E402">MIN(IFERROR(FIND(lstNum,tblSalaries[[#This Row],[How many hours of a day you work on Excel]],B402+1),""))</f>
        <v>6</v>
      </c>
      <c r="F402" s="9">
        <f t="array" ref="F402">SUMPRODUCT(COUNTIF(lstDigits,MID(tblSalaries[[#This Row],[How many hours of a day you work on Excel]],ROW($1:$9)+1,1)))</f>
        <v>1</v>
      </c>
      <c r="G402" s="11">
        <f t="array" ref="G402">IFERROR(IF(D402=1*MID(tblSalaries[[#This Row],[How many hours of a day you work on Excel]],E402,F402),"",1*MID(tblSalaries[[#This Row],[How many hours of a day you work on Excel]],E402,F402)),0)</f>
        <v>6</v>
      </c>
      <c r="H402" s="11">
        <f t="shared" si="18"/>
        <v>5</v>
      </c>
      <c r="I402" s="11">
        <f t="shared" si="19"/>
        <v>4</v>
      </c>
      <c r="J402" s="11">
        <f t="shared" si="20"/>
        <v>6</v>
      </c>
    </row>
    <row r="403" spans="2:10">
      <c r="B403" s="9">
        <f t="array" ref="B403">MIN(IFERROR(FIND(lstNum,tblSalaries[[#This Row],[How many hours of a day you work on Excel]]),""))</f>
        <v>1</v>
      </c>
      <c r="C403" s="9">
        <f t="array" ref="C403">SUMPRODUCT(COUNTIF(lstDigits,MID(tblSalaries[[#This Row],[How many hours of a day you work on Excel]],ROW($1:$9),1)))</f>
        <v>2</v>
      </c>
      <c r="D403" s="11">
        <f t="array" ref="D403">IFERROR(1*MID(tblSalaries[[#This Row],[How many hours of a day you work on Excel]],B403,C403),0)</f>
        <v>1</v>
      </c>
      <c r="E403" s="9">
        <f t="array" ref="E403">MIN(IFERROR(FIND(lstNum,tblSalaries[[#This Row],[How many hours of a day you work on Excel]],B403+1),""))</f>
        <v>6</v>
      </c>
      <c r="F403" s="9">
        <f t="array" ref="F403">SUMPRODUCT(COUNTIF(lstDigits,MID(tblSalaries[[#This Row],[How many hours of a day you work on Excel]],ROW($1:$9)+1,1)))</f>
        <v>1</v>
      </c>
      <c r="G403" s="11">
        <f t="array" ref="G403">IFERROR(IF(D403=1*MID(tblSalaries[[#This Row],[How many hours of a day you work on Excel]],E403,F403),"",1*MID(tblSalaries[[#This Row],[How many hours of a day you work on Excel]],E403,F403)),0)</f>
        <v>2</v>
      </c>
      <c r="H403" s="11">
        <f t="shared" si="18"/>
        <v>1.5</v>
      </c>
      <c r="I403" s="11">
        <f t="shared" si="19"/>
        <v>1</v>
      </c>
      <c r="J403" s="11">
        <f t="shared" si="20"/>
        <v>2</v>
      </c>
    </row>
    <row r="404" spans="2:10">
      <c r="B404" s="9">
        <f t="array" ref="B404">MIN(IFERROR(FIND(lstNum,tblSalaries[[#This Row],[How many hours of a day you work on Excel]]),""))</f>
        <v>1</v>
      </c>
      <c r="C404" s="9">
        <f t="array" ref="C404">SUMPRODUCT(COUNTIF(lstDigits,MID(tblSalaries[[#This Row],[How many hours of a day you work on Excel]],ROW($1:$9),1)))</f>
        <v>2</v>
      </c>
      <c r="D404" s="11">
        <f t="array" ref="D404">IFERROR(1*MID(tblSalaries[[#This Row],[How many hours of a day you work on Excel]],B404,C404),0)</f>
        <v>4</v>
      </c>
      <c r="E404" s="9">
        <f t="array" ref="E404">MIN(IFERROR(FIND(lstNum,tblSalaries[[#This Row],[How many hours of a day you work on Excel]],B404+1),""))</f>
        <v>6</v>
      </c>
      <c r="F404" s="9">
        <f t="array" ref="F404">SUMPRODUCT(COUNTIF(lstDigits,MID(tblSalaries[[#This Row],[How many hours of a day you work on Excel]],ROW($1:$9)+1,1)))</f>
        <v>1</v>
      </c>
      <c r="G404" s="11">
        <f t="array" ref="G404">IFERROR(IF(D404=1*MID(tblSalaries[[#This Row],[How many hours of a day you work on Excel]],E404,F404),"",1*MID(tblSalaries[[#This Row],[How many hours of a day you work on Excel]],E404,F404)),0)</f>
        <v>6</v>
      </c>
      <c r="H404" s="11">
        <f t="shared" si="18"/>
        <v>5</v>
      </c>
      <c r="I404" s="11">
        <f t="shared" si="19"/>
        <v>4</v>
      </c>
      <c r="J404" s="11">
        <f t="shared" si="20"/>
        <v>6</v>
      </c>
    </row>
    <row r="405" spans="2:10">
      <c r="B405" s="9">
        <f t="array" ref="B405">MIN(IFERROR(FIND(lstNum,tblSalaries[[#This Row],[How many hours of a day you work on Excel]]),""))</f>
        <v>1</v>
      </c>
      <c r="C405" s="9">
        <f t="array" ref="C405">SUMPRODUCT(COUNTIF(lstDigits,MID(tblSalaries[[#This Row],[How many hours of a day you work on Excel]],ROW($1:$9),1)))</f>
        <v>2</v>
      </c>
      <c r="D405" s="11">
        <f t="array" ref="D405">IFERROR(1*MID(tblSalaries[[#This Row],[How many hours of a day you work on Excel]],B405,C405),0)</f>
        <v>2</v>
      </c>
      <c r="E405" s="9">
        <f t="array" ref="E405">MIN(IFERROR(FIND(lstNum,tblSalaries[[#This Row],[How many hours of a day you work on Excel]],B405+1),""))</f>
        <v>6</v>
      </c>
      <c r="F405" s="9">
        <f t="array" ref="F405">SUMPRODUCT(COUNTIF(lstDigits,MID(tblSalaries[[#This Row],[How many hours of a day you work on Excel]],ROW($1:$9)+1,1)))</f>
        <v>1</v>
      </c>
      <c r="G405" s="11">
        <f t="array" ref="G405">IFERROR(IF(D405=1*MID(tblSalaries[[#This Row],[How many hours of a day you work on Excel]],E405,F405),"",1*MID(tblSalaries[[#This Row],[How many hours of a day you work on Excel]],E405,F405)),0)</f>
        <v>3</v>
      </c>
      <c r="H405" s="11">
        <f t="shared" si="18"/>
        <v>2.5</v>
      </c>
      <c r="I405" s="11">
        <f t="shared" si="19"/>
        <v>2</v>
      </c>
      <c r="J405" s="11">
        <f t="shared" si="20"/>
        <v>3</v>
      </c>
    </row>
    <row r="406" spans="2:10">
      <c r="B406" s="9">
        <f t="array" ref="B406">MIN(IFERROR(FIND(lstNum,tblSalaries[[#This Row],[How many hours of a day you work on Excel]]),""))</f>
        <v>1</v>
      </c>
      <c r="C406" s="9">
        <f t="array" ref="C406">SUMPRODUCT(COUNTIF(lstDigits,MID(tblSalaries[[#This Row],[How many hours of a day you work on Excel]],ROW($1:$9),1)))</f>
        <v>2</v>
      </c>
      <c r="D406" s="11">
        <f t="array" ref="D406">IFERROR(1*MID(tblSalaries[[#This Row],[How many hours of a day you work on Excel]],B406,C406),0)</f>
        <v>4</v>
      </c>
      <c r="E406" s="9">
        <f t="array" ref="E406">MIN(IFERROR(FIND(lstNum,tblSalaries[[#This Row],[How many hours of a day you work on Excel]],B406+1),""))</f>
        <v>6</v>
      </c>
      <c r="F406" s="9">
        <f t="array" ref="F406">SUMPRODUCT(COUNTIF(lstDigits,MID(tblSalaries[[#This Row],[How many hours of a day you work on Excel]],ROW($1:$9)+1,1)))</f>
        <v>1</v>
      </c>
      <c r="G406" s="11">
        <f t="array" ref="G406">IFERROR(IF(D406=1*MID(tblSalaries[[#This Row],[How many hours of a day you work on Excel]],E406,F406),"",1*MID(tblSalaries[[#This Row],[How many hours of a day you work on Excel]],E406,F406)),0)</f>
        <v>6</v>
      </c>
      <c r="H406" s="11">
        <f t="shared" si="18"/>
        <v>5</v>
      </c>
      <c r="I406" s="11">
        <f t="shared" si="19"/>
        <v>4</v>
      </c>
      <c r="J406" s="11">
        <f t="shared" si="20"/>
        <v>6</v>
      </c>
    </row>
    <row r="407" spans="2:10">
      <c r="B407" s="9">
        <f t="array" ref="B407">MIN(IFERROR(FIND(lstNum,tblSalaries[[#This Row],[How many hours of a day you work on Excel]]),""))</f>
        <v>1</v>
      </c>
      <c r="C407" s="9">
        <f t="array" ref="C407">SUMPRODUCT(COUNTIF(lstDigits,MID(tblSalaries[[#This Row],[How many hours of a day you work on Excel]],ROW($1:$9),1)))</f>
        <v>2</v>
      </c>
      <c r="D407" s="11">
        <f t="array" ref="D407">IFERROR(1*MID(tblSalaries[[#This Row],[How many hours of a day you work on Excel]],B407,C407),0)</f>
        <v>4</v>
      </c>
      <c r="E407" s="9">
        <f t="array" ref="E407">MIN(IFERROR(FIND(lstNum,tblSalaries[[#This Row],[How many hours of a day you work on Excel]],B407+1),""))</f>
        <v>6</v>
      </c>
      <c r="F407" s="9">
        <f t="array" ref="F407">SUMPRODUCT(COUNTIF(lstDigits,MID(tblSalaries[[#This Row],[How many hours of a day you work on Excel]],ROW($1:$9)+1,1)))</f>
        <v>1</v>
      </c>
      <c r="G407" s="11">
        <f t="array" ref="G407">IFERROR(IF(D407=1*MID(tblSalaries[[#This Row],[How many hours of a day you work on Excel]],E407,F407),"",1*MID(tblSalaries[[#This Row],[How many hours of a day you work on Excel]],E407,F407)),0)</f>
        <v>6</v>
      </c>
      <c r="H407" s="11">
        <f t="shared" si="18"/>
        <v>5</v>
      </c>
      <c r="I407" s="11">
        <f t="shared" si="19"/>
        <v>4</v>
      </c>
      <c r="J407" s="11">
        <f t="shared" si="20"/>
        <v>6</v>
      </c>
    </row>
    <row r="408" spans="2:10">
      <c r="B408" s="9">
        <f t="array" ref="B408">MIN(IFERROR(FIND(lstNum,tblSalaries[[#This Row],[How many hours of a day you work on Excel]]),""))</f>
        <v>9</v>
      </c>
      <c r="C408" s="9">
        <f t="array" ref="C408">SUMPRODUCT(COUNTIF(lstDigits,MID(tblSalaries[[#This Row],[How many hours of a day you work on Excel]],ROW($1:$9),1)))</f>
        <v>1</v>
      </c>
      <c r="D408" s="11">
        <f t="array" ref="D408">IFERROR(1*MID(tblSalaries[[#This Row],[How many hours of a day you work on Excel]],B408,C408),0)</f>
        <v>8</v>
      </c>
      <c r="E408" s="9">
        <f t="array" ref="E408">MIN(IFERROR(FIND(lstNum,tblSalaries[[#This Row],[How many hours of a day you work on Excel]],B408+1),""))</f>
        <v>31</v>
      </c>
      <c r="F408" s="9">
        <f t="array" ref="F408">SUMPRODUCT(COUNTIF(lstDigits,MID(tblSalaries[[#This Row],[How many hours of a day you work on Excel]],ROW($1:$9)+1,1)))</f>
        <v>1</v>
      </c>
      <c r="G408" s="11" t="str">
        <f t="array" ref="G408">IFERROR(IF(D408=1*MID(tblSalaries[[#This Row],[How many hours of a day you work on Excel]],E408,F408),"",1*MID(tblSalaries[[#This Row],[How many hours of a day you work on Excel]],E408,F408)),0)</f>
        <v/>
      </c>
      <c r="H408" s="11">
        <f t="shared" ref="H408:H471" si="21">AVERAGE(D408,G408)</f>
        <v>8</v>
      </c>
      <c r="I408" s="11">
        <f t="shared" ref="I408:I471" si="22">MIN(D408,G408)</f>
        <v>8</v>
      </c>
      <c r="J408" s="11">
        <f t="shared" si="20"/>
        <v>8</v>
      </c>
    </row>
    <row r="409" spans="2:10">
      <c r="B409" s="9">
        <f t="array" ref="B409">MIN(IFERROR(FIND(lstNum,tblSalaries[[#This Row],[How many hours of a day you work on Excel]]),""))</f>
        <v>9</v>
      </c>
      <c r="C409" s="9">
        <f t="array" ref="C409">SUMPRODUCT(COUNTIF(lstDigits,MID(tblSalaries[[#This Row],[How many hours of a day you work on Excel]],ROW($1:$9),1)))</f>
        <v>1</v>
      </c>
      <c r="D409" s="11">
        <f t="array" ref="D409">IFERROR(1*MID(tblSalaries[[#This Row],[How many hours of a day you work on Excel]],B409,C409),0)</f>
        <v>8</v>
      </c>
      <c r="E409" s="9">
        <f t="array" ref="E409">MIN(IFERROR(FIND(lstNum,tblSalaries[[#This Row],[How many hours of a day you work on Excel]],B409+1),""))</f>
        <v>31</v>
      </c>
      <c r="F409" s="9">
        <f t="array" ref="F409">SUMPRODUCT(COUNTIF(lstDigits,MID(tblSalaries[[#This Row],[How many hours of a day you work on Excel]],ROW($1:$9)+1,1)))</f>
        <v>1</v>
      </c>
      <c r="G409" s="11" t="str">
        <f t="array" ref="G409">IFERROR(IF(D409=1*MID(tblSalaries[[#This Row],[How many hours of a day you work on Excel]],E409,F409),"",1*MID(tblSalaries[[#This Row],[How many hours of a day you work on Excel]],E409,F409)),0)</f>
        <v/>
      </c>
      <c r="H409" s="11">
        <f t="shared" si="21"/>
        <v>8</v>
      </c>
      <c r="I409" s="11">
        <f t="shared" si="22"/>
        <v>8</v>
      </c>
      <c r="J409" s="11">
        <f t="shared" si="20"/>
        <v>8</v>
      </c>
    </row>
    <row r="410" spans="2:10">
      <c r="B410" s="9">
        <f t="array" ref="B410">MIN(IFERROR(FIND(lstNum,tblSalaries[[#This Row],[How many hours of a day you work on Excel]]),""))</f>
        <v>1</v>
      </c>
      <c r="C410" s="9">
        <f t="array" ref="C410">SUMPRODUCT(COUNTIF(lstDigits,MID(tblSalaries[[#This Row],[How many hours of a day you work on Excel]],ROW($1:$9),1)))</f>
        <v>2</v>
      </c>
      <c r="D410" s="11">
        <f t="array" ref="D410">IFERROR(1*MID(tblSalaries[[#This Row],[How many hours of a day you work on Excel]],B410,C410),0)</f>
        <v>4</v>
      </c>
      <c r="E410" s="9">
        <f t="array" ref="E410">MIN(IFERROR(FIND(lstNum,tblSalaries[[#This Row],[How many hours of a day you work on Excel]],B410+1),""))</f>
        <v>6</v>
      </c>
      <c r="F410" s="9">
        <f t="array" ref="F410">SUMPRODUCT(COUNTIF(lstDigits,MID(tblSalaries[[#This Row],[How many hours of a day you work on Excel]],ROW($1:$9)+1,1)))</f>
        <v>1</v>
      </c>
      <c r="G410" s="11">
        <f t="array" ref="G410">IFERROR(IF(D410=1*MID(tblSalaries[[#This Row],[How many hours of a day you work on Excel]],E410,F410),"",1*MID(tblSalaries[[#This Row],[How many hours of a day you work on Excel]],E410,F410)),0)</f>
        <v>6</v>
      </c>
      <c r="H410" s="11">
        <f t="shared" si="21"/>
        <v>5</v>
      </c>
      <c r="I410" s="11">
        <f t="shared" si="22"/>
        <v>4</v>
      </c>
      <c r="J410" s="11">
        <f t="shared" si="20"/>
        <v>6</v>
      </c>
    </row>
    <row r="411" spans="2:10">
      <c r="B411" s="9">
        <f t="array" ref="B411">MIN(IFERROR(FIND(lstNum,tblSalaries[[#This Row],[How many hours of a day you work on Excel]]),""))</f>
        <v>1</v>
      </c>
      <c r="C411" s="9">
        <f t="array" ref="C411">SUMPRODUCT(COUNTIF(lstDigits,MID(tblSalaries[[#This Row],[How many hours of a day you work on Excel]],ROW($1:$9),1)))</f>
        <v>2</v>
      </c>
      <c r="D411" s="11">
        <f t="array" ref="D411">IFERROR(1*MID(tblSalaries[[#This Row],[How many hours of a day you work on Excel]],B411,C411),0)</f>
        <v>4</v>
      </c>
      <c r="E411" s="9">
        <f t="array" ref="E411">MIN(IFERROR(FIND(lstNum,tblSalaries[[#This Row],[How many hours of a day you work on Excel]],B411+1),""))</f>
        <v>6</v>
      </c>
      <c r="F411" s="9">
        <f t="array" ref="F411">SUMPRODUCT(COUNTIF(lstDigits,MID(tblSalaries[[#This Row],[How many hours of a day you work on Excel]],ROW($1:$9)+1,1)))</f>
        <v>1</v>
      </c>
      <c r="G411" s="11">
        <f t="array" ref="G411">IFERROR(IF(D411=1*MID(tblSalaries[[#This Row],[How many hours of a day you work on Excel]],E411,F411),"",1*MID(tblSalaries[[#This Row],[How many hours of a day you work on Excel]],E411,F411)),0)</f>
        <v>6</v>
      </c>
      <c r="H411" s="11">
        <f t="shared" si="21"/>
        <v>5</v>
      </c>
      <c r="I411" s="11">
        <f t="shared" si="22"/>
        <v>4</v>
      </c>
      <c r="J411" s="11">
        <f t="shared" si="20"/>
        <v>6</v>
      </c>
    </row>
    <row r="412" spans="2:10">
      <c r="B412" s="9">
        <f t="array" ref="B412">MIN(IFERROR(FIND(lstNum,tblSalaries[[#This Row],[How many hours of a day you work on Excel]]),""))</f>
        <v>9</v>
      </c>
      <c r="C412" s="9">
        <f t="array" ref="C412">SUMPRODUCT(COUNTIF(lstDigits,MID(tblSalaries[[#This Row],[How many hours of a day you work on Excel]],ROW($1:$9),1)))</f>
        <v>1</v>
      </c>
      <c r="D412" s="11">
        <f t="array" ref="D412">IFERROR(1*MID(tblSalaries[[#This Row],[How many hours of a day you work on Excel]],B412,C412),0)</f>
        <v>8</v>
      </c>
      <c r="E412" s="9">
        <f t="array" ref="E412">MIN(IFERROR(FIND(lstNum,tblSalaries[[#This Row],[How many hours of a day you work on Excel]],B412+1),""))</f>
        <v>31</v>
      </c>
      <c r="F412" s="9">
        <f t="array" ref="F412">SUMPRODUCT(COUNTIF(lstDigits,MID(tblSalaries[[#This Row],[How many hours of a day you work on Excel]],ROW($1:$9)+1,1)))</f>
        <v>1</v>
      </c>
      <c r="G412" s="11" t="str">
        <f t="array" ref="G412">IFERROR(IF(D412=1*MID(tblSalaries[[#This Row],[How many hours of a day you work on Excel]],E412,F412),"",1*MID(tblSalaries[[#This Row],[How many hours of a day you work on Excel]],E412,F412)),0)</f>
        <v/>
      </c>
      <c r="H412" s="11">
        <f t="shared" si="21"/>
        <v>8</v>
      </c>
      <c r="I412" s="11">
        <f t="shared" si="22"/>
        <v>8</v>
      </c>
      <c r="J412" s="11">
        <f t="shared" si="20"/>
        <v>8</v>
      </c>
    </row>
    <row r="413" spans="2:10">
      <c r="B413" s="9">
        <f t="array" ref="B413">MIN(IFERROR(FIND(lstNum,tblSalaries[[#This Row],[How many hours of a day you work on Excel]]),""))</f>
        <v>1</v>
      </c>
      <c r="C413" s="9">
        <f t="array" ref="C413">SUMPRODUCT(COUNTIF(lstDigits,MID(tblSalaries[[#This Row],[How many hours of a day you work on Excel]],ROW($1:$9),1)))</f>
        <v>2</v>
      </c>
      <c r="D413" s="11">
        <f t="array" ref="D413">IFERROR(1*MID(tblSalaries[[#This Row],[How many hours of a day you work on Excel]],B413,C413),0)</f>
        <v>4</v>
      </c>
      <c r="E413" s="9">
        <f t="array" ref="E413">MIN(IFERROR(FIND(lstNum,tblSalaries[[#This Row],[How many hours of a day you work on Excel]],B413+1),""))</f>
        <v>6</v>
      </c>
      <c r="F413" s="9">
        <f t="array" ref="F413">SUMPRODUCT(COUNTIF(lstDigits,MID(tblSalaries[[#This Row],[How many hours of a day you work on Excel]],ROW($1:$9)+1,1)))</f>
        <v>1</v>
      </c>
      <c r="G413" s="11">
        <f t="array" ref="G413">IFERROR(IF(D413=1*MID(tblSalaries[[#This Row],[How many hours of a day you work on Excel]],E413,F413),"",1*MID(tblSalaries[[#This Row],[How many hours of a day you work on Excel]],E413,F413)),0)</f>
        <v>6</v>
      </c>
      <c r="H413" s="11">
        <f t="shared" si="21"/>
        <v>5</v>
      </c>
      <c r="I413" s="11">
        <f t="shared" si="22"/>
        <v>4</v>
      </c>
      <c r="J413" s="11">
        <f t="shared" si="20"/>
        <v>6</v>
      </c>
    </row>
    <row r="414" spans="2:10">
      <c r="B414" s="9">
        <f t="array" ref="B414">MIN(IFERROR(FIND(lstNum,tblSalaries[[#This Row],[How many hours of a day you work on Excel]]),""))</f>
        <v>9</v>
      </c>
      <c r="C414" s="9">
        <f t="array" ref="C414">SUMPRODUCT(COUNTIF(lstDigits,MID(tblSalaries[[#This Row],[How many hours of a day you work on Excel]],ROW($1:$9),1)))</f>
        <v>1</v>
      </c>
      <c r="D414" s="11">
        <f t="array" ref="D414">IFERROR(1*MID(tblSalaries[[#This Row],[How many hours of a day you work on Excel]],B414,C414),0)</f>
        <v>8</v>
      </c>
      <c r="E414" s="9">
        <f t="array" ref="E414">MIN(IFERROR(FIND(lstNum,tblSalaries[[#This Row],[How many hours of a day you work on Excel]],B414+1),""))</f>
        <v>31</v>
      </c>
      <c r="F414" s="9">
        <f t="array" ref="F414">SUMPRODUCT(COUNTIF(lstDigits,MID(tblSalaries[[#This Row],[How many hours of a day you work on Excel]],ROW($1:$9)+1,1)))</f>
        <v>1</v>
      </c>
      <c r="G414" s="11" t="str">
        <f t="array" ref="G414">IFERROR(IF(D414=1*MID(tblSalaries[[#This Row],[How many hours of a day you work on Excel]],E414,F414),"",1*MID(tblSalaries[[#This Row],[How many hours of a day you work on Excel]],E414,F414)),0)</f>
        <v/>
      </c>
      <c r="H414" s="11">
        <f t="shared" si="21"/>
        <v>8</v>
      </c>
      <c r="I414" s="11">
        <f t="shared" si="22"/>
        <v>8</v>
      </c>
      <c r="J414" s="11">
        <f t="shared" si="20"/>
        <v>8</v>
      </c>
    </row>
    <row r="415" spans="2:10">
      <c r="B415" s="9">
        <f t="array" ref="B415">MIN(IFERROR(FIND(lstNum,tblSalaries[[#This Row],[How many hours of a day you work on Excel]]),""))</f>
        <v>1</v>
      </c>
      <c r="C415" s="9">
        <f t="array" ref="C415">SUMPRODUCT(COUNTIF(lstDigits,MID(tblSalaries[[#This Row],[How many hours of a day you work on Excel]],ROW($1:$9),1)))</f>
        <v>2</v>
      </c>
      <c r="D415" s="11">
        <f t="array" ref="D415">IFERROR(1*MID(tblSalaries[[#This Row],[How many hours of a day you work on Excel]],B415,C415),0)</f>
        <v>2</v>
      </c>
      <c r="E415" s="9">
        <f t="array" ref="E415">MIN(IFERROR(FIND(lstNum,tblSalaries[[#This Row],[How many hours of a day you work on Excel]],B415+1),""))</f>
        <v>6</v>
      </c>
      <c r="F415" s="9">
        <f t="array" ref="F415">SUMPRODUCT(COUNTIF(lstDigits,MID(tblSalaries[[#This Row],[How many hours of a day you work on Excel]],ROW($1:$9)+1,1)))</f>
        <v>1</v>
      </c>
      <c r="G415" s="11">
        <f t="array" ref="G415">IFERROR(IF(D415=1*MID(tblSalaries[[#This Row],[How many hours of a day you work on Excel]],E415,F415),"",1*MID(tblSalaries[[#This Row],[How many hours of a day you work on Excel]],E415,F415)),0)</f>
        <v>3</v>
      </c>
      <c r="H415" s="11">
        <f t="shared" si="21"/>
        <v>2.5</v>
      </c>
      <c r="I415" s="11">
        <f t="shared" si="22"/>
        <v>2</v>
      </c>
      <c r="J415" s="11">
        <f t="shared" si="20"/>
        <v>3</v>
      </c>
    </row>
    <row r="416" spans="2:10">
      <c r="B416" s="9">
        <f t="array" ref="B416">MIN(IFERROR(FIND(lstNum,tblSalaries[[#This Row],[How many hours of a day you work on Excel]]),""))</f>
        <v>1</v>
      </c>
      <c r="C416" s="9">
        <f t="array" ref="C416">SUMPRODUCT(COUNTIF(lstDigits,MID(tblSalaries[[#This Row],[How many hours of a day you work on Excel]],ROW($1:$9),1)))</f>
        <v>2</v>
      </c>
      <c r="D416" s="11">
        <f t="array" ref="D416">IFERROR(1*MID(tblSalaries[[#This Row],[How many hours of a day you work on Excel]],B416,C416),0)</f>
        <v>1</v>
      </c>
      <c r="E416" s="9">
        <f t="array" ref="E416">MIN(IFERROR(FIND(lstNum,tblSalaries[[#This Row],[How many hours of a day you work on Excel]],B416+1),""))</f>
        <v>6</v>
      </c>
      <c r="F416" s="9">
        <f t="array" ref="F416">SUMPRODUCT(COUNTIF(lstDigits,MID(tblSalaries[[#This Row],[How many hours of a day you work on Excel]],ROW($1:$9)+1,1)))</f>
        <v>1</v>
      </c>
      <c r="G416" s="11">
        <f t="array" ref="G416">IFERROR(IF(D416=1*MID(tblSalaries[[#This Row],[How many hours of a day you work on Excel]],E416,F416),"",1*MID(tblSalaries[[#This Row],[How many hours of a day you work on Excel]],E416,F416)),0)</f>
        <v>2</v>
      </c>
      <c r="H416" s="11">
        <f t="shared" si="21"/>
        <v>1.5</v>
      </c>
      <c r="I416" s="11">
        <f t="shared" si="22"/>
        <v>1</v>
      </c>
      <c r="J416" s="11">
        <f t="shared" si="20"/>
        <v>2</v>
      </c>
    </row>
    <row r="417" spans="2:10">
      <c r="B417" s="9">
        <f t="array" ref="B417">MIN(IFERROR(FIND(lstNum,tblSalaries[[#This Row],[How many hours of a day you work on Excel]]),""))</f>
        <v>1</v>
      </c>
      <c r="C417" s="9">
        <f t="array" ref="C417">SUMPRODUCT(COUNTIF(lstDigits,MID(tblSalaries[[#This Row],[How many hours of a day you work on Excel]],ROW($1:$9),1)))</f>
        <v>2</v>
      </c>
      <c r="D417" s="11">
        <f t="array" ref="D417">IFERROR(1*MID(tblSalaries[[#This Row],[How many hours of a day you work on Excel]],B417,C417),0)</f>
        <v>1</v>
      </c>
      <c r="E417" s="9">
        <f t="array" ref="E417">MIN(IFERROR(FIND(lstNum,tblSalaries[[#This Row],[How many hours of a day you work on Excel]],B417+1),""))</f>
        <v>6</v>
      </c>
      <c r="F417" s="9">
        <f t="array" ref="F417">SUMPRODUCT(COUNTIF(lstDigits,MID(tblSalaries[[#This Row],[How many hours of a day you work on Excel]],ROW($1:$9)+1,1)))</f>
        <v>1</v>
      </c>
      <c r="G417" s="11">
        <f t="array" ref="G417">IFERROR(IF(D417=1*MID(tblSalaries[[#This Row],[How many hours of a day you work on Excel]],E417,F417),"",1*MID(tblSalaries[[#This Row],[How many hours of a day you work on Excel]],E417,F417)),0)</f>
        <v>2</v>
      </c>
      <c r="H417" s="11">
        <f t="shared" si="21"/>
        <v>1.5</v>
      </c>
      <c r="I417" s="11">
        <f t="shared" si="22"/>
        <v>1</v>
      </c>
      <c r="J417" s="11">
        <f t="shared" si="20"/>
        <v>2</v>
      </c>
    </row>
    <row r="418" spans="2:10">
      <c r="B418" s="9">
        <f t="array" ref="B418">MIN(IFERROR(FIND(lstNum,tblSalaries[[#This Row],[How many hours of a day you work on Excel]]),""))</f>
        <v>1</v>
      </c>
      <c r="C418" s="9">
        <f t="array" ref="C418">SUMPRODUCT(COUNTIF(lstDigits,MID(tblSalaries[[#This Row],[How many hours of a day you work on Excel]],ROW($1:$9),1)))</f>
        <v>2</v>
      </c>
      <c r="D418" s="11">
        <f t="array" ref="D418">IFERROR(1*MID(tblSalaries[[#This Row],[How many hours of a day you work on Excel]],B418,C418),0)</f>
        <v>4</v>
      </c>
      <c r="E418" s="9">
        <f t="array" ref="E418">MIN(IFERROR(FIND(lstNum,tblSalaries[[#This Row],[How many hours of a day you work on Excel]],B418+1),""))</f>
        <v>6</v>
      </c>
      <c r="F418" s="9">
        <f t="array" ref="F418">SUMPRODUCT(COUNTIF(lstDigits,MID(tblSalaries[[#This Row],[How many hours of a day you work on Excel]],ROW($1:$9)+1,1)))</f>
        <v>1</v>
      </c>
      <c r="G418" s="11">
        <f t="array" ref="G418">IFERROR(IF(D418=1*MID(tblSalaries[[#This Row],[How many hours of a day you work on Excel]],E418,F418),"",1*MID(tblSalaries[[#This Row],[How many hours of a day you work on Excel]],E418,F418)),0)</f>
        <v>6</v>
      </c>
      <c r="H418" s="11">
        <f t="shared" si="21"/>
        <v>5</v>
      </c>
      <c r="I418" s="11">
        <f t="shared" si="22"/>
        <v>4</v>
      </c>
      <c r="J418" s="11">
        <f t="shared" si="20"/>
        <v>6</v>
      </c>
    </row>
    <row r="419" spans="2:10">
      <c r="B419" s="9">
        <f t="array" ref="B419">MIN(IFERROR(FIND(lstNum,tblSalaries[[#This Row],[How many hours of a day you work on Excel]]),""))</f>
        <v>9</v>
      </c>
      <c r="C419" s="9">
        <f t="array" ref="C419">SUMPRODUCT(COUNTIF(lstDigits,MID(tblSalaries[[#This Row],[How many hours of a day you work on Excel]],ROW($1:$9),1)))</f>
        <v>1</v>
      </c>
      <c r="D419" s="11">
        <f t="array" ref="D419">IFERROR(1*MID(tblSalaries[[#This Row],[How many hours of a day you work on Excel]],B419,C419),0)</f>
        <v>8</v>
      </c>
      <c r="E419" s="9">
        <f t="array" ref="E419">MIN(IFERROR(FIND(lstNum,tblSalaries[[#This Row],[How many hours of a day you work on Excel]],B419+1),""))</f>
        <v>31</v>
      </c>
      <c r="F419" s="9">
        <f t="array" ref="F419">SUMPRODUCT(COUNTIF(lstDigits,MID(tblSalaries[[#This Row],[How many hours of a day you work on Excel]],ROW($1:$9)+1,1)))</f>
        <v>1</v>
      </c>
      <c r="G419" s="11" t="str">
        <f t="array" ref="G419">IFERROR(IF(D419=1*MID(tblSalaries[[#This Row],[How many hours of a day you work on Excel]],E419,F419),"",1*MID(tblSalaries[[#This Row],[How many hours of a day you work on Excel]],E419,F419)),0)</f>
        <v/>
      </c>
      <c r="H419" s="11">
        <f t="shared" si="21"/>
        <v>8</v>
      </c>
      <c r="I419" s="11">
        <f t="shared" si="22"/>
        <v>8</v>
      </c>
      <c r="J419" s="11">
        <f t="shared" si="20"/>
        <v>8</v>
      </c>
    </row>
    <row r="420" spans="2:10">
      <c r="B420" s="9">
        <f t="array" ref="B420">MIN(IFERROR(FIND(lstNum,tblSalaries[[#This Row],[How many hours of a day you work on Excel]]),""))</f>
        <v>1</v>
      </c>
      <c r="C420" s="9">
        <f t="array" ref="C420">SUMPRODUCT(COUNTIF(lstDigits,MID(tblSalaries[[#This Row],[How many hours of a day you work on Excel]],ROW($1:$9),1)))</f>
        <v>2</v>
      </c>
      <c r="D420" s="11">
        <f t="array" ref="D420">IFERROR(1*MID(tblSalaries[[#This Row],[How many hours of a day you work on Excel]],B420,C420),0)</f>
        <v>2</v>
      </c>
      <c r="E420" s="9">
        <f t="array" ref="E420">MIN(IFERROR(FIND(lstNum,tblSalaries[[#This Row],[How many hours of a day you work on Excel]],B420+1),""))</f>
        <v>6</v>
      </c>
      <c r="F420" s="9">
        <f t="array" ref="F420">SUMPRODUCT(COUNTIF(lstDigits,MID(tblSalaries[[#This Row],[How many hours of a day you work on Excel]],ROW($1:$9)+1,1)))</f>
        <v>1</v>
      </c>
      <c r="G420" s="11">
        <f t="array" ref="G420">IFERROR(IF(D420=1*MID(tblSalaries[[#This Row],[How many hours of a day you work on Excel]],E420,F420),"",1*MID(tblSalaries[[#This Row],[How many hours of a day you work on Excel]],E420,F420)),0)</f>
        <v>3</v>
      </c>
      <c r="H420" s="11">
        <f t="shared" si="21"/>
        <v>2.5</v>
      </c>
      <c r="I420" s="11">
        <f t="shared" si="22"/>
        <v>2</v>
      </c>
      <c r="J420" s="11">
        <f t="shared" si="20"/>
        <v>3</v>
      </c>
    </row>
    <row r="421" spans="2:10">
      <c r="B421" s="9">
        <f t="array" ref="B421">MIN(IFERROR(FIND(lstNum,tblSalaries[[#This Row],[How many hours of a day you work on Excel]]),""))</f>
        <v>1</v>
      </c>
      <c r="C421" s="9">
        <f t="array" ref="C421">SUMPRODUCT(COUNTIF(lstDigits,MID(tblSalaries[[#This Row],[How many hours of a day you work on Excel]],ROW($1:$9),1)))</f>
        <v>2</v>
      </c>
      <c r="D421" s="11">
        <f t="array" ref="D421">IFERROR(1*MID(tblSalaries[[#This Row],[How many hours of a day you work on Excel]],B421,C421),0)</f>
        <v>2</v>
      </c>
      <c r="E421" s="9">
        <f t="array" ref="E421">MIN(IFERROR(FIND(lstNum,tblSalaries[[#This Row],[How many hours of a day you work on Excel]],B421+1),""))</f>
        <v>6</v>
      </c>
      <c r="F421" s="9">
        <f t="array" ref="F421">SUMPRODUCT(COUNTIF(lstDigits,MID(tblSalaries[[#This Row],[How many hours of a day you work on Excel]],ROW($1:$9)+1,1)))</f>
        <v>1</v>
      </c>
      <c r="G421" s="11">
        <f t="array" ref="G421">IFERROR(IF(D421=1*MID(tblSalaries[[#This Row],[How many hours of a day you work on Excel]],E421,F421),"",1*MID(tblSalaries[[#This Row],[How many hours of a day you work on Excel]],E421,F421)),0)</f>
        <v>3</v>
      </c>
      <c r="H421" s="11">
        <f t="shared" si="21"/>
        <v>2.5</v>
      </c>
      <c r="I421" s="11">
        <f t="shared" si="22"/>
        <v>2</v>
      </c>
      <c r="J421" s="11">
        <f t="shared" si="20"/>
        <v>3</v>
      </c>
    </row>
    <row r="422" spans="2:10">
      <c r="B422" s="9">
        <f t="array" ref="B422">MIN(IFERROR(FIND(lstNum,tblSalaries[[#This Row],[How many hours of a day you work on Excel]]),""))</f>
        <v>9</v>
      </c>
      <c r="C422" s="9">
        <f t="array" ref="C422">SUMPRODUCT(COUNTIF(lstDigits,MID(tblSalaries[[#This Row],[How many hours of a day you work on Excel]],ROW($1:$9),1)))</f>
        <v>1</v>
      </c>
      <c r="D422" s="11">
        <f t="array" ref="D422">IFERROR(1*MID(tblSalaries[[#This Row],[How many hours of a day you work on Excel]],B422,C422),0)</f>
        <v>8</v>
      </c>
      <c r="E422" s="9">
        <f t="array" ref="E422">MIN(IFERROR(FIND(lstNum,tblSalaries[[#This Row],[How many hours of a day you work on Excel]],B422+1),""))</f>
        <v>31</v>
      </c>
      <c r="F422" s="9">
        <f t="array" ref="F422">SUMPRODUCT(COUNTIF(lstDigits,MID(tblSalaries[[#This Row],[How many hours of a day you work on Excel]],ROW($1:$9)+1,1)))</f>
        <v>1</v>
      </c>
      <c r="G422" s="11" t="str">
        <f t="array" ref="G422">IFERROR(IF(D422=1*MID(tblSalaries[[#This Row],[How many hours of a day you work on Excel]],E422,F422),"",1*MID(tblSalaries[[#This Row],[How many hours of a day you work on Excel]],E422,F422)),0)</f>
        <v/>
      </c>
      <c r="H422" s="11">
        <f t="shared" si="21"/>
        <v>8</v>
      </c>
      <c r="I422" s="11">
        <f t="shared" si="22"/>
        <v>8</v>
      </c>
      <c r="J422" s="11">
        <f t="shared" si="20"/>
        <v>8</v>
      </c>
    </row>
    <row r="423" spans="2:10">
      <c r="B423" s="9">
        <f t="array" ref="B423">MIN(IFERROR(FIND(lstNum,tblSalaries[[#This Row],[How many hours of a day you work on Excel]]),""))</f>
        <v>9</v>
      </c>
      <c r="C423" s="9">
        <f t="array" ref="C423">SUMPRODUCT(COUNTIF(lstDigits,MID(tblSalaries[[#This Row],[How many hours of a day you work on Excel]],ROW($1:$9),1)))</f>
        <v>1</v>
      </c>
      <c r="D423" s="11">
        <f t="array" ref="D423">IFERROR(1*MID(tblSalaries[[#This Row],[How many hours of a day you work on Excel]],B423,C423),0)</f>
        <v>8</v>
      </c>
      <c r="E423" s="9">
        <f t="array" ref="E423">MIN(IFERROR(FIND(lstNum,tblSalaries[[#This Row],[How many hours of a day you work on Excel]],B423+1),""))</f>
        <v>31</v>
      </c>
      <c r="F423" s="9">
        <f t="array" ref="F423">SUMPRODUCT(COUNTIF(lstDigits,MID(tblSalaries[[#This Row],[How many hours of a day you work on Excel]],ROW($1:$9)+1,1)))</f>
        <v>1</v>
      </c>
      <c r="G423" s="11" t="str">
        <f t="array" ref="G423">IFERROR(IF(D423=1*MID(tblSalaries[[#This Row],[How many hours of a day you work on Excel]],E423,F423),"",1*MID(tblSalaries[[#This Row],[How many hours of a day you work on Excel]],E423,F423)),0)</f>
        <v/>
      </c>
      <c r="H423" s="11">
        <f t="shared" si="21"/>
        <v>8</v>
      </c>
      <c r="I423" s="11">
        <f t="shared" si="22"/>
        <v>8</v>
      </c>
      <c r="J423" s="11">
        <f t="shared" si="20"/>
        <v>8</v>
      </c>
    </row>
    <row r="424" spans="2:10">
      <c r="B424" s="9">
        <f t="array" ref="B424">MIN(IFERROR(FIND(lstNum,tblSalaries[[#This Row],[How many hours of a day you work on Excel]]),""))</f>
        <v>9</v>
      </c>
      <c r="C424" s="9">
        <f t="array" ref="C424">SUMPRODUCT(COUNTIF(lstDigits,MID(tblSalaries[[#This Row],[How many hours of a day you work on Excel]],ROW($1:$9),1)))</f>
        <v>1</v>
      </c>
      <c r="D424" s="11">
        <f t="array" ref="D424">IFERROR(1*MID(tblSalaries[[#This Row],[How many hours of a day you work on Excel]],B424,C424),0)</f>
        <v>8</v>
      </c>
      <c r="E424" s="9">
        <f t="array" ref="E424">MIN(IFERROR(FIND(lstNum,tblSalaries[[#This Row],[How many hours of a day you work on Excel]],B424+1),""))</f>
        <v>31</v>
      </c>
      <c r="F424" s="9">
        <f t="array" ref="F424">SUMPRODUCT(COUNTIF(lstDigits,MID(tblSalaries[[#This Row],[How many hours of a day you work on Excel]],ROW($1:$9)+1,1)))</f>
        <v>1</v>
      </c>
      <c r="G424" s="11" t="str">
        <f t="array" ref="G424">IFERROR(IF(D424=1*MID(tblSalaries[[#This Row],[How many hours of a day you work on Excel]],E424,F424),"",1*MID(tblSalaries[[#This Row],[How many hours of a day you work on Excel]],E424,F424)),0)</f>
        <v/>
      </c>
      <c r="H424" s="11">
        <f t="shared" si="21"/>
        <v>8</v>
      </c>
      <c r="I424" s="11">
        <f t="shared" si="22"/>
        <v>8</v>
      </c>
      <c r="J424" s="11">
        <f t="shared" si="20"/>
        <v>8</v>
      </c>
    </row>
    <row r="425" spans="2:10">
      <c r="B425" s="9">
        <f t="array" ref="B425">MIN(IFERROR(FIND(lstNum,tblSalaries[[#This Row],[How many hours of a day you work on Excel]]),""))</f>
        <v>1</v>
      </c>
      <c r="C425" s="9">
        <f t="array" ref="C425">SUMPRODUCT(COUNTIF(lstDigits,MID(tblSalaries[[#This Row],[How many hours of a day you work on Excel]],ROW($1:$9),1)))</f>
        <v>2</v>
      </c>
      <c r="D425" s="11">
        <f t="array" ref="D425">IFERROR(1*MID(tblSalaries[[#This Row],[How many hours of a day you work on Excel]],B425,C425),0)</f>
        <v>2</v>
      </c>
      <c r="E425" s="9">
        <f t="array" ref="E425">MIN(IFERROR(FIND(lstNum,tblSalaries[[#This Row],[How many hours of a day you work on Excel]],B425+1),""))</f>
        <v>6</v>
      </c>
      <c r="F425" s="9">
        <f t="array" ref="F425">SUMPRODUCT(COUNTIF(lstDigits,MID(tblSalaries[[#This Row],[How many hours of a day you work on Excel]],ROW($1:$9)+1,1)))</f>
        <v>1</v>
      </c>
      <c r="G425" s="11">
        <f t="array" ref="G425">IFERROR(IF(D425=1*MID(tblSalaries[[#This Row],[How many hours of a day you work on Excel]],E425,F425),"",1*MID(tblSalaries[[#This Row],[How many hours of a day you work on Excel]],E425,F425)),0)</f>
        <v>3</v>
      </c>
      <c r="H425" s="11">
        <f t="shared" si="21"/>
        <v>2.5</v>
      </c>
      <c r="I425" s="11">
        <f t="shared" si="22"/>
        <v>2</v>
      </c>
      <c r="J425" s="11">
        <f t="shared" si="20"/>
        <v>3</v>
      </c>
    </row>
    <row r="426" spans="2:10">
      <c r="B426" s="9">
        <f t="array" ref="B426">MIN(IFERROR(FIND(lstNum,tblSalaries[[#This Row],[How many hours of a day you work on Excel]]),""))</f>
        <v>1</v>
      </c>
      <c r="C426" s="9">
        <f t="array" ref="C426">SUMPRODUCT(COUNTIF(lstDigits,MID(tblSalaries[[#This Row],[How many hours of a day you work on Excel]],ROW($1:$9),1)))</f>
        <v>2</v>
      </c>
      <c r="D426" s="11">
        <f t="array" ref="D426">IFERROR(1*MID(tblSalaries[[#This Row],[How many hours of a day you work on Excel]],B426,C426),0)</f>
        <v>1</v>
      </c>
      <c r="E426" s="9">
        <f t="array" ref="E426">MIN(IFERROR(FIND(lstNum,tblSalaries[[#This Row],[How many hours of a day you work on Excel]],B426+1),""))</f>
        <v>6</v>
      </c>
      <c r="F426" s="9">
        <f t="array" ref="F426">SUMPRODUCT(COUNTIF(lstDigits,MID(tblSalaries[[#This Row],[How many hours of a day you work on Excel]],ROW($1:$9)+1,1)))</f>
        <v>1</v>
      </c>
      <c r="G426" s="11">
        <f t="array" ref="G426">IFERROR(IF(D426=1*MID(tblSalaries[[#This Row],[How many hours of a day you work on Excel]],E426,F426),"",1*MID(tblSalaries[[#This Row],[How many hours of a day you work on Excel]],E426,F426)),0)</f>
        <v>2</v>
      </c>
      <c r="H426" s="11">
        <f t="shared" si="21"/>
        <v>1.5</v>
      </c>
      <c r="I426" s="11">
        <f t="shared" si="22"/>
        <v>1</v>
      </c>
      <c r="J426" s="11">
        <f t="shared" si="20"/>
        <v>2</v>
      </c>
    </row>
    <row r="427" spans="2:10">
      <c r="B427" s="9">
        <f t="array" ref="B427">MIN(IFERROR(FIND(lstNum,tblSalaries[[#This Row],[How many hours of a day you work on Excel]]),""))</f>
        <v>1</v>
      </c>
      <c r="C427" s="9">
        <f t="array" ref="C427">SUMPRODUCT(COUNTIF(lstDigits,MID(tblSalaries[[#This Row],[How many hours of a day you work on Excel]],ROW($1:$9),1)))</f>
        <v>2</v>
      </c>
      <c r="D427" s="11">
        <f t="array" ref="D427">IFERROR(1*MID(tblSalaries[[#This Row],[How many hours of a day you work on Excel]],B427,C427),0)</f>
        <v>1</v>
      </c>
      <c r="E427" s="9">
        <f t="array" ref="E427">MIN(IFERROR(FIND(lstNum,tblSalaries[[#This Row],[How many hours of a day you work on Excel]],B427+1),""))</f>
        <v>6</v>
      </c>
      <c r="F427" s="9">
        <f t="array" ref="F427">SUMPRODUCT(COUNTIF(lstDigits,MID(tblSalaries[[#This Row],[How many hours of a day you work on Excel]],ROW($1:$9)+1,1)))</f>
        <v>1</v>
      </c>
      <c r="G427" s="11">
        <f t="array" ref="G427">IFERROR(IF(D427=1*MID(tblSalaries[[#This Row],[How many hours of a day you work on Excel]],E427,F427),"",1*MID(tblSalaries[[#This Row],[How many hours of a day you work on Excel]],E427,F427)),0)</f>
        <v>2</v>
      </c>
      <c r="H427" s="11">
        <f t="shared" si="21"/>
        <v>1.5</v>
      </c>
      <c r="I427" s="11">
        <f t="shared" si="22"/>
        <v>1</v>
      </c>
      <c r="J427" s="11">
        <f t="shared" si="20"/>
        <v>2</v>
      </c>
    </row>
    <row r="428" spans="2:10">
      <c r="B428" s="9">
        <f t="array" ref="B428">MIN(IFERROR(FIND(lstNum,tblSalaries[[#This Row],[How many hours of a day you work on Excel]]),""))</f>
        <v>1</v>
      </c>
      <c r="C428" s="9">
        <f t="array" ref="C428">SUMPRODUCT(COUNTIF(lstDigits,MID(tblSalaries[[#This Row],[How many hours of a day you work on Excel]],ROW($1:$9),1)))</f>
        <v>2</v>
      </c>
      <c r="D428" s="11">
        <f t="array" ref="D428">IFERROR(1*MID(tblSalaries[[#This Row],[How many hours of a day you work on Excel]],B428,C428),0)</f>
        <v>4</v>
      </c>
      <c r="E428" s="9">
        <f t="array" ref="E428">MIN(IFERROR(FIND(lstNum,tblSalaries[[#This Row],[How many hours of a day you work on Excel]],B428+1),""))</f>
        <v>6</v>
      </c>
      <c r="F428" s="9">
        <f t="array" ref="F428">SUMPRODUCT(COUNTIF(lstDigits,MID(tblSalaries[[#This Row],[How many hours of a day you work on Excel]],ROW($1:$9)+1,1)))</f>
        <v>1</v>
      </c>
      <c r="G428" s="11">
        <f t="array" ref="G428">IFERROR(IF(D428=1*MID(tblSalaries[[#This Row],[How many hours of a day you work on Excel]],E428,F428),"",1*MID(tblSalaries[[#This Row],[How many hours of a day you work on Excel]],E428,F428)),0)</f>
        <v>6</v>
      </c>
      <c r="H428" s="11">
        <f t="shared" si="21"/>
        <v>5</v>
      </c>
      <c r="I428" s="11">
        <f t="shared" si="22"/>
        <v>4</v>
      </c>
      <c r="J428" s="11">
        <f t="shared" si="20"/>
        <v>6</v>
      </c>
    </row>
    <row r="429" spans="2:10">
      <c r="B429" s="9">
        <f t="array" ref="B429">MIN(IFERROR(FIND(lstNum,tblSalaries[[#This Row],[How many hours of a day you work on Excel]]),""))</f>
        <v>1</v>
      </c>
      <c r="C429" s="9">
        <f t="array" ref="C429">SUMPRODUCT(COUNTIF(lstDigits,MID(tblSalaries[[#This Row],[How many hours of a day you work on Excel]],ROW($1:$9),1)))</f>
        <v>2</v>
      </c>
      <c r="D429" s="11">
        <f t="array" ref="D429">IFERROR(1*MID(tblSalaries[[#This Row],[How many hours of a day you work on Excel]],B429,C429),0)</f>
        <v>2</v>
      </c>
      <c r="E429" s="9">
        <f t="array" ref="E429">MIN(IFERROR(FIND(lstNum,tblSalaries[[#This Row],[How many hours of a day you work on Excel]],B429+1),""))</f>
        <v>6</v>
      </c>
      <c r="F429" s="9">
        <f t="array" ref="F429">SUMPRODUCT(COUNTIF(lstDigits,MID(tblSalaries[[#This Row],[How many hours of a day you work on Excel]],ROW($1:$9)+1,1)))</f>
        <v>1</v>
      </c>
      <c r="G429" s="11">
        <f t="array" ref="G429">IFERROR(IF(D429=1*MID(tblSalaries[[#This Row],[How many hours of a day you work on Excel]],E429,F429),"",1*MID(tblSalaries[[#This Row],[How many hours of a day you work on Excel]],E429,F429)),0)</f>
        <v>3</v>
      </c>
      <c r="H429" s="11">
        <f t="shared" si="21"/>
        <v>2.5</v>
      </c>
      <c r="I429" s="11">
        <f t="shared" si="22"/>
        <v>2</v>
      </c>
      <c r="J429" s="11">
        <f t="shared" si="20"/>
        <v>3</v>
      </c>
    </row>
    <row r="430" spans="2:10">
      <c r="B430" s="9">
        <f t="array" ref="B430">MIN(IFERROR(FIND(lstNum,tblSalaries[[#This Row],[How many hours of a day you work on Excel]]),""))</f>
        <v>1</v>
      </c>
      <c r="C430" s="9">
        <f t="array" ref="C430">SUMPRODUCT(COUNTIF(lstDigits,MID(tblSalaries[[#This Row],[How many hours of a day you work on Excel]],ROW($1:$9),1)))</f>
        <v>2</v>
      </c>
      <c r="D430" s="11">
        <f t="array" ref="D430">IFERROR(1*MID(tblSalaries[[#This Row],[How many hours of a day you work on Excel]],B430,C430),0)</f>
        <v>2</v>
      </c>
      <c r="E430" s="9">
        <f t="array" ref="E430">MIN(IFERROR(FIND(lstNum,tblSalaries[[#This Row],[How many hours of a day you work on Excel]],B430+1),""))</f>
        <v>6</v>
      </c>
      <c r="F430" s="9">
        <f t="array" ref="F430">SUMPRODUCT(COUNTIF(lstDigits,MID(tblSalaries[[#This Row],[How many hours of a day you work on Excel]],ROW($1:$9)+1,1)))</f>
        <v>1</v>
      </c>
      <c r="G430" s="11">
        <f t="array" ref="G430">IFERROR(IF(D430=1*MID(tblSalaries[[#This Row],[How many hours of a day you work on Excel]],E430,F430),"",1*MID(tblSalaries[[#This Row],[How many hours of a day you work on Excel]],E430,F430)),0)</f>
        <v>3</v>
      </c>
      <c r="H430" s="11">
        <f t="shared" si="21"/>
        <v>2.5</v>
      </c>
      <c r="I430" s="11">
        <f t="shared" si="22"/>
        <v>2</v>
      </c>
      <c r="J430" s="11">
        <f t="shared" si="20"/>
        <v>3</v>
      </c>
    </row>
    <row r="431" spans="2:10">
      <c r="B431" s="9">
        <f t="array" ref="B431">MIN(IFERROR(FIND(lstNum,tblSalaries[[#This Row],[How many hours of a day you work on Excel]]),""))</f>
        <v>9</v>
      </c>
      <c r="C431" s="9">
        <f t="array" ref="C431">SUMPRODUCT(COUNTIF(lstDigits,MID(tblSalaries[[#This Row],[How many hours of a day you work on Excel]],ROW($1:$9),1)))</f>
        <v>1</v>
      </c>
      <c r="D431" s="11">
        <f t="array" ref="D431">IFERROR(1*MID(tblSalaries[[#This Row],[How many hours of a day you work on Excel]],B431,C431),0)</f>
        <v>8</v>
      </c>
      <c r="E431" s="9">
        <f t="array" ref="E431">MIN(IFERROR(FIND(lstNum,tblSalaries[[#This Row],[How many hours of a day you work on Excel]],B431+1),""))</f>
        <v>31</v>
      </c>
      <c r="F431" s="9">
        <f t="array" ref="F431">SUMPRODUCT(COUNTIF(lstDigits,MID(tblSalaries[[#This Row],[How many hours of a day you work on Excel]],ROW($1:$9)+1,1)))</f>
        <v>1</v>
      </c>
      <c r="G431" s="11" t="str">
        <f t="array" ref="G431">IFERROR(IF(D431=1*MID(tblSalaries[[#This Row],[How many hours of a day you work on Excel]],E431,F431),"",1*MID(tblSalaries[[#This Row],[How many hours of a day you work on Excel]],E431,F431)),0)</f>
        <v/>
      </c>
      <c r="H431" s="11">
        <f t="shared" si="21"/>
        <v>8</v>
      </c>
      <c r="I431" s="11">
        <f t="shared" si="22"/>
        <v>8</v>
      </c>
      <c r="J431" s="11">
        <f t="shared" si="20"/>
        <v>8</v>
      </c>
    </row>
    <row r="432" spans="2:10">
      <c r="B432" s="9">
        <f t="array" ref="B432">MIN(IFERROR(FIND(lstNum,tblSalaries[[#This Row],[How many hours of a day you work on Excel]]),""))</f>
        <v>1</v>
      </c>
      <c r="C432" s="9">
        <f t="array" ref="C432">SUMPRODUCT(COUNTIF(lstDigits,MID(tblSalaries[[#This Row],[How many hours of a day you work on Excel]],ROW($1:$9),1)))</f>
        <v>2</v>
      </c>
      <c r="D432" s="11">
        <f t="array" ref="D432">IFERROR(1*MID(tblSalaries[[#This Row],[How many hours of a day you work on Excel]],B432,C432),0)</f>
        <v>1</v>
      </c>
      <c r="E432" s="9">
        <f t="array" ref="E432">MIN(IFERROR(FIND(lstNum,tblSalaries[[#This Row],[How many hours of a day you work on Excel]],B432+1),""))</f>
        <v>6</v>
      </c>
      <c r="F432" s="9">
        <f t="array" ref="F432">SUMPRODUCT(COUNTIF(lstDigits,MID(tblSalaries[[#This Row],[How many hours of a day you work on Excel]],ROW($1:$9)+1,1)))</f>
        <v>1</v>
      </c>
      <c r="G432" s="11">
        <f t="array" ref="G432">IFERROR(IF(D432=1*MID(tblSalaries[[#This Row],[How many hours of a day you work on Excel]],E432,F432),"",1*MID(tblSalaries[[#This Row],[How many hours of a day you work on Excel]],E432,F432)),0)</f>
        <v>2</v>
      </c>
      <c r="H432" s="11">
        <f t="shared" si="21"/>
        <v>1.5</v>
      </c>
      <c r="I432" s="11">
        <f t="shared" si="22"/>
        <v>1</v>
      </c>
      <c r="J432" s="11">
        <f t="shared" si="20"/>
        <v>2</v>
      </c>
    </row>
    <row r="433" spans="2:10">
      <c r="B433" s="9">
        <f t="array" ref="B433">MIN(IFERROR(FIND(lstNum,tblSalaries[[#This Row],[How many hours of a day you work on Excel]]),""))</f>
        <v>1</v>
      </c>
      <c r="C433" s="9">
        <f t="array" ref="C433">SUMPRODUCT(COUNTIF(lstDigits,MID(tblSalaries[[#This Row],[How many hours of a day you work on Excel]],ROW($1:$9),1)))</f>
        <v>2</v>
      </c>
      <c r="D433" s="11">
        <f t="array" ref="D433">IFERROR(1*MID(tblSalaries[[#This Row],[How many hours of a day you work on Excel]],B433,C433),0)</f>
        <v>1</v>
      </c>
      <c r="E433" s="9">
        <f t="array" ref="E433">MIN(IFERROR(FIND(lstNum,tblSalaries[[#This Row],[How many hours of a day you work on Excel]],B433+1),""))</f>
        <v>6</v>
      </c>
      <c r="F433" s="9">
        <f t="array" ref="F433">SUMPRODUCT(COUNTIF(lstDigits,MID(tblSalaries[[#This Row],[How many hours of a day you work on Excel]],ROW($1:$9)+1,1)))</f>
        <v>1</v>
      </c>
      <c r="G433" s="11">
        <f t="array" ref="G433">IFERROR(IF(D433=1*MID(tblSalaries[[#This Row],[How many hours of a day you work on Excel]],E433,F433),"",1*MID(tblSalaries[[#This Row],[How many hours of a day you work on Excel]],E433,F433)),0)</f>
        <v>2</v>
      </c>
      <c r="H433" s="11">
        <f t="shared" si="21"/>
        <v>1.5</v>
      </c>
      <c r="I433" s="11">
        <f t="shared" si="22"/>
        <v>1</v>
      </c>
      <c r="J433" s="11">
        <f t="shared" si="20"/>
        <v>2</v>
      </c>
    </row>
    <row r="434" spans="2:10">
      <c r="B434" s="9">
        <f t="array" ref="B434">MIN(IFERROR(FIND(lstNum,tblSalaries[[#This Row],[How many hours of a day you work on Excel]]),""))</f>
        <v>1</v>
      </c>
      <c r="C434" s="9">
        <f t="array" ref="C434">SUMPRODUCT(COUNTIF(lstDigits,MID(tblSalaries[[#This Row],[How many hours of a day you work on Excel]],ROW($1:$9),1)))</f>
        <v>2</v>
      </c>
      <c r="D434" s="11">
        <f t="array" ref="D434">IFERROR(1*MID(tblSalaries[[#This Row],[How many hours of a day you work on Excel]],B434,C434),0)</f>
        <v>4</v>
      </c>
      <c r="E434" s="9">
        <f t="array" ref="E434">MIN(IFERROR(FIND(lstNum,tblSalaries[[#This Row],[How many hours of a day you work on Excel]],B434+1),""))</f>
        <v>6</v>
      </c>
      <c r="F434" s="9">
        <f t="array" ref="F434">SUMPRODUCT(COUNTIF(lstDigits,MID(tblSalaries[[#This Row],[How many hours of a day you work on Excel]],ROW($1:$9)+1,1)))</f>
        <v>1</v>
      </c>
      <c r="G434" s="11">
        <f t="array" ref="G434">IFERROR(IF(D434=1*MID(tblSalaries[[#This Row],[How many hours of a day you work on Excel]],E434,F434),"",1*MID(tblSalaries[[#This Row],[How many hours of a day you work on Excel]],E434,F434)),0)</f>
        <v>6</v>
      </c>
      <c r="H434" s="11">
        <f t="shared" si="21"/>
        <v>5</v>
      </c>
      <c r="I434" s="11">
        <f t="shared" si="22"/>
        <v>4</v>
      </c>
      <c r="J434" s="11">
        <f t="shared" si="20"/>
        <v>6</v>
      </c>
    </row>
    <row r="435" spans="2:10">
      <c r="B435" s="9">
        <f t="array" ref="B435">MIN(IFERROR(FIND(lstNum,tblSalaries[[#This Row],[How many hours of a day you work on Excel]]),""))</f>
        <v>1</v>
      </c>
      <c r="C435" s="9">
        <f t="array" ref="C435">SUMPRODUCT(COUNTIF(lstDigits,MID(tblSalaries[[#This Row],[How many hours of a day you work on Excel]],ROW($1:$9),1)))</f>
        <v>2</v>
      </c>
      <c r="D435" s="11">
        <f t="array" ref="D435">IFERROR(1*MID(tblSalaries[[#This Row],[How many hours of a day you work on Excel]],B435,C435),0)</f>
        <v>2</v>
      </c>
      <c r="E435" s="9">
        <f t="array" ref="E435">MIN(IFERROR(FIND(lstNum,tblSalaries[[#This Row],[How many hours of a day you work on Excel]],B435+1),""))</f>
        <v>6</v>
      </c>
      <c r="F435" s="9">
        <f t="array" ref="F435">SUMPRODUCT(COUNTIF(lstDigits,MID(tblSalaries[[#This Row],[How many hours of a day you work on Excel]],ROW($1:$9)+1,1)))</f>
        <v>1</v>
      </c>
      <c r="G435" s="11">
        <f t="array" ref="G435">IFERROR(IF(D435=1*MID(tblSalaries[[#This Row],[How many hours of a day you work on Excel]],E435,F435),"",1*MID(tblSalaries[[#This Row],[How many hours of a day you work on Excel]],E435,F435)),0)</f>
        <v>3</v>
      </c>
      <c r="H435" s="11">
        <f t="shared" si="21"/>
        <v>2.5</v>
      </c>
      <c r="I435" s="11">
        <f t="shared" si="22"/>
        <v>2</v>
      </c>
      <c r="J435" s="11">
        <f t="shared" si="20"/>
        <v>3</v>
      </c>
    </row>
    <row r="436" spans="2:10">
      <c r="B436" s="9">
        <f t="array" ref="B436">MIN(IFERROR(FIND(lstNum,tblSalaries[[#This Row],[How many hours of a day you work on Excel]]),""))</f>
        <v>1</v>
      </c>
      <c r="C436" s="9">
        <f t="array" ref="C436">SUMPRODUCT(COUNTIF(lstDigits,MID(tblSalaries[[#This Row],[How many hours of a day you work on Excel]],ROW($1:$9),1)))</f>
        <v>2</v>
      </c>
      <c r="D436" s="11">
        <f t="array" ref="D436">IFERROR(1*MID(tblSalaries[[#This Row],[How many hours of a day you work on Excel]],B436,C436),0)</f>
        <v>4</v>
      </c>
      <c r="E436" s="9">
        <f t="array" ref="E436">MIN(IFERROR(FIND(lstNum,tblSalaries[[#This Row],[How many hours of a day you work on Excel]],B436+1),""))</f>
        <v>6</v>
      </c>
      <c r="F436" s="9">
        <f t="array" ref="F436">SUMPRODUCT(COUNTIF(lstDigits,MID(tblSalaries[[#This Row],[How many hours of a day you work on Excel]],ROW($1:$9)+1,1)))</f>
        <v>1</v>
      </c>
      <c r="G436" s="11">
        <f t="array" ref="G436">IFERROR(IF(D436=1*MID(tblSalaries[[#This Row],[How many hours of a day you work on Excel]],E436,F436),"",1*MID(tblSalaries[[#This Row],[How many hours of a day you work on Excel]],E436,F436)),0)</f>
        <v>6</v>
      </c>
      <c r="H436" s="11">
        <f t="shared" si="21"/>
        <v>5</v>
      </c>
      <c r="I436" s="11">
        <f t="shared" si="22"/>
        <v>4</v>
      </c>
      <c r="J436" s="11">
        <f t="shared" si="20"/>
        <v>6</v>
      </c>
    </row>
    <row r="437" spans="2:10">
      <c r="B437" s="9">
        <f t="array" ref="B437">MIN(IFERROR(FIND(lstNum,tblSalaries[[#This Row],[How many hours of a day you work on Excel]]),""))</f>
        <v>1</v>
      </c>
      <c r="C437" s="9">
        <f t="array" ref="C437">SUMPRODUCT(COUNTIF(lstDigits,MID(tblSalaries[[#This Row],[How many hours of a day you work on Excel]],ROW($1:$9),1)))</f>
        <v>2</v>
      </c>
      <c r="D437" s="11">
        <f t="array" ref="D437">IFERROR(1*MID(tblSalaries[[#This Row],[How many hours of a day you work on Excel]],B437,C437),0)</f>
        <v>1</v>
      </c>
      <c r="E437" s="9">
        <f t="array" ref="E437">MIN(IFERROR(FIND(lstNum,tblSalaries[[#This Row],[How many hours of a day you work on Excel]],B437+1),""))</f>
        <v>6</v>
      </c>
      <c r="F437" s="9">
        <f t="array" ref="F437">SUMPRODUCT(COUNTIF(lstDigits,MID(tblSalaries[[#This Row],[How many hours of a day you work on Excel]],ROW($1:$9)+1,1)))</f>
        <v>1</v>
      </c>
      <c r="G437" s="11">
        <f t="array" ref="G437">IFERROR(IF(D437=1*MID(tblSalaries[[#This Row],[How many hours of a day you work on Excel]],E437,F437),"",1*MID(tblSalaries[[#This Row],[How many hours of a day you work on Excel]],E437,F437)),0)</f>
        <v>2</v>
      </c>
      <c r="H437" s="11">
        <f t="shared" si="21"/>
        <v>1.5</v>
      </c>
      <c r="I437" s="11">
        <f t="shared" si="22"/>
        <v>1</v>
      </c>
      <c r="J437" s="11">
        <f t="shared" si="20"/>
        <v>2</v>
      </c>
    </row>
    <row r="438" spans="2:10">
      <c r="B438" s="9">
        <f t="array" ref="B438">MIN(IFERROR(FIND(lstNum,tblSalaries[[#This Row],[How many hours of a day you work on Excel]]),""))</f>
        <v>9</v>
      </c>
      <c r="C438" s="9">
        <f t="array" ref="C438">SUMPRODUCT(COUNTIF(lstDigits,MID(tblSalaries[[#This Row],[How many hours of a day you work on Excel]],ROW($1:$9),1)))</f>
        <v>1</v>
      </c>
      <c r="D438" s="11">
        <f t="array" ref="D438">IFERROR(1*MID(tblSalaries[[#This Row],[How many hours of a day you work on Excel]],B438,C438),0)</f>
        <v>8</v>
      </c>
      <c r="E438" s="9">
        <f t="array" ref="E438">MIN(IFERROR(FIND(lstNum,tblSalaries[[#This Row],[How many hours of a day you work on Excel]],B438+1),""))</f>
        <v>31</v>
      </c>
      <c r="F438" s="9">
        <f t="array" ref="F438">SUMPRODUCT(COUNTIF(lstDigits,MID(tblSalaries[[#This Row],[How many hours of a day you work on Excel]],ROW($1:$9)+1,1)))</f>
        <v>1</v>
      </c>
      <c r="G438" s="11" t="str">
        <f t="array" ref="G438">IFERROR(IF(D438=1*MID(tblSalaries[[#This Row],[How many hours of a day you work on Excel]],E438,F438),"",1*MID(tblSalaries[[#This Row],[How many hours of a day you work on Excel]],E438,F438)),0)</f>
        <v/>
      </c>
      <c r="H438" s="11">
        <f t="shared" si="21"/>
        <v>8</v>
      </c>
      <c r="I438" s="11">
        <f t="shared" si="22"/>
        <v>8</v>
      </c>
      <c r="J438" s="11">
        <f t="shared" si="20"/>
        <v>8</v>
      </c>
    </row>
    <row r="439" spans="2:10">
      <c r="B439" s="9">
        <f t="array" ref="B439">MIN(IFERROR(FIND(lstNum,tblSalaries[[#This Row],[How many hours of a day you work on Excel]]),""))</f>
        <v>1</v>
      </c>
      <c r="C439" s="9">
        <f t="array" ref="C439">SUMPRODUCT(COUNTIF(lstDigits,MID(tblSalaries[[#This Row],[How many hours of a day you work on Excel]],ROW($1:$9),1)))</f>
        <v>2</v>
      </c>
      <c r="D439" s="11">
        <f t="array" ref="D439">IFERROR(1*MID(tblSalaries[[#This Row],[How many hours of a day you work on Excel]],B439,C439),0)</f>
        <v>4</v>
      </c>
      <c r="E439" s="9">
        <f t="array" ref="E439">MIN(IFERROR(FIND(lstNum,tblSalaries[[#This Row],[How many hours of a day you work on Excel]],B439+1),""))</f>
        <v>6</v>
      </c>
      <c r="F439" s="9">
        <f t="array" ref="F439">SUMPRODUCT(COUNTIF(lstDigits,MID(tblSalaries[[#This Row],[How many hours of a day you work on Excel]],ROW($1:$9)+1,1)))</f>
        <v>1</v>
      </c>
      <c r="G439" s="11">
        <f t="array" ref="G439">IFERROR(IF(D439=1*MID(tblSalaries[[#This Row],[How many hours of a day you work on Excel]],E439,F439),"",1*MID(tblSalaries[[#This Row],[How many hours of a day you work on Excel]],E439,F439)),0)</f>
        <v>6</v>
      </c>
      <c r="H439" s="11">
        <f t="shared" si="21"/>
        <v>5</v>
      </c>
      <c r="I439" s="11">
        <f t="shared" si="22"/>
        <v>4</v>
      </c>
      <c r="J439" s="11">
        <f t="shared" si="20"/>
        <v>6</v>
      </c>
    </row>
    <row r="440" spans="2:10">
      <c r="B440" s="9">
        <f t="array" ref="B440">MIN(IFERROR(FIND(lstNum,tblSalaries[[#This Row],[How many hours of a day you work on Excel]]),""))</f>
        <v>1</v>
      </c>
      <c r="C440" s="9">
        <f t="array" ref="C440">SUMPRODUCT(COUNTIF(lstDigits,MID(tblSalaries[[#This Row],[How many hours of a day you work on Excel]],ROW($1:$9),1)))</f>
        <v>2</v>
      </c>
      <c r="D440" s="11">
        <f t="array" ref="D440">IFERROR(1*MID(tblSalaries[[#This Row],[How many hours of a day you work on Excel]],B440,C440),0)</f>
        <v>4</v>
      </c>
      <c r="E440" s="9">
        <f t="array" ref="E440">MIN(IFERROR(FIND(lstNum,tblSalaries[[#This Row],[How many hours of a day you work on Excel]],B440+1),""))</f>
        <v>6</v>
      </c>
      <c r="F440" s="9">
        <f t="array" ref="F440">SUMPRODUCT(COUNTIF(lstDigits,MID(tblSalaries[[#This Row],[How many hours of a day you work on Excel]],ROW($1:$9)+1,1)))</f>
        <v>1</v>
      </c>
      <c r="G440" s="11">
        <f t="array" ref="G440">IFERROR(IF(D440=1*MID(tblSalaries[[#This Row],[How many hours of a day you work on Excel]],E440,F440),"",1*MID(tblSalaries[[#This Row],[How many hours of a day you work on Excel]],E440,F440)),0)</f>
        <v>6</v>
      </c>
      <c r="H440" s="11">
        <f t="shared" si="21"/>
        <v>5</v>
      </c>
      <c r="I440" s="11">
        <f t="shared" si="22"/>
        <v>4</v>
      </c>
      <c r="J440" s="11">
        <f t="shared" si="20"/>
        <v>6</v>
      </c>
    </row>
    <row r="441" spans="2:10">
      <c r="B441" s="9">
        <f t="array" ref="B441">MIN(IFERROR(FIND(lstNum,tblSalaries[[#This Row],[How many hours of a day you work on Excel]]),""))</f>
        <v>1</v>
      </c>
      <c r="C441" s="9">
        <f t="array" ref="C441">SUMPRODUCT(COUNTIF(lstDigits,MID(tblSalaries[[#This Row],[How many hours of a day you work on Excel]],ROW($1:$9),1)))</f>
        <v>2</v>
      </c>
      <c r="D441" s="11">
        <f t="array" ref="D441">IFERROR(1*MID(tblSalaries[[#This Row],[How many hours of a day you work on Excel]],B441,C441),0)</f>
        <v>4</v>
      </c>
      <c r="E441" s="9">
        <f t="array" ref="E441">MIN(IFERROR(FIND(lstNum,tblSalaries[[#This Row],[How many hours of a day you work on Excel]],B441+1),""))</f>
        <v>6</v>
      </c>
      <c r="F441" s="9">
        <f t="array" ref="F441">SUMPRODUCT(COUNTIF(lstDigits,MID(tblSalaries[[#This Row],[How many hours of a day you work on Excel]],ROW($1:$9)+1,1)))</f>
        <v>1</v>
      </c>
      <c r="G441" s="11">
        <f t="array" ref="G441">IFERROR(IF(D441=1*MID(tblSalaries[[#This Row],[How many hours of a day you work on Excel]],E441,F441),"",1*MID(tblSalaries[[#This Row],[How many hours of a day you work on Excel]],E441,F441)),0)</f>
        <v>6</v>
      </c>
      <c r="H441" s="11">
        <f t="shared" si="21"/>
        <v>5</v>
      </c>
      <c r="I441" s="11">
        <f t="shared" si="22"/>
        <v>4</v>
      </c>
      <c r="J441" s="11">
        <f t="shared" si="20"/>
        <v>6</v>
      </c>
    </row>
    <row r="442" spans="2:10">
      <c r="B442" s="9">
        <f t="array" ref="B442">MIN(IFERROR(FIND(lstNum,tblSalaries[[#This Row],[How many hours of a day you work on Excel]]),""))</f>
        <v>1</v>
      </c>
      <c r="C442" s="9">
        <f t="array" ref="C442">SUMPRODUCT(COUNTIF(lstDigits,MID(tblSalaries[[#This Row],[How many hours of a day you work on Excel]],ROW($1:$9),1)))</f>
        <v>2</v>
      </c>
      <c r="D442" s="11">
        <f t="array" ref="D442">IFERROR(1*MID(tblSalaries[[#This Row],[How many hours of a day you work on Excel]],B442,C442),0)</f>
        <v>4</v>
      </c>
      <c r="E442" s="9">
        <f t="array" ref="E442">MIN(IFERROR(FIND(lstNum,tblSalaries[[#This Row],[How many hours of a day you work on Excel]],B442+1),""))</f>
        <v>6</v>
      </c>
      <c r="F442" s="9">
        <f t="array" ref="F442">SUMPRODUCT(COUNTIF(lstDigits,MID(tblSalaries[[#This Row],[How many hours of a day you work on Excel]],ROW($1:$9)+1,1)))</f>
        <v>1</v>
      </c>
      <c r="G442" s="11">
        <f t="array" ref="G442">IFERROR(IF(D442=1*MID(tblSalaries[[#This Row],[How many hours of a day you work on Excel]],E442,F442),"",1*MID(tblSalaries[[#This Row],[How many hours of a day you work on Excel]],E442,F442)),0)</f>
        <v>6</v>
      </c>
      <c r="H442" s="11">
        <f t="shared" si="21"/>
        <v>5</v>
      </c>
      <c r="I442" s="11">
        <f t="shared" si="22"/>
        <v>4</v>
      </c>
      <c r="J442" s="11">
        <f t="shared" si="20"/>
        <v>6</v>
      </c>
    </row>
    <row r="443" spans="2:10">
      <c r="B443" s="9">
        <f t="array" ref="B443">MIN(IFERROR(FIND(lstNum,tblSalaries[[#This Row],[How many hours of a day you work on Excel]]),""))</f>
        <v>1</v>
      </c>
      <c r="C443" s="9">
        <f t="array" ref="C443">SUMPRODUCT(COUNTIF(lstDigits,MID(tblSalaries[[#This Row],[How many hours of a day you work on Excel]],ROW($1:$9),1)))</f>
        <v>2</v>
      </c>
      <c r="D443" s="11">
        <f t="array" ref="D443">IFERROR(1*MID(tblSalaries[[#This Row],[How many hours of a day you work on Excel]],B443,C443),0)</f>
        <v>2</v>
      </c>
      <c r="E443" s="9">
        <f t="array" ref="E443">MIN(IFERROR(FIND(lstNum,tblSalaries[[#This Row],[How many hours of a day you work on Excel]],B443+1),""))</f>
        <v>6</v>
      </c>
      <c r="F443" s="9">
        <f t="array" ref="F443">SUMPRODUCT(COUNTIF(lstDigits,MID(tblSalaries[[#This Row],[How many hours of a day you work on Excel]],ROW($1:$9)+1,1)))</f>
        <v>1</v>
      </c>
      <c r="G443" s="11">
        <f t="array" ref="G443">IFERROR(IF(D443=1*MID(tblSalaries[[#This Row],[How many hours of a day you work on Excel]],E443,F443),"",1*MID(tblSalaries[[#This Row],[How many hours of a day you work on Excel]],E443,F443)),0)</f>
        <v>3</v>
      </c>
      <c r="H443" s="11">
        <f t="shared" si="21"/>
        <v>2.5</v>
      </c>
      <c r="I443" s="11">
        <f t="shared" si="22"/>
        <v>2</v>
      </c>
      <c r="J443" s="11">
        <f t="shared" si="20"/>
        <v>3</v>
      </c>
    </row>
    <row r="444" spans="2:10">
      <c r="B444" s="9">
        <f t="array" ref="B444">MIN(IFERROR(FIND(lstNum,tblSalaries[[#This Row],[How many hours of a day you work on Excel]]),""))</f>
        <v>1</v>
      </c>
      <c r="C444" s="9">
        <f t="array" ref="C444">SUMPRODUCT(COUNTIF(lstDigits,MID(tblSalaries[[#This Row],[How many hours of a day you work on Excel]],ROW($1:$9),1)))</f>
        <v>2</v>
      </c>
      <c r="D444" s="11">
        <f t="array" ref="D444">IFERROR(1*MID(tblSalaries[[#This Row],[How many hours of a day you work on Excel]],B444,C444),0)</f>
        <v>2</v>
      </c>
      <c r="E444" s="9">
        <f t="array" ref="E444">MIN(IFERROR(FIND(lstNum,tblSalaries[[#This Row],[How many hours of a day you work on Excel]],B444+1),""))</f>
        <v>6</v>
      </c>
      <c r="F444" s="9">
        <f t="array" ref="F444">SUMPRODUCT(COUNTIF(lstDigits,MID(tblSalaries[[#This Row],[How many hours of a day you work on Excel]],ROW($1:$9)+1,1)))</f>
        <v>1</v>
      </c>
      <c r="G444" s="11">
        <f t="array" ref="G444">IFERROR(IF(D444=1*MID(tblSalaries[[#This Row],[How many hours of a day you work on Excel]],E444,F444),"",1*MID(tblSalaries[[#This Row],[How many hours of a day you work on Excel]],E444,F444)),0)</f>
        <v>3</v>
      </c>
      <c r="H444" s="11">
        <f t="shared" si="21"/>
        <v>2.5</v>
      </c>
      <c r="I444" s="11">
        <f t="shared" si="22"/>
        <v>2</v>
      </c>
      <c r="J444" s="11">
        <f t="shared" si="20"/>
        <v>3</v>
      </c>
    </row>
    <row r="445" spans="2:10">
      <c r="B445" s="9">
        <f t="array" ref="B445">MIN(IFERROR(FIND(lstNum,tblSalaries[[#This Row],[How many hours of a day you work on Excel]]),""))</f>
        <v>1</v>
      </c>
      <c r="C445" s="9">
        <f t="array" ref="C445">SUMPRODUCT(COUNTIF(lstDigits,MID(tblSalaries[[#This Row],[How many hours of a day you work on Excel]],ROW($1:$9),1)))</f>
        <v>2</v>
      </c>
      <c r="D445" s="11">
        <f t="array" ref="D445">IFERROR(1*MID(tblSalaries[[#This Row],[How many hours of a day you work on Excel]],B445,C445),0)</f>
        <v>4</v>
      </c>
      <c r="E445" s="9">
        <f t="array" ref="E445">MIN(IFERROR(FIND(lstNum,tblSalaries[[#This Row],[How many hours of a day you work on Excel]],B445+1),""))</f>
        <v>6</v>
      </c>
      <c r="F445" s="9">
        <f t="array" ref="F445">SUMPRODUCT(COUNTIF(lstDigits,MID(tblSalaries[[#This Row],[How many hours of a day you work on Excel]],ROW($1:$9)+1,1)))</f>
        <v>1</v>
      </c>
      <c r="G445" s="11">
        <f t="array" ref="G445">IFERROR(IF(D445=1*MID(tblSalaries[[#This Row],[How many hours of a day you work on Excel]],E445,F445),"",1*MID(tblSalaries[[#This Row],[How many hours of a day you work on Excel]],E445,F445)),0)</f>
        <v>6</v>
      </c>
      <c r="H445" s="11">
        <f t="shared" si="21"/>
        <v>5</v>
      </c>
      <c r="I445" s="11">
        <f t="shared" si="22"/>
        <v>4</v>
      </c>
      <c r="J445" s="11">
        <f t="shared" si="20"/>
        <v>6</v>
      </c>
    </row>
    <row r="446" spans="2:10">
      <c r="B446" s="9">
        <f t="array" ref="B446">MIN(IFERROR(FIND(lstNum,tblSalaries[[#This Row],[How many hours of a day you work on Excel]]),""))</f>
        <v>1</v>
      </c>
      <c r="C446" s="9">
        <f t="array" ref="C446">SUMPRODUCT(COUNTIF(lstDigits,MID(tblSalaries[[#This Row],[How many hours of a day you work on Excel]],ROW($1:$9),1)))</f>
        <v>2</v>
      </c>
      <c r="D446" s="11">
        <f t="array" ref="D446">IFERROR(1*MID(tblSalaries[[#This Row],[How many hours of a day you work on Excel]],B446,C446),0)</f>
        <v>4</v>
      </c>
      <c r="E446" s="9">
        <f t="array" ref="E446">MIN(IFERROR(FIND(lstNum,tblSalaries[[#This Row],[How many hours of a day you work on Excel]],B446+1),""))</f>
        <v>6</v>
      </c>
      <c r="F446" s="9">
        <f t="array" ref="F446">SUMPRODUCT(COUNTIF(lstDigits,MID(tblSalaries[[#This Row],[How many hours of a day you work on Excel]],ROW($1:$9)+1,1)))</f>
        <v>1</v>
      </c>
      <c r="G446" s="11">
        <f t="array" ref="G446">IFERROR(IF(D446=1*MID(tblSalaries[[#This Row],[How many hours of a day you work on Excel]],E446,F446),"",1*MID(tblSalaries[[#This Row],[How many hours of a day you work on Excel]],E446,F446)),0)</f>
        <v>6</v>
      </c>
      <c r="H446" s="11">
        <f t="shared" si="21"/>
        <v>5</v>
      </c>
      <c r="I446" s="11">
        <f t="shared" si="22"/>
        <v>4</v>
      </c>
      <c r="J446" s="11">
        <f t="shared" si="20"/>
        <v>6</v>
      </c>
    </row>
    <row r="447" spans="2:10">
      <c r="B447" s="9">
        <f t="array" ref="B447">MIN(IFERROR(FIND(lstNum,tblSalaries[[#This Row],[How many hours of a day you work on Excel]]),""))</f>
        <v>1</v>
      </c>
      <c r="C447" s="9">
        <f t="array" ref="C447">SUMPRODUCT(COUNTIF(lstDigits,MID(tblSalaries[[#This Row],[How many hours of a day you work on Excel]],ROW($1:$9),1)))</f>
        <v>2</v>
      </c>
      <c r="D447" s="11">
        <f t="array" ref="D447">IFERROR(1*MID(tblSalaries[[#This Row],[How many hours of a day you work on Excel]],B447,C447),0)</f>
        <v>4</v>
      </c>
      <c r="E447" s="9">
        <f t="array" ref="E447">MIN(IFERROR(FIND(lstNum,tblSalaries[[#This Row],[How many hours of a day you work on Excel]],B447+1),""))</f>
        <v>6</v>
      </c>
      <c r="F447" s="9">
        <f t="array" ref="F447">SUMPRODUCT(COUNTIF(lstDigits,MID(tblSalaries[[#This Row],[How many hours of a day you work on Excel]],ROW($1:$9)+1,1)))</f>
        <v>1</v>
      </c>
      <c r="G447" s="11">
        <f t="array" ref="G447">IFERROR(IF(D447=1*MID(tblSalaries[[#This Row],[How many hours of a day you work on Excel]],E447,F447),"",1*MID(tblSalaries[[#This Row],[How many hours of a day you work on Excel]],E447,F447)),0)</f>
        <v>6</v>
      </c>
      <c r="H447" s="11">
        <f t="shared" si="21"/>
        <v>5</v>
      </c>
      <c r="I447" s="11">
        <f t="shared" si="22"/>
        <v>4</v>
      </c>
      <c r="J447" s="11">
        <f t="shared" si="20"/>
        <v>6</v>
      </c>
    </row>
    <row r="448" spans="2:10">
      <c r="B448" s="9">
        <f t="array" ref="B448">MIN(IFERROR(FIND(lstNum,tblSalaries[[#This Row],[How many hours of a day you work on Excel]]),""))</f>
        <v>1</v>
      </c>
      <c r="C448" s="9">
        <f t="array" ref="C448">SUMPRODUCT(COUNTIF(lstDigits,MID(tblSalaries[[#This Row],[How many hours of a day you work on Excel]],ROW($1:$9),1)))</f>
        <v>2</v>
      </c>
      <c r="D448" s="11">
        <f t="array" ref="D448">IFERROR(1*MID(tblSalaries[[#This Row],[How many hours of a day you work on Excel]],B448,C448),0)</f>
        <v>4</v>
      </c>
      <c r="E448" s="9">
        <f t="array" ref="E448">MIN(IFERROR(FIND(lstNum,tblSalaries[[#This Row],[How many hours of a day you work on Excel]],B448+1),""))</f>
        <v>6</v>
      </c>
      <c r="F448" s="9">
        <f t="array" ref="F448">SUMPRODUCT(COUNTIF(lstDigits,MID(tblSalaries[[#This Row],[How many hours of a day you work on Excel]],ROW($1:$9)+1,1)))</f>
        <v>1</v>
      </c>
      <c r="G448" s="11">
        <f t="array" ref="G448">IFERROR(IF(D448=1*MID(tblSalaries[[#This Row],[How many hours of a day you work on Excel]],E448,F448),"",1*MID(tblSalaries[[#This Row],[How many hours of a day you work on Excel]],E448,F448)),0)</f>
        <v>6</v>
      </c>
      <c r="H448" s="11">
        <f t="shared" si="21"/>
        <v>5</v>
      </c>
      <c r="I448" s="11">
        <f t="shared" si="22"/>
        <v>4</v>
      </c>
      <c r="J448" s="11">
        <f t="shared" si="20"/>
        <v>6</v>
      </c>
    </row>
    <row r="449" spans="2:10">
      <c r="B449" s="9">
        <f t="array" ref="B449">MIN(IFERROR(FIND(lstNum,tblSalaries[[#This Row],[How many hours of a day you work on Excel]]),""))</f>
        <v>1</v>
      </c>
      <c r="C449" s="9">
        <f t="array" ref="C449">SUMPRODUCT(COUNTIF(lstDigits,MID(tblSalaries[[#This Row],[How many hours of a day you work on Excel]],ROW($1:$9),1)))</f>
        <v>2</v>
      </c>
      <c r="D449" s="11">
        <f t="array" ref="D449">IFERROR(1*MID(tblSalaries[[#This Row],[How many hours of a day you work on Excel]],B449,C449),0)</f>
        <v>4</v>
      </c>
      <c r="E449" s="9">
        <f t="array" ref="E449">MIN(IFERROR(FIND(lstNum,tblSalaries[[#This Row],[How many hours of a day you work on Excel]],B449+1),""))</f>
        <v>6</v>
      </c>
      <c r="F449" s="9">
        <f t="array" ref="F449">SUMPRODUCT(COUNTIF(lstDigits,MID(tblSalaries[[#This Row],[How many hours of a day you work on Excel]],ROW($1:$9)+1,1)))</f>
        <v>1</v>
      </c>
      <c r="G449" s="11">
        <f t="array" ref="G449">IFERROR(IF(D449=1*MID(tblSalaries[[#This Row],[How many hours of a day you work on Excel]],E449,F449),"",1*MID(tblSalaries[[#This Row],[How many hours of a day you work on Excel]],E449,F449)),0)</f>
        <v>6</v>
      </c>
      <c r="H449" s="11">
        <f t="shared" si="21"/>
        <v>5</v>
      </c>
      <c r="I449" s="11">
        <f t="shared" si="22"/>
        <v>4</v>
      </c>
      <c r="J449" s="11">
        <f t="shared" si="20"/>
        <v>6</v>
      </c>
    </row>
    <row r="450" spans="2:10">
      <c r="B450" s="9">
        <f t="array" ref="B450">MIN(IFERROR(FIND(lstNum,tblSalaries[[#This Row],[How many hours of a day you work on Excel]]),""))</f>
        <v>1</v>
      </c>
      <c r="C450" s="9">
        <f t="array" ref="C450">SUMPRODUCT(COUNTIF(lstDigits,MID(tblSalaries[[#This Row],[How many hours of a day you work on Excel]],ROW($1:$9),1)))</f>
        <v>2</v>
      </c>
      <c r="D450" s="11">
        <f t="array" ref="D450">IFERROR(1*MID(tblSalaries[[#This Row],[How many hours of a day you work on Excel]],B450,C450),0)</f>
        <v>4</v>
      </c>
      <c r="E450" s="9">
        <f t="array" ref="E450">MIN(IFERROR(FIND(lstNum,tblSalaries[[#This Row],[How many hours of a day you work on Excel]],B450+1),""))</f>
        <v>6</v>
      </c>
      <c r="F450" s="9">
        <f t="array" ref="F450">SUMPRODUCT(COUNTIF(lstDigits,MID(tblSalaries[[#This Row],[How many hours of a day you work on Excel]],ROW($1:$9)+1,1)))</f>
        <v>1</v>
      </c>
      <c r="G450" s="11">
        <f t="array" ref="G450">IFERROR(IF(D450=1*MID(tblSalaries[[#This Row],[How many hours of a day you work on Excel]],E450,F450),"",1*MID(tblSalaries[[#This Row],[How many hours of a day you work on Excel]],E450,F450)),0)</f>
        <v>6</v>
      </c>
      <c r="H450" s="11">
        <f t="shared" si="21"/>
        <v>5</v>
      </c>
      <c r="I450" s="11">
        <f t="shared" si="22"/>
        <v>4</v>
      </c>
      <c r="J450" s="11">
        <f t="shared" si="20"/>
        <v>6</v>
      </c>
    </row>
    <row r="451" spans="2:10">
      <c r="B451" s="9">
        <f t="array" ref="B451">MIN(IFERROR(FIND(lstNum,tblSalaries[[#This Row],[How many hours of a day you work on Excel]]),""))</f>
        <v>1</v>
      </c>
      <c r="C451" s="9">
        <f t="array" ref="C451">SUMPRODUCT(COUNTIF(lstDigits,MID(tblSalaries[[#This Row],[How many hours of a day you work on Excel]],ROW($1:$9),1)))</f>
        <v>2</v>
      </c>
      <c r="D451" s="11">
        <f t="array" ref="D451">IFERROR(1*MID(tblSalaries[[#This Row],[How many hours of a day you work on Excel]],B451,C451),0)</f>
        <v>1</v>
      </c>
      <c r="E451" s="9">
        <f t="array" ref="E451">MIN(IFERROR(FIND(lstNum,tblSalaries[[#This Row],[How many hours of a day you work on Excel]],B451+1),""))</f>
        <v>6</v>
      </c>
      <c r="F451" s="9">
        <f t="array" ref="F451">SUMPRODUCT(COUNTIF(lstDigits,MID(tblSalaries[[#This Row],[How many hours of a day you work on Excel]],ROW($1:$9)+1,1)))</f>
        <v>1</v>
      </c>
      <c r="G451" s="11">
        <f t="array" ref="G451">IFERROR(IF(D451=1*MID(tblSalaries[[#This Row],[How many hours of a day you work on Excel]],E451,F451),"",1*MID(tblSalaries[[#This Row],[How many hours of a day you work on Excel]],E451,F451)),0)</f>
        <v>2</v>
      </c>
      <c r="H451" s="11">
        <f t="shared" si="21"/>
        <v>1.5</v>
      </c>
      <c r="I451" s="11">
        <f t="shared" si="22"/>
        <v>1</v>
      </c>
      <c r="J451" s="11">
        <f t="shared" si="20"/>
        <v>2</v>
      </c>
    </row>
    <row r="452" spans="2:10">
      <c r="B452" s="9">
        <f t="array" ref="B452">MIN(IFERROR(FIND(lstNum,tblSalaries[[#This Row],[How many hours of a day you work on Excel]]),""))</f>
        <v>9</v>
      </c>
      <c r="C452" s="9">
        <f t="array" ref="C452">SUMPRODUCT(COUNTIF(lstDigits,MID(tblSalaries[[#This Row],[How many hours of a day you work on Excel]],ROW($1:$9),1)))</f>
        <v>1</v>
      </c>
      <c r="D452" s="11">
        <f t="array" ref="D452">IFERROR(1*MID(tblSalaries[[#This Row],[How many hours of a day you work on Excel]],B452,C452),0)</f>
        <v>8</v>
      </c>
      <c r="E452" s="9">
        <f t="array" ref="E452">MIN(IFERROR(FIND(lstNum,tblSalaries[[#This Row],[How many hours of a day you work on Excel]],B452+1),""))</f>
        <v>31</v>
      </c>
      <c r="F452" s="9">
        <f t="array" ref="F452">SUMPRODUCT(COUNTIF(lstDigits,MID(tblSalaries[[#This Row],[How many hours of a day you work on Excel]],ROW($1:$9)+1,1)))</f>
        <v>1</v>
      </c>
      <c r="G452" s="11" t="str">
        <f t="array" ref="G452">IFERROR(IF(D452=1*MID(tblSalaries[[#This Row],[How many hours of a day you work on Excel]],E452,F452),"",1*MID(tblSalaries[[#This Row],[How many hours of a day you work on Excel]],E452,F452)),0)</f>
        <v/>
      </c>
      <c r="H452" s="11">
        <f t="shared" si="21"/>
        <v>8</v>
      </c>
      <c r="I452" s="11">
        <f t="shared" si="22"/>
        <v>8</v>
      </c>
      <c r="J452" s="11">
        <f t="shared" si="20"/>
        <v>8</v>
      </c>
    </row>
    <row r="453" spans="2:10">
      <c r="B453" s="9">
        <f t="array" ref="B453">MIN(IFERROR(FIND(lstNum,tblSalaries[[#This Row],[How many hours of a day you work on Excel]]),""))</f>
        <v>9</v>
      </c>
      <c r="C453" s="9">
        <f t="array" ref="C453">SUMPRODUCT(COUNTIF(lstDigits,MID(tblSalaries[[#This Row],[How many hours of a day you work on Excel]],ROW($1:$9),1)))</f>
        <v>1</v>
      </c>
      <c r="D453" s="11">
        <f t="array" ref="D453">IFERROR(1*MID(tblSalaries[[#This Row],[How many hours of a day you work on Excel]],B453,C453),0)</f>
        <v>8</v>
      </c>
      <c r="E453" s="9">
        <f t="array" ref="E453">MIN(IFERROR(FIND(lstNum,tblSalaries[[#This Row],[How many hours of a day you work on Excel]],B453+1),""))</f>
        <v>31</v>
      </c>
      <c r="F453" s="9">
        <f t="array" ref="F453">SUMPRODUCT(COUNTIF(lstDigits,MID(tblSalaries[[#This Row],[How many hours of a day you work on Excel]],ROW($1:$9)+1,1)))</f>
        <v>1</v>
      </c>
      <c r="G453" s="11" t="str">
        <f t="array" ref="G453">IFERROR(IF(D453=1*MID(tblSalaries[[#This Row],[How many hours of a day you work on Excel]],E453,F453),"",1*MID(tblSalaries[[#This Row],[How many hours of a day you work on Excel]],E453,F453)),0)</f>
        <v/>
      </c>
      <c r="H453" s="11">
        <f t="shared" si="21"/>
        <v>8</v>
      </c>
      <c r="I453" s="11">
        <f t="shared" si="22"/>
        <v>8</v>
      </c>
      <c r="J453" s="11">
        <f t="shared" si="20"/>
        <v>8</v>
      </c>
    </row>
    <row r="454" spans="2:10">
      <c r="B454" s="9">
        <f t="array" ref="B454">MIN(IFERROR(FIND(lstNum,tblSalaries[[#This Row],[How many hours of a day you work on Excel]]),""))</f>
        <v>9</v>
      </c>
      <c r="C454" s="9">
        <f t="array" ref="C454">SUMPRODUCT(COUNTIF(lstDigits,MID(tblSalaries[[#This Row],[How many hours of a day you work on Excel]],ROW($1:$9),1)))</f>
        <v>1</v>
      </c>
      <c r="D454" s="11">
        <f t="array" ref="D454">IFERROR(1*MID(tblSalaries[[#This Row],[How many hours of a day you work on Excel]],B454,C454),0)</f>
        <v>8</v>
      </c>
      <c r="E454" s="9">
        <f t="array" ref="E454">MIN(IFERROR(FIND(lstNum,tblSalaries[[#This Row],[How many hours of a day you work on Excel]],B454+1),""))</f>
        <v>31</v>
      </c>
      <c r="F454" s="9">
        <f t="array" ref="F454">SUMPRODUCT(COUNTIF(lstDigits,MID(tblSalaries[[#This Row],[How many hours of a day you work on Excel]],ROW($1:$9)+1,1)))</f>
        <v>1</v>
      </c>
      <c r="G454" s="11" t="str">
        <f t="array" ref="G454">IFERROR(IF(D454=1*MID(tblSalaries[[#This Row],[How many hours of a day you work on Excel]],E454,F454),"",1*MID(tblSalaries[[#This Row],[How many hours of a day you work on Excel]],E454,F454)),0)</f>
        <v/>
      </c>
      <c r="H454" s="11">
        <f t="shared" si="21"/>
        <v>8</v>
      </c>
      <c r="I454" s="11">
        <f t="shared" si="22"/>
        <v>8</v>
      </c>
      <c r="J454" s="11">
        <f t="shared" si="20"/>
        <v>8</v>
      </c>
    </row>
    <row r="455" spans="2:10">
      <c r="B455" s="9">
        <f t="array" ref="B455">MIN(IFERROR(FIND(lstNum,tblSalaries[[#This Row],[How many hours of a day you work on Excel]]),""))</f>
        <v>1</v>
      </c>
      <c r="C455" s="9">
        <f t="array" ref="C455">SUMPRODUCT(COUNTIF(lstDigits,MID(tblSalaries[[#This Row],[How many hours of a day you work on Excel]],ROW($1:$9),1)))</f>
        <v>2</v>
      </c>
      <c r="D455" s="11">
        <f t="array" ref="D455">IFERROR(1*MID(tblSalaries[[#This Row],[How many hours of a day you work on Excel]],B455,C455),0)</f>
        <v>1</v>
      </c>
      <c r="E455" s="9">
        <f t="array" ref="E455">MIN(IFERROR(FIND(lstNum,tblSalaries[[#This Row],[How many hours of a day you work on Excel]],B455+1),""))</f>
        <v>6</v>
      </c>
      <c r="F455" s="9">
        <f t="array" ref="F455">SUMPRODUCT(COUNTIF(lstDigits,MID(tblSalaries[[#This Row],[How many hours of a day you work on Excel]],ROW($1:$9)+1,1)))</f>
        <v>1</v>
      </c>
      <c r="G455" s="11">
        <f t="array" ref="G455">IFERROR(IF(D455=1*MID(tblSalaries[[#This Row],[How many hours of a day you work on Excel]],E455,F455),"",1*MID(tblSalaries[[#This Row],[How many hours of a day you work on Excel]],E455,F455)),0)</f>
        <v>2</v>
      </c>
      <c r="H455" s="11">
        <f t="shared" si="21"/>
        <v>1.5</v>
      </c>
      <c r="I455" s="11">
        <f t="shared" si="22"/>
        <v>1</v>
      </c>
      <c r="J455" s="11">
        <f t="shared" ref="J455:J518" si="23">MAX(D455,G455)</f>
        <v>2</v>
      </c>
    </row>
    <row r="456" spans="2:10">
      <c r="B456" s="9">
        <f t="array" ref="B456">MIN(IFERROR(FIND(lstNum,tblSalaries[[#This Row],[How many hours of a day you work on Excel]]),""))</f>
        <v>1</v>
      </c>
      <c r="C456" s="9">
        <f t="array" ref="C456">SUMPRODUCT(COUNTIF(lstDigits,MID(tblSalaries[[#This Row],[How many hours of a day you work on Excel]],ROW($1:$9),1)))</f>
        <v>2</v>
      </c>
      <c r="D456" s="11">
        <f t="array" ref="D456">IFERROR(1*MID(tblSalaries[[#This Row],[How many hours of a day you work on Excel]],B456,C456),0)</f>
        <v>4</v>
      </c>
      <c r="E456" s="9">
        <f t="array" ref="E456">MIN(IFERROR(FIND(lstNum,tblSalaries[[#This Row],[How many hours of a day you work on Excel]],B456+1),""))</f>
        <v>6</v>
      </c>
      <c r="F456" s="9">
        <f t="array" ref="F456">SUMPRODUCT(COUNTIF(lstDigits,MID(tblSalaries[[#This Row],[How many hours of a day you work on Excel]],ROW($1:$9)+1,1)))</f>
        <v>1</v>
      </c>
      <c r="G456" s="11">
        <f t="array" ref="G456">IFERROR(IF(D456=1*MID(tblSalaries[[#This Row],[How many hours of a day you work on Excel]],E456,F456),"",1*MID(tblSalaries[[#This Row],[How many hours of a day you work on Excel]],E456,F456)),0)</f>
        <v>6</v>
      </c>
      <c r="H456" s="11">
        <f t="shared" si="21"/>
        <v>5</v>
      </c>
      <c r="I456" s="11">
        <f t="shared" si="22"/>
        <v>4</v>
      </c>
      <c r="J456" s="11">
        <f t="shared" si="23"/>
        <v>6</v>
      </c>
    </row>
    <row r="457" spans="2:10">
      <c r="B457" s="9">
        <f t="array" ref="B457">MIN(IFERROR(FIND(lstNum,tblSalaries[[#This Row],[How many hours of a day you work on Excel]]),""))</f>
        <v>1</v>
      </c>
      <c r="C457" s="9">
        <f t="array" ref="C457">SUMPRODUCT(COUNTIF(lstDigits,MID(tblSalaries[[#This Row],[How many hours of a day you work on Excel]],ROW($1:$9),1)))</f>
        <v>2</v>
      </c>
      <c r="D457" s="11">
        <f t="array" ref="D457">IFERROR(1*MID(tblSalaries[[#This Row],[How many hours of a day you work on Excel]],B457,C457),0)</f>
        <v>4</v>
      </c>
      <c r="E457" s="9">
        <f t="array" ref="E457">MIN(IFERROR(FIND(lstNum,tblSalaries[[#This Row],[How many hours of a day you work on Excel]],B457+1),""))</f>
        <v>6</v>
      </c>
      <c r="F457" s="9">
        <f t="array" ref="F457">SUMPRODUCT(COUNTIF(lstDigits,MID(tblSalaries[[#This Row],[How many hours of a day you work on Excel]],ROW($1:$9)+1,1)))</f>
        <v>1</v>
      </c>
      <c r="G457" s="11">
        <f t="array" ref="G457">IFERROR(IF(D457=1*MID(tblSalaries[[#This Row],[How many hours of a day you work on Excel]],E457,F457),"",1*MID(tblSalaries[[#This Row],[How many hours of a day you work on Excel]],E457,F457)),0)</f>
        <v>6</v>
      </c>
      <c r="H457" s="11">
        <f t="shared" si="21"/>
        <v>5</v>
      </c>
      <c r="I457" s="11">
        <f t="shared" si="22"/>
        <v>4</v>
      </c>
      <c r="J457" s="11">
        <f t="shared" si="23"/>
        <v>6</v>
      </c>
    </row>
    <row r="458" spans="2:10">
      <c r="B458" s="9">
        <f t="array" ref="B458">MIN(IFERROR(FIND(lstNum,tblSalaries[[#This Row],[How many hours of a day you work on Excel]]),""))</f>
        <v>1</v>
      </c>
      <c r="C458" s="9">
        <f t="array" ref="C458">SUMPRODUCT(COUNTIF(lstDigits,MID(tblSalaries[[#This Row],[How many hours of a day you work on Excel]],ROW($1:$9),1)))</f>
        <v>2</v>
      </c>
      <c r="D458" s="11">
        <f t="array" ref="D458">IFERROR(1*MID(tblSalaries[[#This Row],[How many hours of a day you work on Excel]],B458,C458),0)</f>
        <v>2</v>
      </c>
      <c r="E458" s="9">
        <f t="array" ref="E458">MIN(IFERROR(FIND(lstNum,tblSalaries[[#This Row],[How many hours of a day you work on Excel]],B458+1),""))</f>
        <v>6</v>
      </c>
      <c r="F458" s="9">
        <f t="array" ref="F458">SUMPRODUCT(COUNTIF(lstDigits,MID(tblSalaries[[#This Row],[How many hours of a day you work on Excel]],ROW($1:$9)+1,1)))</f>
        <v>1</v>
      </c>
      <c r="G458" s="11">
        <f t="array" ref="G458">IFERROR(IF(D458=1*MID(tblSalaries[[#This Row],[How many hours of a day you work on Excel]],E458,F458),"",1*MID(tblSalaries[[#This Row],[How many hours of a day you work on Excel]],E458,F458)),0)</f>
        <v>3</v>
      </c>
      <c r="H458" s="11">
        <f t="shared" si="21"/>
        <v>2.5</v>
      </c>
      <c r="I458" s="11">
        <f t="shared" si="22"/>
        <v>2</v>
      </c>
      <c r="J458" s="11">
        <f t="shared" si="23"/>
        <v>3</v>
      </c>
    </row>
    <row r="459" spans="2:10">
      <c r="B459" s="9">
        <f t="array" ref="B459">MIN(IFERROR(FIND(lstNum,tblSalaries[[#This Row],[How many hours of a day you work on Excel]]),""))</f>
        <v>1</v>
      </c>
      <c r="C459" s="9">
        <f t="array" ref="C459">SUMPRODUCT(COUNTIF(lstDigits,MID(tblSalaries[[#This Row],[How many hours of a day you work on Excel]],ROW($1:$9),1)))</f>
        <v>2</v>
      </c>
      <c r="D459" s="11">
        <f t="array" ref="D459">IFERROR(1*MID(tblSalaries[[#This Row],[How many hours of a day you work on Excel]],B459,C459),0)</f>
        <v>2</v>
      </c>
      <c r="E459" s="9">
        <f t="array" ref="E459">MIN(IFERROR(FIND(lstNum,tblSalaries[[#This Row],[How many hours of a day you work on Excel]],B459+1),""))</f>
        <v>6</v>
      </c>
      <c r="F459" s="9">
        <f t="array" ref="F459">SUMPRODUCT(COUNTIF(lstDigits,MID(tblSalaries[[#This Row],[How many hours of a day you work on Excel]],ROW($1:$9)+1,1)))</f>
        <v>1</v>
      </c>
      <c r="G459" s="11">
        <f t="array" ref="G459">IFERROR(IF(D459=1*MID(tblSalaries[[#This Row],[How many hours of a day you work on Excel]],E459,F459),"",1*MID(tblSalaries[[#This Row],[How many hours of a day you work on Excel]],E459,F459)),0)</f>
        <v>3</v>
      </c>
      <c r="H459" s="11">
        <f t="shared" si="21"/>
        <v>2.5</v>
      </c>
      <c r="I459" s="11">
        <f t="shared" si="22"/>
        <v>2</v>
      </c>
      <c r="J459" s="11">
        <f t="shared" si="23"/>
        <v>3</v>
      </c>
    </row>
    <row r="460" spans="2:10">
      <c r="B460" s="9">
        <f t="array" ref="B460">MIN(IFERROR(FIND(lstNum,tblSalaries[[#This Row],[How many hours of a day you work on Excel]]),""))</f>
        <v>1</v>
      </c>
      <c r="C460" s="9">
        <f t="array" ref="C460">SUMPRODUCT(COUNTIF(lstDigits,MID(tblSalaries[[#This Row],[How many hours of a day you work on Excel]],ROW($1:$9),1)))</f>
        <v>2</v>
      </c>
      <c r="D460" s="11">
        <f t="array" ref="D460">IFERROR(1*MID(tblSalaries[[#This Row],[How many hours of a day you work on Excel]],B460,C460),0)</f>
        <v>4</v>
      </c>
      <c r="E460" s="9">
        <f t="array" ref="E460">MIN(IFERROR(FIND(lstNum,tblSalaries[[#This Row],[How many hours of a day you work on Excel]],B460+1),""))</f>
        <v>6</v>
      </c>
      <c r="F460" s="9">
        <f t="array" ref="F460">SUMPRODUCT(COUNTIF(lstDigits,MID(tblSalaries[[#This Row],[How many hours of a day you work on Excel]],ROW($1:$9)+1,1)))</f>
        <v>1</v>
      </c>
      <c r="G460" s="11">
        <f t="array" ref="G460">IFERROR(IF(D460=1*MID(tblSalaries[[#This Row],[How many hours of a day you work on Excel]],E460,F460),"",1*MID(tblSalaries[[#This Row],[How many hours of a day you work on Excel]],E460,F460)),0)</f>
        <v>6</v>
      </c>
      <c r="H460" s="11">
        <f t="shared" si="21"/>
        <v>5</v>
      </c>
      <c r="I460" s="11">
        <f t="shared" si="22"/>
        <v>4</v>
      </c>
      <c r="J460" s="11">
        <f t="shared" si="23"/>
        <v>6</v>
      </c>
    </row>
    <row r="461" spans="2:10">
      <c r="B461" s="9">
        <f t="array" ref="B461">MIN(IFERROR(FIND(lstNum,tblSalaries[[#This Row],[How many hours of a day you work on Excel]]),""))</f>
        <v>1</v>
      </c>
      <c r="C461" s="9">
        <f t="array" ref="C461">SUMPRODUCT(COUNTIF(lstDigits,MID(tblSalaries[[#This Row],[How many hours of a day you work on Excel]],ROW($1:$9),1)))</f>
        <v>2</v>
      </c>
      <c r="D461" s="11">
        <f t="array" ref="D461">IFERROR(1*MID(tblSalaries[[#This Row],[How many hours of a day you work on Excel]],B461,C461),0)</f>
        <v>4</v>
      </c>
      <c r="E461" s="9">
        <f t="array" ref="E461">MIN(IFERROR(FIND(lstNum,tblSalaries[[#This Row],[How many hours of a day you work on Excel]],B461+1),""))</f>
        <v>6</v>
      </c>
      <c r="F461" s="9">
        <f t="array" ref="F461">SUMPRODUCT(COUNTIF(lstDigits,MID(tblSalaries[[#This Row],[How many hours of a day you work on Excel]],ROW($1:$9)+1,1)))</f>
        <v>1</v>
      </c>
      <c r="G461" s="11">
        <f t="array" ref="G461">IFERROR(IF(D461=1*MID(tblSalaries[[#This Row],[How many hours of a day you work on Excel]],E461,F461),"",1*MID(tblSalaries[[#This Row],[How many hours of a day you work on Excel]],E461,F461)),0)</f>
        <v>6</v>
      </c>
      <c r="H461" s="11">
        <f t="shared" si="21"/>
        <v>5</v>
      </c>
      <c r="I461" s="11">
        <f t="shared" si="22"/>
        <v>4</v>
      </c>
      <c r="J461" s="11">
        <f t="shared" si="23"/>
        <v>6</v>
      </c>
    </row>
    <row r="462" spans="2:10">
      <c r="B462" s="9">
        <f t="array" ref="B462">MIN(IFERROR(FIND(lstNum,tblSalaries[[#This Row],[How many hours of a day you work on Excel]]),""))</f>
        <v>9</v>
      </c>
      <c r="C462" s="9">
        <f t="array" ref="C462">SUMPRODUCT(COUNTIF(lstDigits,MID(tblSalaries[[#This Row],[How many hours of a day you work on Excel]],ROW($1:$9),1)))</f>
        <v>1</v>
      </c>
      <c r="D462" s="11">
        <f t="array" ref="D462">IFERROR(1*MID(tblSalaries[[#This Row],[How many hours of a day you work on Excel]],B462,C462),0)</f>
        <v>8</v>
      </c>
      <c r="E462" s="9">
        <f t="array" ref="E462">MIN(IFERROR(FIND(lstNum,tblSalaries[[#This Row],[How many hours of a day you work on Excel]],B462+1),""))</f>
        <v>31</v>
      </c>
      <c r="F462" s="9">
        <f t="array" ref="F462">SUMPRODUCT(COUNTIF(lstDigits,MID(tblSalaries[[#This Row],[How many hours of a day you work on Excel]],ROW($1:$9)+1,1)))</f>
        <v>1</v>
      </c>
      <c r="G462" s="11" t="str">
        <f t="array" ref="G462">IFERROR(IF(D462=1*MID(tblSalaries[[#This Row],[How many hours of a day you work on Excel]],E462,F462),"",1*MID(tblSalaries[[#This Row],[How many hours of a day you work on Excel]],E462,F462)),0)</f>
        <v/>
      </c>
      <c r="H462" s="11">
        <f t="shared" si="21"/>
        <v>8</v>
      </c>
      <c r="I462" s="11">
        <f t="shared" si="22"/>
        <v>8</v>
      </c>
      <c r="J462" s="11">
        <f t="shared" si="23"/>
        <v>8</v>
      </c>
    </row>
    <row r="463" spans="2:10">
      <c r="B463" s="9">
        <f t="array" ref="B463">MIN(IFERROR(FIND(lstNum,tblSalaries[[#This Row],[How many hours of a day you work on Excel]]),""))</f>
        <v>1</v>
      </c>
      <c r="C463" s="9">
        <f t="array" ref="C463">SUMPRODUCT(COUNTIF(lstDigits,MID(tblSalaries[[#This Row],[How many hours of a day you work on Excel]],ROW($1:$9),1)))</f>
        <v>2</v>
      </c>
      <c r="D463" s="11">
        <f t="array" ref="D463">IFERROR(1*MID(tblSalaries[[#This Row],[How many hours of a day you work on Excel]],B463,C463),0)</f>
        <v>1</v>
      </c>
      <c r="E463" s="9">
        <f t="array" ref="E463">MIN(IFERROR(FIND(lstNum,tblSalaries[[#This Row],[How many hours of a day you work on Excel]],B463+1),""))</f>
        <v>6</v>
      </c>
      <c r="F463" s="9">
        <f t="array" ref="F463">SUMPRODUCT(COUNTIF(lstDigits,MID(tblSalaries[[#This Row],[How many hours of a day you work on Excel]],ROW($1:$9)+1,1)))</f>
        <v>1</v>
      </c>
      <c r="G463" s="11">
        <f t="array" ref="G463">IFERROR(IF(D463=1*MID(tblSalaries[[#This Row],[How many hours of a day you work on Excel]],E463,F463),"",1*MID(tblSalaries[[#This Row],[How many hours of a day you work on Excel]],E463,F463)),0)</f>
        <v>2</v>
      </c>
      <c r="H463" s="11">
        <f t="shared" si="21"/>
        <v>1.5</v>
      </c>
      <c r="I463" s="11">
        <f t="shared" si="22"/>
        <v>1</v>
      </c>
      <c r="J463" s="11">
        <f t="shared" si="23"/>
        <v>2</v>
      </c>
    </row>
    <row r="464" spans="2:10">
      <c r="B464" s="9">
        <f t="array" ref="B464">MIN(IFERROR(FIND(lstNum,tblSalaries[[#This Row],[How many hours of a day you work on Excel]]),""))</f>
        <v>1</v>
      </c>
      <c r="C464" s="9">
        <f t="array" ref="C464">SUMPRODUCT(COUNTIF(lstDigits,MID(tblSalaries[[#This Row],[How many hours of a day you work on Excel]],ROW($1:$9),1)))</f>
        <v>2</v>
      </c>
      <c r="D464" s="11">
        <f t="array" ref="D464">IFERROR(1*MID(tblSalaries[[#This Row],[How many hours of a day you work on Excel]],B464,C464),0)</f>
        <v>4</v>
      </c>
      <c r="E464" s="9">
        <f t="array" ref="E464">MIN(IFERROR(FIND(lstNum,tblSalaries[[#This Row],[How many hours of a day you work on Excel]],B464+1),""))</f>
        <v>6</v>
      </c>
      <c r="F464" s="9">
        <f t="array" ref="F464">SUMPRODUCT(COUNTIF(lstDigits,MID(tblSalaries[[#This Row],[How many hours of a day you work on Excel]],ROW($1:$9)+1,1)))</f>
        <v>1</v>
      </c>
      <c r="G464" s="11">
        <f t="array" ref="G464">IFERROR(IF(D464=1*MID(tblSalaries[[#This Row],[How many hours of a day you work on Excel]],E464,F464),"",1*MID(tblSalaries[[#This Row],[How many hours of a day you work on Excel]],E464,F464)),0)</f>
        <v>6</v>
      </c>
      <c r="H464" s="11">
        <f t="shared" si="21"/>
        <v>5</v>
      </c>
      <c r="I464" s="11">
        <f t="shared" si="22"/>
        <v>4</v>
      </c>
      <c r="J464" s="11">
        <f t="shared" si="23"/>
        <v>6</v>
      </c>
    </row>
    <row r="465" spans="2:10">
      <c r="B465" s="9">
        <f t="array" ref="B465">MIN(IFERROR(FIND(lstNum,tblSalaries[[#This Row],[How many hours of a day you work on Excel]]),""))</f>
        <v>1</v>
      </c>
      <c r="C465" s="9">
        <f t="array" ref="C465">SUMPRODUCT(COUNTIF(lstDigits,MID(tblSalaries[[#This Row],[How many hours of a day you work on Excel]],ROW($1:$9),1)))</f>
        <v>2</v>
      </c>
      <c r="D465" s="11">
        <f t="array" ref="D465">IFERROR(1*MID(tblSalaries[[#This Row],[How many hours of a day you work on Excel]],B465,C465),0)</f>
        <v>4</v>
      </c>
      <c r="E465" s="9">
        <f t="array" ref="E465">MIN(IFERROR(FIND(lstNum,tblSalaries[[#This Row],[How many hours of a day you work on Excel]],B465+1),""))</f>
        <v>6</v>
      </c>
      <c r="F465" s="9">
        <f t="array" ref="F465">SUMPRODUCT(COUNTIF(lstDigits,MID(tblSalaries[[#This Row],[How many hours of a day you work on Excel]],ROW($1:$9)+1,1)))</f>
        <v>1</v>
      </c>
      <c r="G465" s="11">
        <f t="array" ref="G465">IFERROR(IF(D465=1*MID(tblSalaries[[#This Row],[How many hours of a day you work on Excel]],E465,F465),"",1*MID(tblSalaries[[#This Row],[How many hours of a day you work on Excel]],E465,F465)),0)</f>
        <v>6</v>
      </c>
      <c r="H465" s="11">
        <f t="shared" si="21"/>
        <v>5</v>
      </c>
      <c r="I465" s="11">
        <f t="shared" si="22"/>
        <v>4</v>
      </c>
      <c r="J465" s="11">
        <f t="shared" si="23"/>
        <v>6</v>
      </c>
    </row>
    <row r="466" spans="2:10">
      <c r="B466" s="9">
        <f t="array" ref="B466">MIN(IFERROR(FIND(lstNum,tblSalaries[[#This Row],[How many hours of a day you work on Excel]]),""))</f>
        <v>1</v>
      </c>
      <c r="C466" s="9">
        <f t="array" ref="C466">SUMPRODUCT(COUNTIF(lstDigits,MID(tblSalaries[[#This Row],[How many hours of a day you work on Excel]],ROW($1:$9),1)))</f>
        <v>2</v>
      </c>
      <c r="D466" s="11">
        <f t="array" ref="D466">IFERROR(1*MID(tblSalaries[[#This Row],[How many hours of a day you work on Excel]],B466,C466),0)</f>
        <v>4</v>
      </c>
      <c r="E466" s="9">
        <f t="array" ref="E466">MIN(IFERROR(FIND(lstNum,tblSalaries[[#This Row],[How many hours of a day you work on Excel]],B466+1),""))</f>
        <v>6</v>
      </c>
      <c r="F466" s="9">
        <f t="array" ref="F466">SUMPRODUCT(COUNTIF(lstDigits,MID(tblSalaries[[#This Row],[How many hours of a day you work on Excel]],ROW($1:$9)+1,1)))</f>
        <v>1</v>
      </c>
      <c r="G466" s="11">
        <f t="array" ref="G466">IFERROR(IF(D466=1*MID(tblSalaries[[#This Row],[How many hours of a day you work on Excel]],E466,F466),"",1*MID(tblSalaries[[#This Row],[How many hours of a day you work on Excel]],E466,F466)),0)</f>
        <v>6</v>
      </c>
      <c r="H466" s="11">
        <f t="shared" si="21"/>
        <v>5</v>
      </c>
      <c r="I466" s="11">
        <f t="shared" si="22"/>
        <v>4</v>
      </c>
      <c r="J466" s="11">
        <f t="shared" si="23"/>
        <v>6</v>
      </c>
    </row>
    <row r="467" spans="2:10">
      <c r="B467" s="9">
        <f t="array" ref="B467">MIN(IFERROR(FIND(lstNum,tblSalaries[[#This Row],[How many hours of a day you work on Excel]]),""))</f>
        <v>1</v>
      </c>
      <c r="C467" s="9">
        <f t="array" ref="C467">SUMPRODUCT(COUNTIF(lstDigits,MID(tblSalaries[[#This Row],[How many hours of a day you work on Excel]],ROW($1:$9),1)))</f>
        <v>2</v>
      </c>
      <c r="D467" s="11">
        <f t="array" ref="D467">IFERROR(1*MID(tblSalaries[[#This Row],[How many hours of a day you work on Excel]],B467,C467),0)</f>
        <v>2</v>
      </c>
      <c r="E467" s="9">
        <f t="array" ref="E467">MIN(IFERROR(FIND(lstNum,tblSalaries[[#This Row],[How many hours of a day you work on Excel]],B467+1),""))</f>
        <v>6</v>
      </c>
      <c r="F467" s="9">
        <f t="array" ref="F467">SUMPRODUCT(COUNTIF(lstDigits,MID(tblSalaries[[#This Row],[How many hours of a day you work on Excel]],ROW($1:$9)+1,1)))</f>
        <v>1</v>
      </c>
      <c r="G467" s="11">
        <f t="array" ref="G467">IFERROR(IF(D467=1*MID(tblSalaries[[#This Row],[How many hours of a day you work on Excel]],E467,F467),"",1*MID(tblSalaries[[#This Row],[How many hours of a day you work on Excel]],E467,F467)),0)</f>
        <v>3</v>
      </c>
      <c r="H467" s="11">
        <f t="shared" si="21"/>
        <v>2.5</v>
      </c>
      <c r="I467" s="11">
        <f t="shared" si="22"/>
        <v>2</v>
      </c>
      <c r="J467" s="11">
        <f t="shared" si="23"/>
        <v>3</v>
      </c>
    </row>
    <row r="468" spans="2:10">
      <c r="B468" s="9">
        <f t="array" ref="B468">MIN(IFERROR(FIND(lstNum,tblSalaries[[#This Row],[How many hours of a day you work on Excel]]),""))</f>
        <v>1</v>
      </c>
      <c r="C468" s="9">
        <f t="array" ref="C468">SUMPRODUCT(COUNTIF(lstDigits,MID(tblSalaries[[#This Row],[How many hours of a day you work on Excel]],ROW($1:$9),1)))</f>
        <v>2</v>
      </c>
      <c r="D468" s="11">
        <f t="array" ref="D468">IFERROR(1*MID(tblSalaries[[#This Row],[How many hours of a day you work on Excel]],B468,C468),0)</f>
        <v>4</v>
      </c>
      <c r="E468" s="9">
        <f t="array" ref="E468">MIN(IFERROR(FIND(lstNum,tblSalaries[[#This Row],[How many hours of a day you work on Excel]],B468+1),""))</f>
        <v>6</v>
      </c>
      <c r="F468" s="9">
        <f t="array" ref="F468">SUMPRODUCT(COUNTIF(lstDigits,MID(tblSalaries[[#This Row],[How many hours of a day you work on Excel]],ROW($1:$9)+1,1)))</f>
        <v>1</v>
      </c>
      <c r="G468" s="11">
        <f t="array" ref="G468">IFERROR(IF(D468=1*MID(tblSalaries[[#This Row],[How many hours of a day you work on Excel]],E468,F468),"",1*MID(tblSalaries[[#This Row],[How many hours of a day you work on Excel]],E468,F468)),0)</f>
        <v>6</v>
      </c>
      <c r="H468" s="11">
        <f t="shared" si="21"/>
        <v>5</v>
      </c>
      <c r="I468" s="11">
        <f t="shared" si="22"/>
        <v>4</v>
      </c>
      <c r="J468" s="11">
        <f t="shared" si="23"/>
        <v>6</v>
      </c>
    </row>
    <row r="469" spans="2:10">
      <c r="B469" s="9">
        <f t="array" ref="B469">MIN(IFERROR(FIND(lstNum,tblSalaries[[#This Row],[How many hours of a day you work on Excel]]),""))</f>
        <v>1</v>
      </c>
      <c r="C469" s="9">
        <f t="array" ref="C469">SUMPRODUCT(COUNTIF(lstDigits,MID(tblSalaries[[#This Row],[How many hours of a day you work on Excel]],ROW($1:$9),1)))</f>
        <v>2</v>
      </c>
      <c r="D469" s="11">
        <f t="array" ref="D469">IFERROR(1*MID(tblSalaries[[#This Row],[How many hours of a day you work on Excel]],B469,C469),0)</f>
        <v>4</v>
      </c>
      <c r="E469" s="9">
        <f t="array" ref="E469">MIN(IFERROR(FIND(lstNum,tblSalaries[[#This Row],[How many hours of a day you work on Excel]],B469+1),""))</f>
        <v>6</v>
      </c>
      <c r="F469" s="9">
        <f t="array" ref="F469">SUMPRODUCT(COUNTIF(lstDigits,MID(tblSalaries[[#This Row],[How many hours of a day you work on Excel]],ROW($1:$9)+1,1)))</f>
        <v>1</v>
      </c>
      <c r="G469" s="11">
        <f t="array" ref="G469">IFERROR(IF(D469=1*MID(tblSalaries[[#This Row],[How many hours of a day you work on Excel]],E469,F469),"",1*MID(tblSalaries[[#This Row],[How many hours of a day you work on Excel]],E469,F469)),0)</f>
        <v>6</v>
      </c>
      <c r="H469" s="11">
        <f t="shared" si="21"/>
        <v>5</v>
      </c>
      <c r="I469" s="11">
        <f t="shared" si="22"/>
        <v>4</v>
      </c>
      <c r="J469" s="11">
        <f t="shared" si="23"/>
        <v>6</v>
      </c>
    </row>
    <row r="470" spans="2:10">
      <c r="B470" s="9">
        <f t="array" ref="B470">MIN(IFERROR(FIND(lstNum,tblSalaries[[#This Row],[How many hours of a day you work on Excel]]),""))</f>
        <v>1</v>
      </c>
      <c r="C470" s="9">
        <f t="array" ref="C470">SUMPRODUCT(COUNTIF(lstDigits,MID(tblSalaries[[#This Row],[How many hours of a day you work on Excel]],ROW($1:$9),1)))</f>
        <v>2</v>
      </c>
      <c r="D470" s="11">
        <f t="array" ref="D470">IFERROR(1*MID(tblSalaries[[#This Row],[How many hours of a day you work on Excel]],B470,C470),0)</f>
        <v>2</v>
      </c>
      <c r="E470" s="9">
        <f t="array" ref="E470">MIN(IFERROR(FIND(lstNum,tblSalaries[[#This Row],[How many hours of a day you work on Excel]],B470+1),""))</f>
        <v>6</v>
      </c>
      <c r="F470" s="9">
        <f t="array" ref="F470">SUMPRODUCT(COUNTIF(lstDigits,MID(tblSalaries[[#This Row],[How many hours of a day you work on Excel]],ROW($1:$9)+1,1)))</f>
        <v>1</v>
      </c>
      <c r="G470" s="11">
        <f t="array" ref="G470">IFERROR(IF(D470=1*MID(tblSalaries[[#This Row],[How many hours of a day you work on Excel]],E470,F470),"",1*MID(tblSalaries[[#This Row],[How many hours of a day you work on Excel]],E470,F470)),0)</f>
        <v>3</v>
      </c>
      <c r="H470" s="11">
        <f t="shared" si="21"/>
        <v>2.5</v>
      </c>
      <c r="I470" s="11">
        <f t="shared" si="22"/>
        <v>2</v>
      </c>
      <c r="J470" s="11">
        <f t="shared" si="23"/>
        <v>3</v>
      </c>
    </row>
    <row r="471" spans="2:10">
      <c r="B471" s="9">
        <f t="array" ref="B471">MIN(IFERROR(FIND(lstNum,tblSalaries[[#This Row],[How many hours of a day you work on Excel]]),""))</f>
        <v>1</v>
      </c>
      <c r="C471" s="9">
        <f t="array" ref="C471">SUMPRODUCT(COUNTIF(lstDigits,MID(tblSalaries[[#This Row],[How many hours of a day you work on Excel]],ROW($1:$9),1)))</f>
        <v>2</v>
      </c>
      <c r="D471" s="11">
        <f t="array" ref="D471">IFERROR(1*MID(tblSalaries[[#This Row],[How many hours of a day you work on Excel]],B471,C471),0)</f>
        <v>4</v>
      </c>
      <c r="E471" s="9">
        <f t="array" ref="E471">MIN(IFERROR(FIND(lstNum,tblSalaries[[#This Row],[How many hours of a day you work on Excel]],B471+1),""))</f>
        <v>6</v>
      </c>
      <c r="F471" s="9">
        <f t="array" ref="F471">SUMPRODUCT(COUNTIF(lstDigits,MID(tblSalaries[[#This Row],[How many hours of a day you work on Excel]],ROW($1:$9)+1,1)))</f>
        <v>1</v>
      </c>
      <c r="G471" s="11">
        <f t="array" ref="G471">IFERROR(IF(D471=1*MID(tblSalaries[[#This Row],[How many hours of a day you work on Excel]],E471,F471),"",1*MID(tblSalaries[[#This Row],[How many hours of a day you work on Excel]],E471,F471)),0)</f>
        <v>6</v>
      </c>
      <c r="H471" s="11">
        <f t="shared" si="21"/>
        <v>5</v>
      </c>
      <c r="I471" s="11">
        <f t="shared" si="22"/>
        <v>4</v>
      </c>
      <c r="J471" s="11">
        <f t="shared" si="23"/>
        <v>6</v>
      </c>
    </row>
    <row r="472" spans="2:10">
      <c r="B472" s="9">
        <f t="array" ref="B472">MIN(IFERROR(FIND(lstNum,tblSalaries[[#This Row],[How many hours of a day you work on Excel]]),""))</f>
        <v>9</v>
      </c>
      <c r="C472" s="9">
        <f t="array" ref="C472">SUMPRODUCT(COUNTIF(lstDigits,MID(tblSalaries[[#This Row],[How many hours of a day you work on Excel]],ROW($1:$9),1)))</f>
        <v>1</v>
      </c>
      <c r="D472" s="11">
        <f t="array" ref="D472">IFERROR(1*MID(tblSalaries[[#This Row],[How many hours of a day you work on Excel]],B472,C472),0)</f>
        <v>8</v>
      </c>
      <c r="E472" s="9">
        <f t="array" ref="E472">MIN(IFERROR(FIND(lstNum,tblSalaries[[#This Row],[How many hours of a day you work on Excel]],B472+1),""))</f>
        <v>31</v>
      </c>
      <c r="F472" s="9">
        <f t="array" ref="F472">SUMPRODUCT(COUNTIF(lstDigits,MID(tblSalaries[[#This Row],[How many hours of a day you work on Excel]],ROW($1:$9)+1,1)))</f>
        <v>1</v>
      </c>
      <c r="G472" s="11" t="str">
        <f t="array" ref="G472">IFERROR(IF(D472=1*MID(tblSalaries[[#This Row],[How many hours of a day you work on Excel]],E472,F472),"",1*MID(tblSalaries[[#This Row],[How many hours of a day you work on Excel]],E472,F472)),0)</f>
        <v/>
      </c>
      <c r="H472" s="11">
        <f t="shared" ref="H472:H535" si="24">AVERAGE(D472,G472)</f>
        <v>8</v>
      </c>
      <c r="I472" s="11">
        <f t="shared" ref="I472:I535" si="25">MIN(D472,G472)</f>
        <v>8</v>
      </c>
      <c r="J472" s="11">
        <f t="shared" si="23"/>
        <v>8</v>
      </c>
    </row>
    <row r="473" spans="2:10">
      <c r="B473" s="9">
        <f t="array" ref="B473">MIN(IFERROR(FIND(lstNum,tblSalaries[[#This Row],[How many hours of a day you work on Excel]]),""))</f>
        <v>1</v>
      </c>
      <c r="C473" s="9">
        <f t="array" ref="C473">SUMPRODUCT(COUNTIF(lstDigits,MID(tblSalaries[[#This Row],[How many hours of a day you work on Excel]],ROW($1:$9),1)))</f>
        <v>2</v>
      </c>
      <c r="D473" s="11">
        <f t="array" ref="D473">IFERROR(1*MID(tblSalaries[[#This Row],[How many hours of a day you work on Excel]],B473,C473),0)</f>
        <v>4</v>
      </c>
      <c r="E473" s="9">
        <f t="array" ref="E473">MIN(IFERROR(FIND(lstNum,tblSalaries[[#This Row],[How many hours of a day you work on Excel]],B473+1),""))</f>
        <v>6</v>
      </c>
      <c r="F473" s="9">
        <f t="array" ref="F473">SUMPRODUCT(COUNTIF(lstDigits,MID(tblSalaries[[#This Row],[How many hours of a day you work on Excel]],ROW($1:$9)+1,1)))</f>
        <v>1</v>
      </c>
      <c r="G473" s="11">
        <f t="array" ref="G473">IFERROR(IF(D473=1*MID(tblSalaries[[#This Row],[How many hours of a day you work on Excel]],E473,F473),"",1*MID(tblSalaries[[#This Row],[How many hours of a day you work on Excel]],E473,F473)),0)</f>
        <v>6</v>
      </c>
      <c r="H473" s="11">
        <f t="shared" si="24"/>
        <v>5</v>
      </c>
      <c r="I473" s="11">
        <f t="shared" si="25"/>
        <v>4</v>
      </c>
      <c r="J473" s="11">
        <f t="shared" si="23"/>
        <v>6</v>
      </c>
    </row>
    <row r="474" spans="2:10">
      <c r="B474" s="9">
        <f t="array" ref="B474">MIN(IFERROR(FIND(lstNum,tblSalaries[[#This Row],[How many hours of a day you work on Excel]]),""))</f>
        <v>0</v>
      </c>
      <c r="C474" s="9">
        <f t="array" ref="C474">SUMPRODUCT(COUNTIF(lstDigits,MID(tblSalaries[[#This Row],[How many hours of a day you work on Excel]],ROW($1:$9),1)))</f>
        <v>4</v>
      </c>
      <c r="D474" s="11">
        <f t="array" ref="D474">IFERROR(1*MID(tblSalaries[[#This Row],[How many hours of a day you work on Excel]],B474,C474),0)</f>
        <v>0</v>
      </c>
      <c r="E474" s="9">
        <f t="array" ref="E474">MIN(IFERROR(FIND(lstNum,tblSalaries[[#This Row],[How many hours of a day you work on Excel]],B474+1),""))</f>
        <v>0</v>
      </c>
      <c r="F474" s="9">
        <f t="array" ref="F474">SUMPRODUCT(COUNTIF(lstDigits,MID(tblSalaries[[#This Row],[How many hours of a day you work on Excel]],ROW($1:$9)+1,1)))</f>
        <v>4</v>
      </c>
      <c r="G474" s="11">
        <f t="array" ref="G474">IFERROR(IF(D474=1*MID(tblSalaries[[#This Row],[How many hours of a day you work on Excel]],E474,F474),"",1*MID(tblSalaries[[#This Row],[How many hours of a day you work on Excel]],E474,F474)),0)</f>
        <v>0</v>
      </c>
      <c r="H474" s="11">
        <f t="shared" si="24"/>
        <v>0</v>
      </c>
      <c r="I474" s="11">
        <f t="shared" si="25"/>
        <v>0</v>
      </c>
      <c r="J474" s="11">
        <f t="shared" si="23"/>
        <v>0</v>
      </c>
    </row>
    <row r="475" spans="2:10">
      <c r="B475" s="9">
        <f t="array" ref="B475">MIN(IFERROR(FIND(lstNum,tblSalaries[[#This Row],[How many hours of a day you work on Excel]]),""))</f>
        <v>1</v>
      </c>
      <c r="C475" s="9">
        <f t="array" ref="C475">SUMPRODUCT(COUNTIF(lstDigits,MID(tblSalaries[[#This Row],[How many hours of a day you work on Excel]],ROW($1:$9),1)))</f>
        <v>2</v>
      </c>
      <c r="D475" s="11">
        <f t="array" ref="D475">IFERROR(1*MID(tblSalaries[[#This Row],[How many hours of a day you work on Excel]],B475,C475),0)</f>
        <v>2</v>
      </c>
      <c r="E475" s="9">
        <f t="array" ref="E475">MIN(IFERROR(FIND(lstNum,tblSalaries[[#This Row],[How many hours of a day you work on Excel]],B475+1),""))</f>
        <v>6</v>
      </c>
      <c r="F475" s="9">
        <f t="array" ref="F475">SUMPRODUCT(COUNTIF(lstDigits,MID(tblSalaries[[#This Row],[How many hours of a day you work on Excel]],ROW($1:$9)+1,1)))</f>
        <v>1</v>
      </c>
      <c r="G475" s="11">
        <f t="array" ref="G475">IFERROR(IF(D475=1*MID(tblSalaries[[#This Row],[How many hours of a day you work on Excel]],E475,F475),"",1*MID(tblSalaries[[#This Row],[How many hours of a day you work on Excel]],E475,F475)),0)</f>
        <v>3</v>
      </c>
      <c r="H475" s="11">
        <f t="shared" si="24"/>
        <v>2.5</v>
      </c>
      <c r="I475" s="11">
        <f t="shared" si="25"/>
        <v>2</v>
      </c>
      <c r="J475" s="11">
        <f t="shared" si="23"/>
        <v>3</v>
      </c>
    </row>
    <row r="476" spans="2:10">
      <c r="B476" s="9">
        <f t="array" ref="B476">MIN(IFERROR(FIND(lstNum,tblSalaries[[#This Row],[How many hours of a day you work on Excel]]),""))</f>
        <v>1</v>
      </c>
      <c r="C476" s="9">
        <f t="array" ref="C476">SUMPRODUCT(COUNTIF(lstDigits,MID(tblSalaries[[#This Row],[How many hours of a day you work on Excel]],ROW($1:$9),1)))</f>
        <v>2</v>
      </c>
      <c r="D476" s="11">
        <f t="array" ref="D476">IFERROR(1*MID(tblSalaries[[#This Row],[How many hours of a day you work on Excel]],B476,C476),0)</f>
        <v>1</v>
      </c>
      <c r="E476" s="9">
        <f t="array" ref="E476">MIN(IFERROR(FIND(lstNum,tblSalaries[[#This Row],[How many hours of a day you work on Excel]],B476+1),""))</f>
        <v>6</v>
      </c>
      <c r="F476" s="9">
        <f t="array" ref="F476">SUMPRODUCT(COUNTIF(lstDigits,MID(tblSalaries[[#This Row],[How many hours of a day you work on Excel]],ROW($1:$9)+1,1)))</f>
        <v>1</v>
      </c>
      <c r="G476" s="11">
        <f t="array" ref="G476">IFERROR(IF(D476=1*MID(tblSalaries[[#This Row],[How many hours of a day you work on Excel]],E476,F476),"",1*MID(tblSalaries[[#This Row],[How many hours of a day you work on Excel]],E476,F476)),0)</f>
        <v>2</v>
      </c>
      <c r="H476" s="11">
        <f t="shared" si="24"/>
        <v>1.5</v>
      </c>
      <c r="I476" s="11">
        <f t="shared" si="25"/>
        <v>1</v>
      </c>
      <c r="J476" s="11">
        <f t="shared" si="23"/>
        <v>2</v>
      </c>
    </row>
    <row r="477" spans="2:10">
      <c r="B477" s="9">
        <f t="array" ref="B477">MIN(IFERROR(FIND(lstNum,tblSalaries[[#This Row],[How many hours of a day you work on Excel]]),""))</f>
        <v>1</v>
      </c>
      <c r="C477" s="9">
        <f t="array" ref="C477">SUMPRODUCT(COUNTIF(lstDigits,MID(tblSalaries[[#This Row],[How many hours of a day you work on Excel]],ROW($1:$9),1)))</f>
        <v>2</v>
      </c>
      <c r="D477" s="11">
        <f t="array" ref="D477">IFERROR(1*MID(tblSalaries[[#This Row],[How many hours of a day you work on Excel]],B477,C477),0)</f>
        <v>4</v>
      </c>
      <c r="E477" s="9">
        <f t="array" ref="E477">MIN(IFERROR(FIND(lstNum,tblSalaries[[#This Row],[How many hours of a day you work on Excel]],B477+1),""))</f>
        <v>6</v>
      </c>
      <c r="F477" s="9">
        <f t="array" ref="F477">SUMPRODUCT(COUNTIF(lstDigits,MID(tblSalaries[[#This Row],[How many hours of a day you work on Excel]],ROW($1:$9)+1,1)))</f>
        <v>1</v>
      </c>
      <c r="G477" s="11">
        <f t="array" ref="G477">IFERROR(IF(D477=1*MID(tblSalaries[[#This Row],[How many hours of a day you work on Excel]],E477,F477),"",1*MID(tblSalaries[[#This Row],[How many hours of a day you work on Excel]],E477,F477)),0)</f>
        <v>6</v>
      </c>
      <c r="H477" s="11">
        <f t="shared" si="24"/>
        <v>5</v>
      </c>
      <c r="I477" s="11">
        <f t="shared" si="25"/>
        <v>4</v>
      </c>
      <c r="J477" s="11">
        <f t="shared" si="23"/>
        <v>6</v>
      </c>
    </row>
    <row r="478" spans="2:10">
      <c r="B478" s="9">
        <f t="array" ref="B478">MIN(IFERROR(FIND(lstNum,tblSalaries[[#This Row],[How many hours of a day you work on Excel]]),""))</f>
        <v>1</v>
      </c>
      <c r="C478" s="9">
        <f t="array" ref="C478">SUMPRODUCT(COUNTIF(lstDigits,MID(tblSalaries[[#This Row],[How many hours of a day you work on Excel]],ROW($1:$9),1)))</f>
        <v>2</v>
      </c>
      <c r="D478" s="11">
        <f t="array" ref="D478">IFERROR(1*MID(tblSalaries[[#This Row],[How many hours of a day you work on Excel]],B478,C478),0)</f>
        <v>2</v>
      </c>
      <c r="E478" s="9">
        <f t="array" ref="E478">MIN(IFERROR(FIND(lstNum,tblSalaries[[#This Row],[How many hours of a day you work on Excel]],B478+1),""))</f>
        <v>6</v>
      </c>
      <c r="F478" s="9">
        <f t="array" ref="F478">SUMPRODUCT(COUNTIF(lstDigits,MID(tblSalaries[[#This Row],[How many hours of a day you work on Excel]],ROW($1:$9)+1,1)))</f>
        <v>1</v>
      </c>
      <c r="G478" s="11">
        <f t="array" ref="G478">IFERROR(IF(D478=1*MID(tblSalaries[[#This Row],[How many hours of a day you work on Excel]],E478,F478),"",1*MID(tblSalaries[[#This Row],[How many hours of a day you work on Excel]],E478,F478)),0)</f>
        <v>3</v>
      </c>
      <c r="H478" s="11">
        <f t="shared" si="24"/>
        <v>2.5</v>
      </c>
      <c r="I478" s="11">
        <f t="shared" si="25"/>
        <v>2</v>
      </c>
      <c r="J478" s="11">
        <f t="shared" si="23"/>
        <v>3</v>
      </c>
    </row>
    <row r="479" spans="2:10">
      <c r="B479" s="9">
        <f t="array" ref="B479">MIN(IFERROR(FIND(lstNum,tblSalaries[[#This Row],[How many hours of a day you work on Excel]]),""))</f>
        <v>1</v>
      </c>
      <c r="C479" s="9">
        <f t="array" ref="C479">SUMPRODUCT(COUNTIF(lstDigits,MID(tblSalaries[[#This Row],[How many hours of a day you work on Excel]],ROW($1:$9),1)))</f>
        <v>2</v>
      </c>
      <c r="D479" s="11">
        <f t="array" ref="D479">IFERROR(1*MID(tblSalaries[[#This Row],[How many hours of a day you work on Excel]],B479,C479),0)</f>
        <v>2</v>
      </c>
      <c r="E479" s="9">
        <f t="array" ref="E479">MIN(IFERROR(FIND(lstNum,tblSalaries[[#This Row],[How many hours of a day you work on Excel]],B479+1),""))</f>
        <v>6</v>
      </c>
      <c r="F479" s="9">
        <f t="array" ref="F479">SUMPRODUCT(COUNTIF(lstDigits,MID(tblSalaries[[#This Row],[How many hours of a day you work on Excel]],ROW($1:$9)+1,1)))</f>
        <v>1</v>
      </c>
      <c r="G479" s="11">
        <f t="array" ref="G479">IFERROR(IF(D479=1*MID(tblSalaries[[#This Row],[How many hours of a day you work on Excel]],E479,F479),"",1*MID(tblSalaries[[#This Row],[How many hours of a day you work on Excel]],E479,F479)),0)</f>
        <v>3</v>
      </c>
      <c r="H479" s="11">
        <f t="shared" si="24"/>
        <v>2.5</v>
      </c>
      <c r="I479" s="11">
        <f t="shared" si="25"/>
        <v>2</v>
      </c>
      <c r="J479" s="11">
        <f t="shared" si="23"/>
        <v>3</v>
      </c>
    </row>
    <row r="480" spans="2:10">
      <c r="B480" s="9">
        <f t="array" ref="B480">MIN(IFERROR(FIND(lstNum,tblSalaries[[#This Row],[How many hours of a day you work on Excel]]),""))</f>
        <v>1</v>
      </c>
      <c r="C480" s="9">
        <f t="array" ref="C480">SUMPRODUCT(COUNTIF(lstDigits,MID(tblSalaries[[#This Row],[How many hours of a day you work on Excel]],ROW($1:$9),1)))</f>
        <v>2</v>
      </c>
      <c r="D480" s="11">
        <f t="array" ref="D480">IFERROR(1*MID(tblSalaries[[#This Row],[How many hours of a day you work on Excel]],B480,C480),0)</f>
        <v>2</v>
      </c>
      <c r="E480" s="9">
        <f t="array" ref="E480">MIN(IFERROR(FIND(lstNum,tblSalaries[[#This Row],[How many hours of a day you work on Excel]],B480+1),""))</f>
        <v>6</v>
      </c>
      <c r="F480" s="9">
        <f t="array" ref="F480">SUMPRODUCT(COUNTIF(lstDigits,MID(tblSalaries[[#This Row],[How many hours of a day you work on Excel]],ROW($1:$9)+1,1)))</f>
        <v>1</v>
      </c>
      <c r="G480" s="11">
        <f t="array" ref="G480">IFERROR(IF(D480=1*MID(tblSalaries[[#This Row],[How many hours of a day you work on Excel]],E480,F480),"",1*MID(tblSalaries[[#This Row],[How many hours of a day you work on Excel]],E480,F480)),0)</f>
        <v>3</v>
      </c>
      <c r="H480" s="11">
        <f t="shared" si="24"/>
        <v>2.5</v>
      </c>
      <c r="I480" s="11">
        <f t="shared" si="25"/>
        <v>2</v>
      </c>
      <c r="J480" s="11">
        <f t="shared" si="23"/>
        <v>3</v>
      </c>
    </row>
    <row r="481" spans="2:10">
      <c r="B481" s="9">
        <f t="array" ref="B481">MIN(IFERROR(FIND(lstNum,tblSalaries[[#This Row],[How many hours of a day you work on Excel]]),""))</f>
        <v>1</v>
      </c>
      <c r="C481" s="9">
        <f t="array" ref="C481">SUMPRODUCT(COUNTIF(lstDigits,MID(tblSalaries[[#This Row],[How many hours of a day you work on Excel]],ROW($1:$9),1)))</f>
        <v>2</v>
      </c>
      <c r="D481" s="11">
        <f t="array" ref="D481">IFERROR(1*MID(tblSalaries[[#This Row],[How many hours of a day you work on Excel]],B481,C481),0)</f>
        <v>2</v>
      </c>
      <c r="E481" s="9">
        <f t="array" ref="E481">MIN(IFERROR(FIND(lstNum,tblSalaries[[#This Row],[How many hours of a day you work on Excel]],B481+1),""))</f>
        <v>6</v>
      </c>
      <c r="F481" s="9">
        <f t="array" ref="F481">SUMPRODUCT(COUNTIF(lstDigits,MID(tblSalaries[[#This Row],[How many hours of a day you work on Excel]],ROW($1:$9)+1,1)))</f>
        <v>1</v>
      </c>
      <c r="G481" s="11">
        <f t="array" ref="G481">IFERROR(IF(D481=1*MID(tblSalaries[[#This Row],[How many hours of a day you work on Excel]],E481,F481),"",1*MID(tblSalaries[[#This Row],[How many hours of a day you work on Excel]],E481,F481)),0)</f>
        <v>3</v>
      </c>
      <c r="H481" s="11">
        <f t="shared" si="24"/>
        <v>2.5</v>
      </c>
      <c r="I481" s="11">
        <f t="shared" si="25"/>
        <v>2</v>
      </c>
      <c r="J481" s="11">
        <f t="shared" si="23"/>
        <v>3</v>
      </c>
    </row>
    <row r="482" spans="2:10">
      <c r="B482" s="9">
        <f t="array" ref="B482">MIN(IFERROR(FIND(lstNum,tblSalaries[[#This Row],[How many hours of a day you work on Excel]]),""))</f>
        <v>1</v>
      </c>
      <c r="C482" s="9">
        <f t="array" ref="C482">SUMPRODUCT(COUNTIF(lstDigits,MID(tblSalaries[[#This Row],[How many hours of a day you work on Excel]],ROW($1:$9),1)))</f>
        <v>2</v>
      </c>
      <c r="D482" s="11">
        <f t="array" ref="D482">IFERROR(1*MID(tblSalaries[[#This Row],[How many hours of a day you work on Excel]],B482,C482),0)</f>
        <v>4</v>
      </c>
      <c r="E482" s="9">
        <f t="array" ref="E482">MIN(IFERROR(FIND(lstNum,tblSalaries[[#This Row],[How many hours of a day you work on Excel]],B482+1),""))</f>
        <v>6</v>
      </c>
      <c r="F482" s="9">
        <f t="array" ref="F482">SUMPRODUCT(COUNTIF(lstDigits,MID(tblSalaries[[#This Row],[How many hours of a day you work on Excel]],ROW($1:$9)+1,1)))</f>
        <v>1</v>
      </c>
      <c r="G482" s="11">
        <f t="array" ref="G482">IFERROR(IF(D482=1*MID(tblSalaries[[#This Row],[How many hours of a day you work on Excel]],E482,F482),"",1*MID(tblSalaries[[#This Row],[How many hours of a day you work on Excel]],E482,F482)),0)</f>
        <v>6</v>
      </c>
      <c r="H482" s="11">
        <f t="shared" si="24"/>
        <v>5</v>
      </c>
      <c r="I482" s="11">
        <f t="shared" si="25"/>
        <v>4</v>
      </c>
      <c r="J482" s="11">
        <f t="shared" si="23"/>
        <v>6</v>
      </c>
    </row>
    <row r="483" spans="2:10">
      <c r="B483" s="9">
        <f t="array" ref="B483">MIN(IFERROR(FIND(lstNum,tblSalaries[[#This Row],[How many hours of a day you work on Excel]]),""))</f>
        <v>1</v>
      </c>
      <c r="C483" s="9">
        <f t="array" ref="C483">SUMPRODUCT(COUNTIF(lstDigits,MID(tblSalaries[[#This Row],[How many hours of a day you work on Excel]],ROW($1:$9),1)))</f>
        <v>2</v>
      </c>
      <c r="D483" s="11">
        <f t="array" ref="D483">IFERROR(1*MID(tblSalaries[[#This Row],[How many hours of a day you work on Excel]],B483,C483),0)</f>
        <v>2</v>
      </c>
      <c r="E483" s="9">
        <f t="array" ref="E483">MIN(IFERROR(FIND(lstNum,tblSalaries[[#This Row],[How many hours of a day you work on Excel]],B483+1),""))</f>
        <v>6</v>
      </c>
      <c r="F483" s="9">
        <f t="array" ref="F483">SUMPRODUCT(COUNTIF(lstDigits,MID(tblSalaries[[#This Row],[How many hours of a day you work on Excel]],ROW($1:$9)+1,1)))</f>
        <v>1</v>
      </c>
      <c r="G483" s="11">
        <f t="array" ref="G483">IFERROR(IF(D483=1*MID(tblSalaries[[#This Row],[How many hours of a day you work on Excel]],E483,F483),"",1*MID(tblSalaries[[#This Row],[How many hours of a day you work on Excel]],E483,F483)),0)</f>
        <v>3</v>
      </c>
      <c r="H483" s="11">
        <f t="shared" si="24"/>
        <v>2.5</v>
      </c>
      <c r="I483" s="11">
        <f t="shared" si="25"/>
        <v>2</v>
      </c>
      <c r="J483" s="11">
        <f t="shared" si="23"/>
        <v>3</v>
      </c>
    </row>
    <row r="484" spans="2:10">
      <c r="B484" s="9">
        <f t="array" ref="B484">MIN(IFERROR(FIND(lstNum,tblSalaries[[#This Row],[How many hours of a day you work on Excel]]),""))</f>
        <v>9</v>
      </c>
      <c r="C484" s="9">
        <f t="array" ref="C484">SUMPRODUCT(COUNTIF(lstDigits,MID(tblSalaries[[#This Row],[How many hours of a day you work on Excel]],ROW($1:$9),1)))</f>
        <v>1</v>
      </c>
      <c r="D484" s="11">
        <f t="array" ref="D484">IFERROR(1*MID(tblSalaries[[#This Row],[How many hours of a day you work on Excel]],B484,C484),0)</f>
        <v>8</v>
      </c>
      <c r="E484" s="9">
        <f t="array" ref="E484">MIN(IFERROR(FIND(lstNum,tblSalaries[[#This Row],[How many hours of a day you work on Excel]],B484+1),""))</f>
        <v>31</v>
      </c>
      <c r="F484" s="9">
        <f t="array" ref="F484">SUMPRODUCT(COUNTIF(lstDigits,MID(tblSalaries[[#This Row],[How many hours of a day you work on Excel]],ROW($1:$9)+1,1)))</f>
        <v>1</v>
      </c>
      <c r="G484" s="11" t="str">
        <f t="array" ref="G484">IFERROR(IF(D484=1*MID(tblSalaries[[#This Row],[How many hours of a day you work on Excel]],E484,F484),"",1*MID(tblSalaries[[#This Row],[How many hours of a day you work on Excel]],E484,F484)),0)</f>
        <v/>
      </c>
      <c r="H484" s="11">
        <f t="shared" si="24"/>
        <v>8</v>
      </c>
      <c r="I484" s="11">
        <f t="shared" si="25"/>
        <v>8</v>
      </c>
      <c r="J484" s="11">
        <f t="shared" si="23"/>
        <v>8</v>
      </c>
    </row>
    <row r="485" spans="2:10">
      <c r="B485" s="9">
        <f t="array" ref="B485">MIN(IFERROR(FIND(lstNum,tblSalaries[[#This Row],[How many hours of a day you work on Excel]]),""))</f>
        <v>1</v>
      </c>
      <c r="C485" s="9">
        <f t="array" ref="C485">SUMPRODUCT(COUNTIF(lstDigits,MID(tblSalaries[[#This Row],[How many hours of a day you work on Excel]],ROW($1:$9),1)))</f>
        <v>2</v>
      </c>
      <c r="D485" s="11">
        <f t="array" ref="D485">IFERROR(1*MID(tblSalaries[[#This Row],[How many hours of a day you work on Excel]],B485,C485),0)</f>
        <v>2</v>
      </c>
      <c r="E485" s="9">
        <f t="array" ref="E485">MIN(IFERROR(FIND(lstNum,tblSalaries[[#This Row],[How many hours of a day you work on Excel]],B485+1),""))</f>
        <v>6</v>
      </c>
      <c r="F485" s="9">
        <f t="array" ref="F485">SUMPRODUCT(COUNTIF(lstDigits,MID(tblSalaries[[#This Row],[How many hours of a day you work on Excel]],ROW($1:$9)+1,1)))</f>
        <v>1</v>
      </c>
      <c r="G485" s="11">
        <f t="array" ref="G485">IFERROR(IF(D485=1*MID(tblSalaries[[#This Row],[How many hours of a day you work on Excel]],E485,F485),"",1*MID(tblSalaries[[#This Row],[How many hours of a day you work on Excel]],E485,F485)),0)</f>
        <v>3</v>
      </c>
      <c r="H485" s="11">
        <f t="shared" si="24"/>
        <v>2.5</v>
      </c>
      <c r="I485" s="11">
        <f t="shared" si="25"/>
        <v>2</v>
      </c>
      <c r="J485" s="11">
        <f t="shared" si="23"/>
        <v>3</v>
      </c>
    </row>
    <row r="486" spans="2:10">
      <c r="B486" s="9">
        <f t="array" ref="B486">MIN(IFERROR(FIND(lstNum,tblSalaries[[#This Row],[How many hours of a day you work on Excel]]),""))</f>
        <v>1</v>
      </c>
      <c r="C486" s="9">
        <f t="array" ref="C486">SUMPRODUCT(COUNTIF(lstDigits,MID(tblSalaries[[#This Row],[How many hours of a day you work on Excel]],ROW($1:$9),1)))</f>
        <v>2</v>
      </c>
      <c r="D486" s="11">
        <f t="array" ref="D486">IFERROR(1*MID(tblSalaries[[#This Row],[How many hours of a day you work on Excel]],B486,C486),0)</f>
        <v>2</v>
      </c>
      <c r="E486" s="9">
        <f t="array" ref="E486">MIN(IFERROR(FIND(lstNum,tblSalaries[[#This Row],[How many hours of a day you work on Excel]],B486+1),""))</f>
        <v>6</v>
      </c>
      <c r="F486" s="9">
        <f t="array" ref="F486">SUMPRODUCT(COUNTIF(lstDigits,MID(tblSalaries[[#This Row],[How many hours of a day you work on Excel]],ROW($1:$9)+1,1)))</f>
        <v>1</v>
      </c>
      <c r="G486" s="11">
        <f t="array" ref="G486">IFERROR(IF(D486=1*MID(tblSalaries[[#This Row],[How many hours of a day you work on Excel]],E486,F486),"",1*MID(tblSalaries[[#This Row],[How many hours of a day you work on Excel]],E486,F486)),0)</f>
        <v>3</v>
      </c>
      <c r="H486" s="11">
        <f t="shared" si="24"/>
        <v>2.5</v>
      </c>
      <c r="I486" s="11">
        <f t="shared" si="25"/>
        <v>2</v>
      </c>
      <c r="J486" s="11">
        <f t="shared" si="23"/>
        <v>3</v>
      </c>
    </row>
    <row r="487" spans="2:10">
      <c r="B487" s="9">
        <f t="array" ref="B487">MIN(IFERROR(FIND(lstNum,tblSalaries[[#This Row],[How many hours of a day you work on Excel]]),""))</f>
        <v>9</v>
      </c>
      <c r="C487" s="9">
        <f t="array" ref="C487">SUMPRODUCT(COUNTIF(lstDigits,MID(tblSalaries[[#This Row],[How many hours of a day you work on Excel]],ROW($1:$9),1)))</f>
        <v>1</v>
      </c>
      <c r="D487" s="11">
        <f t="array" ref="D487">IFERROR(1*MID(tblSalaries[[#This Row],[How many hours of a day you work on Excel]],B487,C487),0)</f>
        <v>8</v>
      </c>
      <c r="E487" s="9">
        <f t="array" ref="E487">MIN(IFERROR(FIND(lstNum,tblSalaries[[#This Row],[How many hours of a day you work on Excel]],B487+1),""))</f>
        <v>31</v>
      </c>
      <c r="F487" s="9">
        <f t="array" ref="F487">SUMPRODUCT(COUNTIF(lstDigits,MID(tblSalaries[[#This Row],[How many hours of a day you work on Excel]],ROW($1:$9)+1,1)))</f>
        <v>1</v>
      </c>
      <c r="G487" s="11" t="str">
        <f t="array" ref="G487">IFERROR(IF(D487=1*MID(tblSalaries[[#This Row],[How many hours of a day you work on Excel]],E487,F487),"",1*MID(tblSalaries[[#This Row],[How many hours of a day you work on Excel]],E487,F487)),0)</f>
        <v/>
      </c>
      <c r="H487" s="11">
        <f t="shared" si="24"/>
        <v>8</v>
      </c>
      <c r="I487" s="11">
        <f t="shared" si="25"/>
        <v>8</v>
      </c>
      <c r="J487" s="11">
        <f t="shared" si="23"/>
        <v>8</v>
      </c>
    </row>
    <row r="488" spans="2:10">
      <c r="B488" s="9">
        <f t="array" ref="B488">MIN(IFERROR(FIND(lstNum,tblSalaries[[#This Row],[How many hours of a day you work on Excel]]),""))</f>
        <v>1</v>
      </c>
      <c r="C488" s="9">
        <f t="array" ref="C488">SUMPRODUCT(COUNTIF(lstDigits,MID(tblSalaries[[#This Row],[How many hours of a day you work on Excel]],ROW($1:$9),1)))</f>
        <v>2</v>
      </c>
      <c r="D488" s="11">
        <f t="array" ref="D488">IFERROR(1*MID(tblSalaries[[#This Row],[How many hours of a day you work on Excel]],B488,C488),0)</f>
        <v>4</v>
      </c>
      <c r="E488" s="9">
        <f t="array" ref="E488">MIN(IFERROR(FIND(lstNum,tblSalaries[[#This Row],[How many hours of a day you work on Excel]],B488+1),""))</f>
        <v>6</v>
      </c>
      <c r="F488" s="9">
        <f t="array" ref="F488">SUMPRODUCT(COUNTIF(lstDigits,MID(tblSalaries[[#This Row],[How many hours of a day you work on Excel]],ROW($1:$9)+1,1)))</f>
        <v>1</v>
      </c>
      <c r="G488" s="11">
        <f t="array" ref="G488">IFERROR(IF(D488=1*MID(tblSalaries[[#This Row],[How many hours of a day you work on Excel]],E488,F488),"",1*MID(tblSalaries[[#This Row],[How many hours of a day you work on Excel]],E488,F488)),0)</f>
        <v>6</v>
      </c>
      <c r="H488" s="11">
        <f t="shared" si="24"/>
        <v>5</v>
      </c>
      <c r="I488" s="11">
        <f t="shared" si="25"/>
        <v>4</v>
      </c>
      <c r="J488" s="11">
        <f t="shared" si="23"/>
        <v>6</v>
      </c>
    </row>
    <row r="489" spans="2:10">
      <c r="B489" s="9">
        <f t="array" ref="B489">MIN(IFERROR(FIND(lstNum,tblSalaries[[#This Row],[How many hours of a day you work on Excel]]),""))</f>
        <v>1</v>
      </c>
      <c r="C489" s="9">
        <f t="array" ref="C489">SUMPRODUCT(COUNTIF(lstDigits,MID(tblSalaries[[#This Row],[How many hours of a day you work on Excel]],ROW($1:$9),1)))</f>
        <v>2</v>
      </c>
      <c r="D489" s="11">
        <f t="array" ref="D489">IFERROR(1*MID(tblSalaries[[#This Row],[How many hours of a day you work on Excel]],B489,C489),0)</f>
        <v>4</v>
      </c>
      <c r="E489" s="9">
        <f t="array" ref="E489">MIN(IFERROR(FIND(lstNum,tblSalaries[[#This Row],[How many hours of a day you work on Excel]],B489+1),""))</f>
        <v>6</v>
      </c>
      <c r="F489" s="9">
        <f t="array" ref="F489">SUMPRODUCT(COUNTIF(lstDigits,MID(tblSalaries[[#This Row],[How many hours of a day you work on Excel]],ROW($1:$9)+1,1)))</f>
        <v>1</v>
      </c>
      <c r="G489" s="11">
        <f t="array" ref="G489">IFERROR(IF(D489=1*MID(tblSalaries[[#This Row],[How many hours of a day you work on Excel]],E489,F489),"",1*MID(tblSalaries[[#This Row],[How many hours of a day you work on Excel]],E489,F489)),0)</f>
        <v>6</v>
      </c>
      <c r="H489" s="11">
        <f t="shared" si="24"/>
        <v>5</v>
      </c>
      <c r="I489" s="11">
        <f t="shared" si="25"/>
        <v>4</v>
      </c>
      <c r="J489" s="11">
        <f t="shared" si="23"/>
        <v>6</v>
      </c>
    </row>
    <row r="490" spans="2:10">
      <c r="B490" s="9">
        <f t="array" ref="B490">MIN(IFERROR(FIND(lstNum,tblSalaries[[#This Row],[How many hours of a day you work on Excel]]),""))</f>
        <v>1</v>
      </c>
      <c r="C490" s="9">
        <f t="array" ref="C490">SUMPRODUCT(COUNTIF(lstDigits,MID(tblSalaries[[#This Row],[How many hours of a day you work on Excel]],ROW($1:$9),1)))</f>
        <v>2</v>
      </c>
      <c r="D490" s="11">
        <f t="array" ref="D490">IFERROR(1*MID(tblSalaries[[#This Row],[How many hours of a day you work on Excel]],B490,C490),0)</f>
        <v>2</v>
      </c>
      <c r="E490" s="9">
        <f t="array" ref="E490">MIN(IFERROR(FIND(lstNum,tblSalaries[[#This Row],[How many hours of a day you work on Excel]],B490+1),""))</f>
        <v>6</v>
      </c>
      <c r="F490" s="9">
        <f t="array" ref="F490">SUMPRODUCT(COUNTIF(lstDigits,MID(tblSalaries[[#This Row],[How many hours of a day you work on Excel]],ROW($1:$9)+1,1)))</f>
        <v>1</v>
      </c>
      <c r="G490" s="11">
        <f t="array" ref="G490">IFERROR(IF(D490=1*MID(tblSalaries[[#This Row],[How many hours of a day you work on Excel]],E490,F490),"",1*MID(tblSalaries[[#This Row],[How many hours of a day you work on Excel]],E490,F490)),0)</f>
        <v>3</v>
      </c>
      <c r="H490" s="11">
        <f t="shared" si="24"/>
        <v>2.5</v>
      </c>
      <c r="I490" s="11">
        <f t="shared" si="25"/>
        <v>2</v>
      </c>
      <c r="J490" s="11">
        <f t="shared" si="23"/>
        <v>3</v>
      </c>
    </row>
    <row r="491" spans="2:10">
      <c r="B491" s="9">
        <f t="array" ref="B491">MIN(IFERROR(FIND(lstNum,tblSalaries[[#This Row],[How many hours of a day you work on Excel]]),""))</f>
        <v>1</v>
      </c>
      <c r="C491" s="9">
        <f t="array" ref="C491">SUMPRODUCT(COUNTIF(lstDigits,MID(tblSalaries[[#This Row],[How many hours of a day you work on Excel]],ROW($1:$9),1)))</f>
        <v>2</v>
      </c>
      <c r="D491" s="11">
        <f t="array" ref="D491">IFERROR(1*MID(tblSalaries[[#This Row],[How many hours of a day you work on Excel]],B491,C491),0)</f>
        <v>4</v>
      </c>
      <c r="E491" s="9">
        <f t="array" ref="E491">MIN(IFERROR(FIND(lstNum,tblSalaries[[#This Row],[How many hours of a day you work on Excel]],B491+1),""))</f>
        <v>6</v>
      </c>
      <c r="F491" s="9">
        <f t="array" ref="F491">SUMPRODUCT(COUNTIF(lstDigits,MID(tblSalaries[[#This Row],[How many hours of a day you work on Excel]],ROW($1:$9)+1,1)))</f>
        <v>1</v>
      </c>
      <c r="G491" s="11">
        <f t="array" ref="G491">IFERROR(IF(D491=1*MID(tblSalaries[[#This Row],[How many hours of a day you work on Excel]],E491,F491),"",1*MID(tblSalaries[[#This Row],[How many hours of a day you work on Excel]],E491,F491)),0)</f>
        <v>6</v>
      </c>
      <c r="H491" s="11">
        <f t="shared" si="24"/>
        <v>5</v>
      </c>
      <c r="I491" s="11">
        <f t="shared" si="25"/>
        <v>4</v>
      </c>
      <c r="J491" s="11">
        <f t="shared" si="23"/>
        <v>6</v>
      </c>
    </row>
    <row r="492" spans="2:10">
      <c r="B492" s="9">
        <f t="array" ref="B492">MIN(IFERROR(FIND(lstNum,tblSalaries[[#This Row],[How many hours of a day you work on Excel]]),""))</f>
        <v>1</v>
      </c>
      <c r="C492" s="9">
        <f t="array" ref="C492">SUMPRODUCT(COUNTIF(lstDigits,MID(tblSalaries[[#This Row],[How many hours of a day you work on Excel]],ROW($1:$9),1)))</f>
        <v>2</v>
      </c>
      <c r="D492" s="11">
        <f t="array" ref="D492">IFERROR(1*MID(tblSalaries[[#This Row],[How many hours of a day you work on Excel]],B492,C492),0)</f>
        <v>2</v>
      </c>
      <c r="E492" s="9">
        <f t="array" ref="E492">MIN(IFERROR(FIND(lstNum,tblSalaries[[#This Row],[How many hours of a day you work on Excel]],B492+1),""))</f>
        <v>6</v>
      </c>
      <c r="F492" s="9">
        <f t="array" ref="F492">SUMPRODUCT(COUNTIF(lstDigits,MID(tblSalaries[[#This Row],[How many hours of a day you work on Excel]],ROW($1:$9)+1,1)))</f>
        <v>1</v>
      </c>
      <c r="G492" s="11">
        <f t="array" ref="G492">IFERROR(IF(D492=1*MID(tblSalaries[[#This Row],[How many hours of a day you work on Excel]],E492,F492),"",1*MID(tblSalaries[[#This Row],[How many hours of a day you work on Excel]],E492,F492)),0)</f>
        <v>3</v>
      </c>
      <c r="H492" s="11">
        <f t="shared" si="24"/>
        <v>2.5</v>
      </c>
      <c r="I492" s="11">
        <f t="shared" si="25"/>
        <v>2</v>
      </c>
      <c r="J492" s="11">
        <f t="shared" si="23"/>
        <v>3</v>
      </c>
    </row>
    <row r="493" spans="2:10">
      <c r="B493" s="9">
        <f t="array" ref="B493">MIN(IFERROR(FIND(lstNum,tblSalaries[[#This Row],[How many hours of a day you work on Excel]]),""))</f>
        <v>9</v>
      </c>
      <c r="C493" s="9">
        <f t="array" ref="C493">SUMPRODUCT(COUNTIF(lstDigits,MID(tblSalaries[[#This Row],[How many hours of a day you work on Excel]],ROW($1:$9),1)))</f>
        <v>1</v>
      </c>
      <c r="D493" s="11">
        <f t="array" ref="D493">IFERROR(1*MID(tblSalaries[[#This Row],[How many hours of a day you work on Excel]],B493,C493),0)</f>
        <v>8</v>
      </c>
      <c r="E493" s="9">
        <f t="array" ref="E493">MIN(IFERROR(FIND(lstNum,tblSalaries[[#This Row],[How many hours of a day you work on Excel]],B493+1),""))</f>
        <v>31</v>
      </c>
      <c r="F493" s="9">
        <f t="array" ref="F493">SUMPRODUCT(COUNTIF(lstDigits,MID(tblSalaries[[#This Row],[How many hours of a day you work on Excel]],ROW($1:$9)+1,1)))</f>
        <v>1</v>
      </c>
      <c r="G493" s="11" t="str">
        <f t="array" ref="G493">IFERROR(IF(D493=1*MID(tblSalaries[[#This Row],[How many hours of a day you work on Excel]],E493,F493),"",1*MID(tblSalaries[[#This Row],[How many hours of a day you work on Excel]],E493,F493)),0)</f>
        <v/>
      </c>
      <c r="H493" s="11">
        <f t="shared" si="24"/>
        <v>8</v>
      </c>
      <c r="I493" s="11">
        <f t="shared" si="25"/>
        <v>8</v>
      </c>
      <c r="J493" s="11">
        <f t="shared" si="23"/>
        <v>8</v>
      </c>
    </row>
    <row r="494" spans="2:10">
      <c r="B494" s="9">
        <f t="array" ref="B494">MIN(IFERROR(FIND(lstNum,tblSalaries[[#This Row],[How many hours of a day you work on Excel]]),""))</f>
        <v>1</v>
      </c>
      <c r="C494" s="9">
        <f t="array" ref="C494">SUMPRODUCT(COUNTIF(lstDigits,MID(tblSalaries[[#This Row],[How many hours of a day you work on Excel]],ROW($1:$9),1)))</f>
        <v>2</v>
      </c>
      <c r="D494" s="11">
        <f t="array" ref="D494">IFERROR(1*MID(tblSalaries[[#This Row],[How many hours of a day you work on Excel]],B494,C494),0)</f>
        <v>4</v>
      </c>
      <c r="E494" s="9">
        <f t="array" ref="E494">MIN(IFERROR(FIND(lstNum,tblSalaries[[#This Row],[How many hours of a day you work on Excel]],B494+1),""))</f>
        <v>6</v>
      </c>
      <c r="F494" s="9">
        <f t="array" ref="F494">SUMPRODUCT(COUNTIF(lstDigits,MID(tblSalaries[[#This Row],[How many hours of a day you work on Excel]],ROW($1:$9)+1,1)))</f>
        <v>1</v>
      </c>
      <c r="G494" s="11">
        <f t="array" ref="G494">IFERROR(IF(D494=1*MID(tblSalaries[[#This Row],[How many hours of a day you work on Excel]],E494,F494),"",1*MID(tblSalaries[[#This Row],[How many hours of a day you work on Excel]],E494,F494)),0)</f>
        <v>6</v>
      </c>
      <c r="H494" s="11">
        <f t="shared" si="24"/>
        <v>5</v>
      </c>
      <c r="I494" s="11">
        <f t="shared" si="25"/>
        <v>4</v>
      </c>
      <c r="J494" s="11">
        <f t="shared" si="23"/>
        <v>6</v>
      </c>
    </row>
    <row r="495" spans="2:10">
      <c r="B495" s="9">
        <f t="array" ref="B495">MIN(IFERROR(FIND(lstNum,tblSalaries[[#This Row],[How many hours of a day you work on Excel]]),""))</f>
        <v>1</v>
      </c>
      <c r="C495" s="9">
        <f t="array" ref="C495">SUMPRODUCT(COUNTIF(lstDigits,MID(tblSalaries[[#This Row],[How many hours of a day you work on Excel]],ROW($1:$9),1)))</f>
        <v>2</v>
      </c>
      <c r="D495" s="11">
        <f t="array" ref="D495">IFERROR(1*MID(tblSalaries[[#This Row],[How many hours of a day you work on Excel]],B495,C495),0)</f>
        <v>2</v>
      </c>
      <c r="E495" s="9">
        <f t="array" ref="E495">MIN(IFERROR(FIND(lstNum,tblSalaries[[#This Row],[How many hours of a day you work on Excel]],B495+1),""))</f>
        <v>6</v>
      </c>
      <c r="F495" s="9">
        <f t="array" ref="F495">SUMPRODUCT(COUNTIF(lstDigits,MID(tblSalaries[[#This Row],[How many hours of a day you work on Excel]],ROW($1:$9)+1,1)))</f>
        <v>1</v>
      </c>
      <c r="G495" s="11">
        <f t="array" ref="G495">IFERROR(IF(D495=1*MID(tblSalaries[[#This Row],[How many hours of a day you work on Excel]],E495,F495),"",1*MID(tblSalaries[[#This Row],[How many hours of a day you work on Excel]],E495,F495)),0)</f>
        <v>3</v>
      </c>
      <c r="H495" s="11">
        <f t="shared" si="24"/>
        <v>2.5</v>
      </c>
      <c r="I495" s="11">
        <f t="shared" si="25"/>
        <v>2</v>
      </c>
      <c r="J495" s="11">
        <f t="shared" si="23"/>
        <v>3</v>
      </c>
    </row>
    <row r="496" spans="2:10">
      <c r="B496" s="9">
        <f t="array" ref="B496">MIN(IFERROR(FIND(lstNum,tblSalaries[[#This Row],[How many hours of a day you work on Excel]]),""))</f>
        <v>1</v>
      </c>
      <c r="C496" s="9">
        <f t="array" ref="C496">SUMPRODUCT(COUNTIF(lstDigits,MID(tblSalaries[[#This Row],[How many hours of a day you work on Excel]],ROW($1:$9),1)))</f>
        <v>2</v>
      </c>
      <c r="D496" s="11">
        <f t="array" ref="D496">IFERROR(1*MID(tblSalaries[[#This Row],[How many hours of a day you work on Excel]],B496,C496),0)</f>
        <v>4</v>
      </c>
      <c r="E496" s="9">
        <f t="array" ref="E496">MIN(IFERROR(FIND(lstNum,tblSalaries[[#This Row],[How many hours of a day you work on Excel]],B496+1),""))</f>
        <v>6</v>
      </c>
      <c r="F496" s="9">
        <f t="array" ref="F496">SUMPRODUCT(COUNTIF(lstDigits,MID(tblSalaries[[#This Row],[How many hours of a day you work on Excel]],ROW($1:$9)+1,1)))</f>
        <v>1</v>
      </c>
      <c r="G496" s="11">
        <f t="array" ref="G496">IFERROR(IF(D496=1*MID(tblSalaries[[#This Row],[How many hours of a day you work on Excel]],E496,F496),"",1*MID(tblSalaries[[#This Row],[How many hours of a day you work on Excel]],E496,F496)),0)</f>
        <v>6</v>
      </c>
      <c r="H496" s="11">
        <f t="shared" si="24"/>
        <v>5</v>
      </c>
      <c r="I496" s="11">
        <f t="shared" si="25"/>
        <v>4</v>
      </c>
      <c r="J496" s="11">
        <f t="shared" si="23"/>
        <v>6</v>
      </c>
    </row>
    <row r="497" spans="2:10">
      <c r="B497" s="9">
        <f t="array" ref="B497">MIN(IFERROR(FIND(lstNum,tblSalaries[[#This Row],[How many hours of a day you work on Excel]]),""))</f>
        <v>1</v>
      </c>
      <c r="C497" s="9">
        <f t="array" ref="C497">SUMPRODUCT(COUNTIF(lstDigits,MID(tblSalaries[[#This Row],[How many hours of a day you work on Excel]],ROW($1:$9),1)))</f>
        <v>2</v>
      </c>
      <c r="D497" s="11">
        <f t="array" ref="D497">IFERROR(1*MID(tblSalaries[[#This Row],[How many hours of a day you work on Excel]],B497,C497),0)</f>
        <v>4</v>
      </c>
      <c r="E497" s="9">
        <f t="array" ref="E497">MIN(IFERROR(FIND(lstNum,tblSalaries[[#This Row],[How many hours of a day you work on Excel]],B497+1),""))</f>
        <v>6</v>
      </c>
      <c r="F497" s="9">
        <f t="array" ref="F497">SUMPRODUCT(COUNTIF(lstDigits,MID(tblSalaries[[#This Row],[How many hours of a day you work on Excel]],ROW($1:$9)+1,1)))</f>
        <v>1</v>
      </c>
      <c r="G497" s="11">
        <f t="array" ref="G497">IFERROR(IF(D497=1*MID(tblSalaries[[#This Row],[How many hours of a day you work on Excel]],E497,F497),"",1*MID(tblSalaries[[#This Row],[How many hours of a day you work on Excel]],E497,F497)),0)</f>
        <v>6</v>
      </c>
      <c r="H497" s="11">
        <f t="shared" si="24"/>
        <v>5</v>
      </c>
      <c r="I497" s="11">
        <f t="shared" si="25"/>
        <v>4</v>
      </c>
      <c r="J497" s="11">
        <f t="shared" si="23"/>
        <v>6</v>
      </c>
    </row>
    <row r="498" spans="2:10">
      <c r="B498" s="9">
        <f t="array" ref="B498">MIN(IFERROR(FIND(lstNum,tblSalaries[[#This Row],[How many hours of a day you work on Excel]]),""))</f>
        <v>9</v>
      </c>
      <c r="C498" s="9">
        <f t="array" ref="C498">SUMPRODUCT(COUNTIF(lstDigits,MID(tblSalaries[[#This Row],[How many hours of a day you work on Excel]],ROW($1:$9),1)))</f>
        <v>1</v>
      </c>
      <c r="D498" s="11">
        <f t="array" ref="D498">IFERROR(1*MID(tblSalaries[[#This Row],[How many hours of a day you work on Excel]],B498,C498),0)</f>
        <v>8</v>
      </c>
      <c r="E498" s="9">
        <f t="array" ref="E498">MIN(IFERROR(FIND(lstNum,tblSalaries[[#This Row],[How many hours of a day you work on Excel]],B498+1),""))</f>
        <v>31</v>
      </c>
      <c r="F498" s="9">
        <f t="array" ref="F498">SUMPRODUCT(COUNTIF(lstDigits,MID(tblSalaries[[#This Row],[How many hours of a day you work on Excel]],ROW($1:$9)+1,1)))</f>
        <v>1</v>
      </c>
      <c r="G498" s="11" t="str">
        <f t="array" ref="G498">IFERROR(IF(D498=1*MID(tblSalaries[[#This Row],[How many hours of a day you work on Excel]],E498,F498),"",1*MID(tblSalaries[[#This Row],[How many hours of a day you work on Excel]],E498,F498)),0)</f>
        <v/>
      </c>
      <c r="H498" s="11">
        <f t="shared" si="24"/>
        <v>8</v>
      </c>
      <c r="I498" s="11">
        <f t="shared" si="25"/>
        <v>8</v>
      </c>
      <c r="J498" s="11">
        <f t="shared" si="23"/>
        <v>8</v>
      </c>
    </row>
    <row r="499" spans="2:10">
      <c r="B499" s="9">
        <f t="array" ref="B499">MIN(IFERROR(FIND(lstNum,tblSalaries[[#This Row],[How many hours of a day you work on Excel]]),""))</f>
        <v>9</v>
      </c>
      <c r="C499" s="9">
        <f t="array" ref="C499">SUMPRODUCT(COUNTIF(lstDigits,MID(tblSalaries[[#This Row],[How many hours of a day you work on Excel]],ROW($1:$9),1)))</f>
        <v>1</v>
      </c>
      <c r="D499" s="11">
        <f t="array" ref="D499">IFERROR(1*MID(tblSalaries[[#This Row],[How many hours of a day you work on Excel]],B499,C499),0)</f>
        <v>8</v>
      </c>
      <c r="E499" s="9">
        <f t="array" ref="E499">MIN(IFERROR(FIND(lstNum,tblSalaries[[#This Row],[How many hours of a day you work on Excel]],B499+1),""))</f>
        <v>31</v>
      </c>
      <c r="F499" s="9">
        <f t="array" ref="F499">SUMPRODUCT(COUNTIF(lstDigits,MID(tblSalaries[[#This Row],[How many hours of a day you work on Excel]],ROW($1:$9)+1,1)))</f>
        <v>1</v>
      </c>
      <c r="G499" s="11" t="str">
        <f t="array" ref="G499">IFERROR(IF(D499=1*MID(tblSalaries[[#This Row],[How many hours of a day you work on Excel]],E499,F499),"",1*MID(tblSalaries[[#This Row],[How many hours of a day you work on Excel]],E499,F499)),0)</f>
        <v/>
      </c>
      <c r="H499" s="11">
        <f t="shared" si="24"/>
        <v>8</v>
      </c>
      <c r="I499" s="11">
        <f t="shared" si="25"/>
        <v>8</v>
      </c>
      <c r="J499" s="11">
        <f t="shared" si="23"/>
        <v>8</v>
      </c>
    </row>
    <row r="500" spans="2:10">
      <c r="B500" s="9">
        <f t="array" ref="B500">MIN(IFERROR(FIND(lstNum,tblSalaries[[#This Row],[How many hours of a day you work on Excel]]),""))</f>
        <v>1</v>
      </c>
      <c r="C500" s="9">
        <f t="array" ref="C500">SUMPRODUCT(COUNTIF(lstDigits,MID(tblSalaries[[#This Row],[How many hours of a day you work on Excel]],ROW($1:$9),1)))</f>
        <v>2</v>
      </c>
      <c r="D500" s="11">
        <f t="array" ref="D500">IFERROR(1*MID(tblSalaries[[#This Row],[How many hours of a day you work on Excel]],B500,C500),0)</f>
        <v>4</v>
      </c>
      <c r="E500" s="9">
        <f t="array" ref="E500">MIN(IFERROR(FIND(lstNum,tblSalaries[[#This Row],[How many hours of a day you work on Excel]],B500+1),""))</f>
        <v>6</v>
      </c>
      <c r="F500" s="9">
        <f t="array" ref="F500">SUMPRODUCT(COUNTIF(lstDigits,MID(tblSalaries[[#This Row],[How many hours of a day you work on Excel]],ROW($1:$9)+1,1)))</f>
        <v>1</v>
      </c>
      <c r="G500" s="11">
        <f t="array" ref="G500">IFERROR(IF(D500=1*MID(tblSalaries[[#This Row],[How many hours of a day you work on Excel]],E500,F500),"",1*MID(tblSalaries[[#This Row],[How many hours of a day you work on Excel]],E500,F500)),0)</f>
        <v>6</v>
      </c>
      <c r="H500" s="11">
        <f t="shared" si="24"/>
        <v>5</v>
      </c>
      <c r="I500" s="11">
        <f t="shared" si="25"/>
        <v>4</v>
      </c>
      <c r="J500" s="11">
        <f t="shared" si="23"/>
        <v>6</v>
      </c>
    </row>
    <row r="501" spans="2:10">
      <c r="B501" s="9">
        <f t="array" ref="B501">MIN(IFERROR(FIND(lstNum,tblSalaries[[#This Row],[How many hours of a day you work on Excel]]),""))</f>
        <v>1</v>
      </c>
      <c r="C501" s="9">
        <f t="array" ref="C501">SUMPRODUCT(COUNTIF(lstDigits,MID(tblSalaries[[#This Row],[How many hours of a day you work on Excel]],ROW($1:$9),1)))</f>
        <v>2</v>
      </c>
      <c r="D501" s="11">
        <f t="array" ref="D501">IFERROR(1*MID(tblSalaries[[#This Row],[How many hours of a day you work on Excel]],B501,C501),0)</f>
        <v>4</v>
      </c>
      <c r="E501" s="9">
        <f t="array" ref="E501">MIN(IFERROR(FIND(lstNum,tblSalaries[[#This Row],[How many hours of a day you work on Excel]],B501+1),""))</f>
        <v>6</v>
      </c>
      <c r="F501" s="9">
        <f t="array" ref="F501">SUMPRODUCT(COUNTIF(lstDigits,MID(tblSalaries[[#This Row],[How many hours of a day you work on Excel]],ROW($1:$9)+1,1)))</f>
        <v>1</v>
      </c>
      <c r="G501" s="11">
        <f t="array" ref="G501">IFERROR(IF(D501=1*MID(tblSalaries[[#This Row],[How many hours of a day you work on Excel]],E501,F501),"",1*MID(tblSalaries[[#This Row],[How many hours of a day you work on Excel]],E501,F501)),0)</f>
        <v>6</v>
      </c>
      <c r="H501" s="11">
        <f t="shared" si="24"/>
        <v>5</v>
      </c>
      <c r="I501" s="11">
        <f t="shared" si="25"/>
        <v>4</v>
      </c>
      <c r="J501" s="11">
        <f t="shared" si="23"/>
        <v>6</v>
      </c>
    </row>
    <row r="502" spans="2:10">
      <c r="B502" s="9">
        <f t="array" ref="B502">MIN(IFERROR(FIND(lstNum,tblSalaries[[#This Row],[How many hours of a day you work on Excel]]),""))</f>
        <v>9</v>
      </c>
      <c r="C502" s="9">
        <f t="array" ref="C502">SUMPRODUCT(COUNTIF(lstDigits,MID(tblSalaries[[#This Row],[How many hours of a day you work on Excel]],ROW($1:$9),1)))</f>
        <v>1</v>
      </c>
      <c r="D502" s="11">
        <f t="array" ref="D502">IFERROR(1*MID(tblSalaries[[#This Row],[How many hours of a day you work on Excel]],B502,C502),0)</f>
        <v>8</v>
      </c>
      <c r="E502" s="9">
        <f t="array" ref="E502">MIN(IFERROR(FIND(lstNum,tblSalaries[[#This Row],[How many hours of a day you work on Excel]],B502+1),""))</f>
        <v>31</v>
      </c>
      <c r="F502" s="9">
        <f t="array" ref="F502">SUMPRODUCT(COUNTIF(lstDigits,MID(tblSalaries[[#This Row],[How many hours of a day you work on Excel]],ROW($1:$9)+1,1)))</f>
        <v>1</v>
      </c>
      <c r="G502" s="11" t="str">
        <f t="array" ref="G502">IFERROR(IF(D502=1*MID(tblSalaries[[#This Row],[How many hours of a day you work on Excel]],E502,F502),"",1*MID(tblSalaries[[#This Row],[How many hours of a day you work on Excel]],E502,F502)),0)</f>
        <v/>
      </c>
      <c r="H502" s="11">
        <f t="shared" si="24"/>
        <v>8</v>
      </c>
      <c r="I502" s="11">
        <f t="shared" si="25"/>
        <v>8</v>
      </c>
      <c r="J502" s="11">
        <f t="shared" si="23"/>
        <v>8</v>
      </c>
    </row>
    <row r="503" spans="2:10">
      <c r="B503" s="9">
        <f t="array" ref="B503">MIN(IFERROR(FIND(lstNum,tblSalaries[[#This Row],[How many hours of a day you work on Excel]]),""))</f>
        <v>1</v>
      </c>
      <c r="C503" s="9">
        <f t="array" ref="C503">SUMPRODUCT(COUNTIF(lstDigits,MID(tblSalaries[[#This Row],[How many hours of a day you work on Excel]],ROW($1:$9),1)))</f>
        <v>2</v>
      </c>
      <c r="D503" s="11">
        <f t="array" ref="D503">IFERROR(1*MID(tblSalaries[[#This Row],[How many hours of a day you work on Excel]],B503,C503),0)</f>
        <v>4</v>
      </c>
      <c r="E503" s="9">
        <f t="array" ref="E503">MIN(IFERROR(FIND(lstNum,tblSalaries[[#This Row],[How many hours of a day you work on Excel]],B503+1),""))</f>
        <v>6</v>
      </c>
      <c r="F503" s="9">
        <f t="array" ref="F503">SUMPRODUCT(COUNTIF(lstDigits,MID(tblSalaries[[#This Row],[How many hours of a day you work on Excel]],ROW($1:$9)+1,1)))</f>
        <v>1</v>
      </c>
      <c r="G503" s="11">
        <f t="array" ref="G503">IFERROR(IF(D503=1*MID(tblSalaries[[#This Row],[How many hours of a day you work on Excel]],E503,F503),"",1*MID(tblSalaries[[#This Row],[How many hours of a day you work on Excel]],E503,F503)),0)</f>
        <v>6</v>
      </c>
      <c r="H503" s="11">
        <f t="shared" si="24"/>
        <v>5</v>
      </c>
      <c r="I503" s="11">
        <f t="shared" si="25"/>
        <v>4</v>
      </c>
      <c r="J503" s="11">
        <f t="shared" si="23"/>
        <v>6</v>
      </c>
    </row>
    <row r="504" spans="2:10">
      <c r="B504" s="9">
        <f t="array" ref="B504">MIN(IFERROR(FIND(lstNum,tblSalaries[[#This Row],[How many hours of a day you work on Excel]]),""))</f>
        <v>1</v>
      </c>
      <c r="C504" s="9">
        <f t="array" ref="C504">SUMPRODUCT(COUNTIF(lstDigits,MID(tblSalaries[[#This Row],[How many hours of a day you work on Excel]],ROW($1:$9),1)))</f>
        <v>2</v>
      </c>
      <c r="D504" s="11">
        <f t="array" ref="D504">IFERROR(1*MID(tblSalaries[[#This Row],[How many hours of a day you work on Excel]],B504,C504),0)</f>
        <v>4</v>
      </c>
      <c r="E504" s="9">
        <f t="array" ref="E504">MIN(IFERROR(FIND(lstNum,tblSalaries[[#This Row],[How many hours of a day you work on Excel]],B504+1),""))</f>
        <v>6</v>
      </c>
      <c r="F504" s="9">
        <f t="array" ref="F504">SUMPRODUCT(COUNTIF(lstDigits,MID(tblSalaries[[#This Row],[How many hours of a day you work on Excel]],ROW($1:$9)+1,1)))</f>
        <v>1</v>
      </c>
      <c r="G504" s="11">
        <f t="array" ref="G504">IFERROR(IF(D504=1*MID(tblSalaries[[#This Row],[How many hours of a day you work on Excel]],E504,F504),"",1*MID(tblSalaries[[#This Row],[How many hours of a day you work on Excel]],E504,F504)),0)</f>
        <v>6</v>
      </c>
      <c r="H504" s="11">
        <f t="shared" si="24"/>
        <v>5</v>
      </c>
      <c r="I504" s="11">
        <f t="shared" si="25"/>
        <v>4</v>
      </c>
      <c r="J504" s="11">
        <f t="shared" si="23"/>
        <v>6</v>
      </c>
    </row>
    <row r="505" spans="2:10">
      <c r="B505" s="9">
        <f t="array" ref="B505">MIN(IFERROR(FIND(lstNum,tblSalaries[[#This Row],[How many hours of a day you work on Excel]]),""))</f>
        <v>1</v>
      </c>
      <c r="C505" s="9">
        <f t="array" ref="C505">SUMPRODUCT(COUNTIF(lstDigits,MID(tblSalaries[[#This Row],[How many hours of a day you work on Excel]],ROW($1:$9),1)))</f>
        <v>2</v>
      </c>
      <c r="D505" s="11">
        <f t="array" ref="D505">IFERROR(1*MID(tblSalaries[[#This Row],[How many hours of a day you work on Excel]],B505,C505),0)</f>
        <v>2</v>
      </c>
      <c r="E505" s="9">
        <f t="array" ref="E505">MIN(IFERROR(FIND(lstNum,tblSalaries[[#This Row],[How many hours of a day you work on Excel]],B505+1),""))</f>
        <v>6</v>
      </c>
      <c r="F505" s="9">
        <f t="array" ref="F505">SUMPRODUCT(COUNTIF(lstDigits,MID(tblSalaries[[#This Row],[How many hours of a day you work on Excel]],ROW($1:$9)+1,1)))</f>
        <v>1</v>
      </c>
      <c r="G505" s="11">
        <f t="array" ref="G505">IFERROR(IF(D505=1*MID(tblSalaries[[#This Row],[How many hours of a day you work on Excel]],E505,F505),"",1*MID(tblSalaries[[#This Row],[How many hours of a day you work on Excel]],E505,F505)),0)</f>
        <v>3</v>
      </c>
      <c r="H505" s="11">
        <f t="shared" si="24"/>
        <v>2.5</v>
      </c>
      <c r="I505" s="11">
        <f t="shared" si="25"/>
        <v>2</v>
      </c>
      <c r="J505" s="11">
        <f t="shared" si="23"/>
        <v>3</v>
      </c>
    </row>
    <row r="506" spans="2:10">
      <c r="B506" s="9">
        <f t="array" ref="B506">MIN(IFERROR(FIND(lstNum,tblSalaries[[#This Row],[How many hours of a day you work on Excel]]),""))</f>
        <v>9</v>
      </c>
      <c r="C506" s="9">
        <f t="array" ref="C506">SUMPRODUCT(COUNTIF(lstDigits,MID(tblSalaries[[#This Row],[How many hours of a day you work on Excel]],ROW($1:$9),1)))</f>
        <v>1</v>
      </c>
      <c r="D506" s="11">
        <f t="array" ref="D506">IFERROR(1*MID(tblSalaries[[#This Row],[How many hours of a day you work on Excel]],B506,C506),0)</f>
        <v>8</v>
      </c>
      <c r="E506" s="9">
        <f t="array" ref="E506">MIN(IFERROR(FIND(lstNum,tblSalaries[[#This Row],[How many hours of a day you work on Excel]],B506+1),""))</f>
        <v>31</v>
      </c>
      <c r="F506" s="9">
        <f t="array" ref="F506">SUMPRODUCT(COUNTIF(lstDigits,MID(tblSalaries[[#This Row],[How many hours of a day you work on Excel]],ROW($1:$9)+1,1)))</f>
        <v>1</v>
      </c>
      <c r="G506" s="11" t="str">
        <f t="array" ref="G506">IFERROR(IF(D506=1*MID(tblSalaries[[#This Row],[How many hours of a day you work on Excel]],E506,F506),"",1*MID(tblSalaries[[#This Row],[How many hours of a day you work on Excel]],E506,F506)),0)</f>
        <v/>
      </c>
      <c r="H506" s="11">
        <f t="shared" si="24"/>
        <v>8</v>
      </c>
      <c r="I506" s="11">
        <f t="shared" si="25"/>
        <v>8</v>
      </c>
      <c r="J506" s="11">
        <f t="shared" si="23"/>
        <v>8</v>
      </c>
    </row>
    <row r="507" spans="2:10">
      <c r="B507" s="9">
        <f t="array" ref="B507">MIN(IFERROR(FIND(lstNum,tblSalaries[[#This Row],[How many hours of a day you work on Excel]]),""))</f>
        <v>9</v>
      </c>
      <c r="C507" s="9">
        <f t="array" ref="C507">SUMPRODUCT(COUNTIF(lstDigits,MID(tblSalaries[[#This Row],[How many hours of a day you work on Excel]],ROW($1:$9),1)))</f>
        <v>1</v>
      </c>
      <c r="D507" s="11">
        <f t="array" ref="D507">IFERROR(1*MID(tblSalaries[[#This Row],[How many hours of a day you work on Excel]],B507,C507),0)</f>
        <v>8</v>
      </c>
      <c r="E507" s="9">
        <f t="array" ref="E507">MIN(IFERROR(FIND(lstNum,tblSalaries[[#This Row],[How many hours of a day you work on Excel]],B507+1),""))</f>
        <v>31</v>
      </c>
      <c r="F507" s="9">
        <f t="array" ref="F507">SUMPRODUCT(COUNTIF(lstDigits,MID(tblSalaries[[#This Row],[How many hours of a day you work on Excel]],ROW($1:$9)+1,1)))</f>
        <v>1</v>
      </c>
      <c r="G507" s="11" t="str">
        <f t="array" ref="G507">IFERROR(IF(D507=1*MID(tblSalaries[[#This Row],[How many hours of a day you work on Excel]],E507,F507),"",1*MID(tblSalaries[[#This Row],[How many hours of a day you work on Excel]],E507,F507)),0)</f>
        <v/>
      </c>
      <c r="H507" s="11">
        <f t="shared" si="24"/>
        <v>8</v>
      </c>
      <c r="I507" s="11">
        <f t="shared" si="25"/>
        <v>8</v>
      </c>
      <c r="J507" s="11">
        <f t="shared" si="23"/>
        <v>8</v>
      </c>
    </row>
    <row r="508" spans="2:10">
      <c r="B508" s="9">
        <f t="array" ref="B508">MIN(IFERROR(FIND(lstNum,tblSalaries[[#This Row],[How many hours of a day you work on Excel]]),""))</f>
        <v>1</v>
      </c>
      <c r="C508" s="9">
        <f t="array" ref="C508">SUMPRODUCT(COUNTIF(lstDigits,MID(tblSalaries[[#This Row],[How many hours of a day you work on Excel]],ROW($1:$9),1)))</f>
        <v>2</v>
      </c>
      <c r="D508" s="11">
        <f t="array" ref="D508">IFERROR(1*MID(tblSalaries[[#This Row],[How many hours of a day you work on Excel]],B508,C508),0)</f>
        <v>4</v>
      </c>
      <c r="E508" s="9">
        <f t="array" ref="E508">MIN(IFERROR(FIND(lstNum,tblSalaries[[#This Row],[How many hours of a day you work on Excel]],B508+1),""))</f>
        <v>6</v>
      </c>
      <c r="F508" s="9">
        <f t="array" ref="F508">SUMPRODUCT(COUNTIF(lstDigits,MID(tblSalaries[[#This Row],[How many hours of a day you work on Excel]],ROW($1:$9)+1,1)))</f>
        <v>1</v>
      </c>
      <c r="G508" s="11">
        <f t="array" ref="G508">IFERROR(IF(D508=1*MID(tblSalaries[[#This Row],[How many hours of a day you work on Excel]],E508,F508),"",1*MID(tblSalaries[[#This Row],[How many hours of a day you work on Excel]],E508,F508)),0)</f>
        <v>6</v>
      </c>
      <c r="H508" s="11">
        <f t="shared" si="24"/>
        <v>5</v>
      </c>
      <c r="I508" s="11">
        <f t="shared" si="25"/>
        <v>4</v>
      </c>
      <c r="J508" s="11">
        <f t="shared" si="23"/>
        <v>6</v>
      </c>
    </row>
    <row r="509" spans="2:10">
      <c r="B509" s="9">
        <f t="array" ref="B509">MIN(IFERROR(FIND(lstNum,tblSalaries[[#This Row],[How many hours of a day you work on Excel]]),""))</f>
        <v>1</v>
      </c>
      <c r="C509" s="9">
        <f t="array" ref="C509">SUMPRODUCT(COUNTIF(lstDigits,MID(tblSalaries[[#This Row],[How many hours of a day you work on Excel]],ROW($1:$9),1)))</f>
        <v>2</v>
      </c>
      <c r="D509" s="11">
        <f t="array" ref="D509">IFERROR(1*MID(tblSalaries[[#This Row],[How many hours of a day you work on Excel]],B509,C509),0)</f>
        <v>1</v>
      </c>
      <c r="E509" s="9">
        <f t="array" ref="E509">MIN(IFERROR(FIND(lstNum,tblSalaries[[#This Row],[How many hours of a day you work on Excel]],B509+1),""))</f>
        <v>6</v>
      </c>
      <c r="F509" s="9">
        <f t="array" ref="F509">SUMPRODUCT(COUNTIF(lstDigits,MID(tblSalaries[[#This Row],[How many hours of a day you work on Excel]],ROW($1:$9)+1,1)))</f>
        <v>1</v>
      </c>
      <c r="G509" s="11">
        <f t="array" ref="G509">IFERROR(IF(D509=1*MID(tblSalaries[[#This Row],[How many hours of a day you work on Excel]],E509,F509),"",1*MID(tblSalaries[[#This Row],[How many hours of a day you work on Excel]],E509,F509)),0)</f>
        <v>2</v>
      </c>
      <c r="H509" s="11">
        <f t="shared" si="24"/>
        <v>1.5</v>
      </c>
      <c r="I509" s="11">
        <f t="shared" si="25"/>
        <v>1</v>
      </c>
      <c r="J509" s="11">
        <f t="shared" si="23"/>
        <v>2</v>
      </c>
    </row>
    <row r="510" spans="2:10">
      <c r="B510" s="9">
        <f t="array" ref="B510">MIN(IFERROR(FIND(lstNum,tblSalaries[[#This Row],[How many hours of a day you work on Excel]]),""))</f>
        <v>1</v>
      </c>
      <c r="C510" s="9">
        <f t="array" ref="C510">SUMPRODUCT(COUNTIF(lstDigits,MID(tblSalaries[[#This Row],[How many hours of a day you work on Excel]],ROW($1:$9),1)))</f>
        <v>2</v>
      </c>
      <c r="D510" s="11">
        <f t="array" ref="D510">IFERROR(1*MID(tblSalaries[[#This Row],[How many hours of a day you work on Excel]],B510,C510),0)</f>
        <v>2</v>
      </c>
      <c r="E510" s="9">
        <f t="array" ref="E510">MIN(IFERROR(FIND(lstNum,tblSalaries[[#This Row],[How many hours of a day you work on Excel]],B510+1),""))</f>
        <v>6</v>
      </c>
      <c r="F510" s="9">
        <f t="array" ref="F510">SUMPRODUCT(COUNTIF(lstDigits,MID(tblSalaries[[#This Row],[How many hours of a day you work on Excel]],ROW($1:$9)+1,1)))</f>
        <v>1</v>
      </c>
      <c r="G510" s="11">
        <f t="array" ref="G510">IFERROR(IF(D510=1*MID(tblSalaries[[#This Row],[How many hours of a day you work on Excel]],E510,F510),"",1*MID(tblSalaries[[#This Row],[How many hours of a day you work on Excel]],E510,F510)),0)</f>
        <v>3</v>
      </c>
      <c r="H510" s="11">
        <f t="shared" si="24"/>
        <v>2.5</v>
      </c>
      <c r="I510" s="11">
        <f t="shared" si="25"/>
        <v>2</v>
      </c>
      <c r="J510" s="11">
        <f t="shared" si="23"/>
        <v>3</v>
      </c>
    </row>
    <row r="511" spans="2:10">
      <c r="B511" s="9">
        <f t="array" ref="B511">MIN(IFERROR(FIND(lstNum,tblSalaries[[#This Row],[How many hours of a day you work on Excel]]),""))</f>
        <v>9</v>
      </c>
      <c r="C511" s="9">
        <f t="array" ref="C511">SUMPRODUCT(COUNTIF(lstDigits,MID(tblSalaries[[#This Row],[How many hours of a day you work on Excel]],ROW($1:$9),1)))</f>
        <v>1</v>
      </c>
      <c r="D511" s="11">
        <f t="array" ref="D511">IFERROR(1*MID(tblSalaries[[#This Row],[How many hours of a day you work on Excel]],B511,C511),0)</f>
        <v>8</v>
      </c>
      <c r="E511" s="9">
        <f t="array" ref="E511">MIN(IFERROR(FIND(lstNum,tblSalaries[[#This Row],[How many hours of a day you work on Excel]],B511+1),""))</f>
        <v>31</v>
      </c>
      <c r="F511" s="9">
        <f t="array" ref="F511">SUMPRODUCT(COUNTIF(lstDigits,MID(tblSalaries[[#This Row],[How many hours of a day you work on Excel]],ROW($1:$9)+1,1)))</f>
        <v>1</v>
      </c>
      <c r="G511" s="11" t="str">
        <f t="array" ref="G511">IFERROR(IF(D511=1*MID(tblSalaries[[#This Row],[How many hours of a day you work on Excel]],E511,F511),"",1*MID(tblSalaries[[#This Row],[How many hours of a day you work on Excel]],E511,F511)),0)</f>
        <v/>
      </c>
      <c r="H511" s="11">
        <f t="shared" si="24"/>
        <v>8</v>
      </c>
      <c r="I511" s="11">
        <f t="shared" si="25"/>
        <v>8</v>
      </c>
      <c r="J511" s="11">
        <f t="shared" si="23"/>
        <v>8</v>
      </c>
    </row>
    <row r="512" spans="2:10">
      <c r="B512" s="9">
        <f t="array" ref="B512">MIN(IFERROR(FIND(lstNum,tblSalaries[[#This Row],[How many hours of a day you work on Excel]]),""))</f>
        <v>1</v>
      </c>
      <c r="C512" s="9">
        <f t="array" ref="C512">SUMPRODUCT(COUNTIF(lstDigits,MID(tblSalaries[[#This Row],[How many hours of a day you work on Excel]],ROW($1:$9),1)))</f>
        <v>2</v>
      </c>
      <c r="D512" s="11">
        <f t="array" ref="D512">IFERROR(1*MID(tblSalaries[[#This Row],[How many hours of a day you work on Excel]],B512,C512),0)</f>
        <v>4</v>
      </c>
      <c r="E512" s="9">
        <f t="array" ref="E512">MIN(IFERROR(FIND(lstNum,tblSalaries[[#This Row],[How many hours of a day you work on Excel]],B512+1),""))</f>
        <v>6</v>
      </c>
      <c r="F512" s="9">
        <f t="array" ref="F512">SUMPRODUCT(COUNTIF(lstDigits,MID(tblSalaries[[#This Row],[How many hours of a day you work on Excel]],ROW($1:$9)+1,1)))</f>
        <v>1</v>
      </c>
      <c r="G512" s="11">
        <f t="array" ref="G512">IFERROR(IF(D512=1*MID(tblSalaries[[#This Row],[How many hours of a day you work on Excel]],E512,F512),"",1*MID(tblSalaries[[#This Row],[How many hours of a day you work on Excel]],E512,F512)),0)</f>
        <v>6</v>
      </c>
      <c r="H512" s="11">
        <f t="shared" si="24"/>
        <v>5</v>
      </c>
      <c r="I512" s="11">
        <f t="shared" si="25"/>
        <v>4</v>
      </c>
      <c r="J512" s="11">
        <f t="shared" si="23"/>
        <v>6</v>
      </c>
    </row>
    <row r="513" spans="2:10">
      <c r="B513" s="9">
        <f t="array" ref="B513">MIN(IFERROR(FIND(lstNum,tblSalaries[[#This Row],[How many hours of a day you work on Excel]]),""))</f>
        <v>1</v>
      </c>
      <c r="C513" s="9">
        <f t="array" ref="C513">SUMPRODUCT(COUNTIF(lstDigits,MID(tblSalaries[[#This Row],[How many hours of a day you work on Excel]],ROW($1:$9),1)))</f>
        <v>2</v>
      </c>
      <c r="D513" s="11">
        <f t="array" ref="D513">IFERROR(1*MID(tblSalaries[[#This Row],[How many hours of a day you work on Excel]],B513,C513),0)</f>
        <v>4</v>
      </c>
      <c r="E513" s="9">
        <f t="array" ref="E513">MIN(IFERROR(FIND(lstNum,tblSalaries[[#This Row],[How many hours of a day you work on Excel]],B513+1),""))</f>
        <v>6</v>
      </c>
      <c r="F513" s="9">
        <f t="array" ref="F513">SUMPRODUCT(COUNTIF(lstDigits,MID(tblSalaries[[#This Row],[How many hours of a day you work on Excel]],ROW($1:$9)+1,1)))</f>
        <v>1</v>
      </c>
      <c r="G513" s="11">
        <f t="array" ref="G513">IFERROR(IF(D513=1*MID(tblSalaries[[#This Row],[How many hours of a day you work on Excel]],E513,F513),"",1*MID(tblSalaries[[#This Row],[How many hours of a day you work on Excel]],E513,F513)),0)</f>
        <v>6</v>
      </c>
      <c r="H513" s="11">
        <f t="shared" si="24"/>
        <v>5</v>
      </c>
      <c r="I513" s="11">
        <f t="shared" si="25"/>
        <v>4</v>
      </c>
      <c r="J513" s="11">
        <f t="shared" si="23"/>
        <v>6</v>
      </c>
    </row>
    <row r="514" spans="2:10">
      <c r="B514" s="9">
        <f t="array" ref="B514">MIN(IFERROR(FIND(lstNum,tblSalaries[[#This Row],[How many hours of a day you work on Excel]]),""))</f>
        <v>1</v>
      </c>
      <c r="C514" s="9">
        <f t="array" ref="C514">SUMPRODUCT(COUNTIF(lstDigits,MID(tblSalaries[[#This Row],[How many hours of a day you work on Excel]],ROW($1:$9),1)))</f>
        <v>2</v>
      </c>
      <c r="D514" s="11">
        <f t="array" ref="D514">IFERROR(1*MID(tblSalaries[[#This Row],[How many hours of a day you work on Excel]],B514,C514),0)</f>
        <v>4</v>
      </c>
      <c r="E514" s="9">
        <f t="array" ref="E514">MIN(IFERROR(FIND(lstNum,tblSalaries[[#This Row],[How many hours of a day you work on Excel]],B514+1),""))</f>
        <v>6</v>
      </c>
      <c r="F514" s="9">
        <f t="array" ref="F514">SUMPRODUCT(COUNTIF(lstDigits,MID(tblSalaries[[#This Row],[How many hours of a day you work on Excel]],ROW($1:$9)+1,1)))</f>
        <v>1</v>
      </c>
      <c r="G514" s="11">
        <f t="array" ref="G514">IFERROR(IF(D514=1*MID(tblSalaries[[#This Row],[How many hours of a day you work on Excel]],E514,F514),"",1*MID(tblSalaries[[#This Row],[How many hours of a day you work on Excel]],E514,F514)),0)</f>
        <v>6</v>
      </c>
      <c r="H514" s="11">
        <f t="shared" si="24"/>
        <v>5</v>
      </c>
      <c r="I514" s="11">
        <f t="shared" si="25"/>
        <v>4</v>
      </c>
      <c r="J514" s="11">
        <f t="shared" si="23"/>
        <v>6</v>
      </c>
    </row>
    <row r="515" spans="2:10">
      <c r="B515" s="9">
        <f t="array" ref="B515">MIN(IFERROR(FIND(lstNum,tblSalaries[[#This Row],[How many hours of a day you work on Excel]]),""))</f>
        <v>9</v>
      </c>
      <c r="C515" s="9">
        <f t="array" ref="C515">SUMPRODUCT(COUNTIF(lstDigits,MID(tblSalaries[[#This Row],[How many hours of a day you work on Excel]],ROW($1:$9),1)))</f>
        <v>1</v>
      </c>
      <c r="D515" s="11">
        <f t="array" ref="D515">IFERROR(1*MID(tblSalaries[[#This Row],[How many hours of a day you work on Excel]],B515,C515),0)</f>
        <v>8</v>
      </c>
      <c r="E515" s="9">
        <f t="array" ref="E515">MIN(IFERROR(FIND(lstNum,tblSalaries[[#This Row],[How many hours of a day you work on Excel]],B515+1),""))</f>
        <v>31</v>
      </c>
      <c r="F515" s="9">
        <f t="array" ref="F515">SUMPRODUCT(COUNTIF(lstDigits,MID(tblSalaries[[#This Row],[How many hours of a day you work on Excel]],ROW($1:$9)+1,1)))</f>
        <v>1</v>
      </c>
      <c r="G515" s="11" t="str">
        <f t="array" ref="G515">IFERROR(IF(D515=1*MID(tblSalaries[[#This Row],[How many hours of a day you work on Excel]],E515,F515),"",1*MID(tblSalaries[[#This Row],[How many hours of a day you work on Excel]],E515,F515)),0)</f>
        <v/>
      </c>
      <c r="H515" s="11">
        <f t="shared" si="24"/>
        <v>8</v>
      </c>
      <c r="I515" s="11">
        <f t="shared" si="25"/>
        <v>8</v>
      </c>
      <c r="J515" s="11">
        <f t="shared" si="23"/>
        <v>8</v>
      </c>
    </row>
    <row r="516" spans="2:10">
      <c r="B516" s="9">
        <f t="array" ref="B516">MIN(IFERROR(FIND(lstNum,tblSalaries[[#This Row],[How many hours of a day you work on Excel]]),""))</f>
        <v>1</v>
      </c>
      <c r="C516" s="9">
        <f t="array" ref="C516">SUMPRODUCT(COUNTIF(lstDigits,MID(tblSalaries[[#This Row],[How many hours of a day you work on Excel]],ROW($1:$9),1)))</f>
        <v>2</v>
      </c>
      <c r="D516" s="11">
        <f t="array" ref="D516">IFERROR(1*MID(tblSalaries[[#This Row],[How many hours of a day you work on Excel]],B516,C516),0)</f>
        <v>4</v>
      </c>
      <c r="E516" s="9">
        <f t="array" ref="E516">MIN(IFERROR(FIND(lstNum,tblSalaries[[#This Row],[How many hours of a day you work on Excel]],B516+1),""))</f>
        <v>6</v>
      </c>
      <c r="F516" s="9">
        <f t="array" ref="F516">SUMPRODUCT(COUNTIF(lstDigits,MID(tblSalaries[[#This Row],[How many hours of a day you work on Excel]],ROW($1:$9)+1,1)))</f>
        <v>1</v>
      </c>
      <c r="G516" s="11">
        <f t="array" ref="G516">IFERROR(IF(D516=1*MID(tblSalaries[[#This Row],[How many hours of a day you work on Excel]],E516,F516),"",1*MID(tblSalaries[[#This Row],[How many hours of a day you work on Excel]],E516,F516)),0)</f>
        <v>6</v>
      </c>
      <c r="H516" s="11">
        <f t="shared" si="24"/>
        <v>5</v>
      </c>
      <c r="I516" s="11">
        <f t="shared" si="25"/>
        <v>4</v>
      </c>
      <c r="J516" s="11">
        <f t="shared" si="23"/>
        <v>6</v>
      </c>
    </row>
    <row r="517" spans="2:10">
      <c r="B517" s="9">
        <f t="array" ref="B517">MIN(IFERROR(FIND(lstNum,tblSalaries[[#This Row],[How many hours of a day you work on Excel]]),""))</f>
        <v>1</v>
      </c>
      <c r="C517" s="9">
        <f t="array" ref="C517">SUMPRODUCT(COUNTIF(lstDigits,MID(tblSalaries[[#This Row],[How many hours of a day you work on Excel]],ROW($1:$9),1)))</f>
        <v>2</v>
      </c>
      <c r="D517" s="11">
        <f t="array" ref="D517">IFERROR(1*MID(tblSalaries[[#This Row],[How many hours of a day you work on Excel]],B517,C517),0)</f>
        <v>4</v>
      </c>
      <c r="E517" s="9">
        <f t="array" ref="E517">MIN(IFERROR(FIND(lstNum,tblSalaries[[#This Row],[How many hours of a day you work on Excel]],B517+1),""))</f>
        <v>6</v>
      </c>
      <c r="F517" s="9">
        <f t="array" ref="F517">SUMPRODUCT(COUNTIF(lstDigits,MID(tblSalaries[[#This Row],[How many hours of a day you work on Excel]],ROW($1:$9)+1,1)))</f>
        <v>1</v>
      </c>
      <c r="G517" s="11">
        <f t="array" ref="G517">IFERROR(IF(D517=1*MID(tblSalaries[[#This Row],[How many hours of a day you work on Excel]],E517,F517),"",1*MID(tblSalaries[[#This Row],[How many hours of a day you work on Excel]],E517,F517)),0)</f>
        <v>6</v>
      </c>
      <c r="H517" s="11">
        <f t="shared" si="24"/>
        <v>5</v>
      </c>
      <c r="I517" s="11">
        <f t="shared" si="25"/>
        <v>4</v>
      </c>
      <c r="J517" s="11">
        <f t="shared" si="23"/>
        <v>6</v>
      </c>
    </row>
    <row r="518" spans="2:10">
      <c r="B518" s="9">
        <f t="array" ref="B518">MIN(IFERROR(FIND(lstNum,tblSalaries[[#This Row],[How many hours of a day you work on Excel]]),""))</f>
        <v>1</v>
      </c>
      <c r="C518" s="9">
        <f t="array" ref="C518">SUMPRODUCT(COUNTIF(lstDigits,MID(tblSalaries[[#This Row],[How many hours of a day you work on Excel]],ROW($1:$9),1)))</f>
        <v>2</v>
      </c>
      <c r="D518" s="11">
        <f t="array" ref="D518">IFERROR(1*MID(tblSalaries[[#This Row],[How many hours of a day you work on Excel]],B518,C518),0)</f>
        <v>2</v>
      </c>
      <c r="E518" s="9">
        <f t="array" ref="E518">MIN(IFERROR(FIND(lstNum,tblSalaries[[#This Row],[How many hours of a day you work on Excel]],B518+1),""))</f>
        <v>6</v>
      </c>
      <c r="F518" s="9">
        <f t="array" ref="F518">SUMPRODUCT(COUNTIF(lstDigits,MID(tblSalaries[[#This Row],[How many hours of a day you work on Excel]],ROW($1:$9)+1,1)))</f>
        <v>1</v>
      </c>
      <c r="G518" s="11">
        <f t="array" ref="G518">IFERROR(IF(D518=1*MID(tblSalaries[[#This Row],[How many hours of a day you work on Excel]],E518,F518),"",1*MID(tblSalaries[[#This Row],[How many hours of a day you work on Excel]],E518,F518)),0)</f>
        <v>3</v>
      </c>
      <c r="H518" s="11">
        <f t="shared" si="24"/>
        <v>2.5</v>
      </c>
      <c r="I518" s="11">
        <f t="shared" si="25"/>
        <v>2</v>
      </c>
      <c r="J518" s="11">
        <f t="shared" si="23"/>
        <v>3</v>
      </c>
    </row>
    <row r="519" spans="2:10">
      <c r="B519" s="9">
        <f t="array" ref="B519">MIN(IFERROR(FIND(lstNum,tblSalaries[[#This Row],[How many hours of a day you work on Excel]]),""))</f>
        <v>1</v>
      </c>
      <c r="C519" s="9">
        <f t="array" ref="C519">SUMPRODUCT(COUNTIF(lstDigits,MID(tblSalaries[[#This Row],[How many hours of a day you work on Excel]],ROW($1:$9),1)))</f>
        <v>2</v>
      </c>
      <c r="D519" s="11">
        <f t="array" ref="D519">IFERROR(1*MID(tblSalaries[[#This Row],[How many hours of a day you work on Excel]],B519,C519),0)</f>
        <v>2</v>
      </c>
      <c r="E519" s="9">
        <f t="array" ref="E519">MIN(IFERROR(FIND(lstNum,tblSalaries[[#This Row],[How many hours of a day you work on Excel]],B519+1),""))</f>
        <v>6</v>
      </c>
      <c r="F519" s="9">
        <f t="array" ref="F519">SUMPRODUCT(COUNTIF(lstDigits,MID(tblSalaries[[#This Row],[How many hours of a day you work on Excel]],ROW($1:$9)+1,1)))</f>
        <v>1</v>
      </c>
      <c r="G519" s="11">
        <f t="array" ref="G519">IFERROR(IF(D519=1*MID(tblSalaries[[#This Row],[How many hours of a day you work on Excel]],E519,F519),"",1*MID(tblSalaries[[#This Row],[How many hours of a day you work on Excel]],E519,F519)),0)</f>
        <v>3</v>
      </c>
      <c r="H519" s="11">
        <f t="shared" si="24"/>
        <v>2.5</v>
      </c>
      <c r="I519" s="11">
        <f t="shared" si="25"/>
        <v>2</v>
      </c>
      <c r="J519" s="11">
        <f t="shared" ref="J519:J582" si="26">MAX(D519,G519)</f>
        <v>3</v>
      </c>
    </row>
    <row r="520" spans="2:10">
      <c r="B520" s="9">
        <f t="array" ref="B520">MIN(IFERROR(FIND(lstNum,tblSalaries[[#This Row],[How many hours of a day you work on Excel]]),""))</f>
        <v>1</v>
      </c>
      <c r="C520" s="9">
        <f t="array" ref="C520">SUMPRODUCT(COUNTIF(lstDigits,MID(tblSalaries[[#This Row],[How many hours of a day you work on Excel]],ROW($1:$9),1)))</f>
        <v>2</v>
      </c>
      <c r="D520" s="11">
        <f t="array" ref="D520">IFERROR(1*MID(tblSalaries[[#This Row],[How many hours of a day you work on Excel]],B520,C520),0)</f>
        <v>4</v>
      </c>
      <c r="E520" s="9">
        <f t="array" ref="E520">MIN(IFERROR(FIND(lstNum,tblSalaries[[#This Row],[How many hours of a day you work on Excel]],B520+1),""))</f>
        <v>6</v>
      </c>
      <c r="F520" s="9">
        <f t="array" ref="F520">SUMPRODUCT(COUNTIF(lstDigits,MID(tblSalaries[[#This Row],[How many hours of a day you work on Excel]],ROW($1:$9)+1,1)))</f>
        <v>1</v>
      </c>
      <c r="G520" s="11">
        <f t="array" ref="G520">IFERROR(IF(D520=1*MID(tblSalaries[[#This Row],[How many hours of a day you work on Excel]],E520,F520),"",1*MID(tblSalaries[[#This Row],[How many hours of a day you work on Excel]],E520,F520)),0)</f>
        <v>6</v>
      </c>
      <c r="H520" s="11">
        <f t="shared" si="24"/>
        <v>5</v>
      </c>
      <c r="I520" s="11">
        <f t="shared" si="25"/>
        <v>4</v>
      </c>
      <c r="J520" s="11">
        <f t="shared" si="26"/>
        <v>6</v>
      </c>
    </row>
    <row r="521" spans="2:10">
      <c r="B521" s="9">
        <f t="array" ref="B521">MIN(IFERROR(FIND(lstNum,tblSalaries[[#This Row],[How many hours of a day you work on Excel]]),""))</f>
        <v>1</v>
      </c>
      <c r="C521" s="9">
        <f t="array" ref="C521">SUMPRODUCT(COUNTIF(lstDigits,MID(tblSalaries[[#This Row],[How many hours of a day you work on Excel]],ROW($1:$9),1)))</f>
        <v>2</v>
      </c>
      <c r="D521" s="11">
        <f t="array" ref="D521">IFERROR(1*MID(tblSalaries[[#This Row],[How many hours of a day you work on Excel]],B521,C521),0)</f>
        <v>4</v>
      </c>
      <c r="E521" s="9">
        <f t="array" ref="E521">MIN(IFERROR(FIND(lstNum,tblSalaries[[#This Row],[How many hours of a day you work on Excel]],B521+1),""))</f>
        <v>6</v>
      </c>
      <c r="F521" s="9">
        <f t="array" ref="F521">SUMPRODUCT(COUNTIF(lstDigits,MID(tblSalaries[[#This Row],[How many hours of a day you work on Excel]],ROW($1:$9)+1,1)))</f>
        <v>1</v>
      </c>
      <c r="G521" s="11">
        <f t="array" ref="G521">IFERROR(IF(D521=1*MID(tblSalaries[[#This Row],[How many hours of a day you work on Excel]],E521,F521),"",1*MID(tblSalaries[[#This Row],[How many hours of a day you work on Excel]],E521,F521)),0)</f>
        <v>6</v>
      </c>
      <c r="H521" s="11">
        <f t="shared" si="24"/>
        <v>5</v>
      </c>
      <c r="I521" s="11">
        <f t="shared" si="25"/>
        <v>4</v>
      </c>
      <c r="J521" s="11">
        <f t="shared" si="26"/>
        <v>6</v>
      </c>
    </row>
    <row r="522" spans="2:10">
      <c r="B522" s="9">
        <f t="array" ref="B522">MIN(IFERROR(FIND(lstNum,tblSalaries[[#This Row],[How many hours of a day you work on Excel]]),""))</f>
        <v>1</v>
      </c>
      <c r="C522" s="9">
        <f t="array" ref="C522">SUMPRODUCT(COUNTIF(lstDigits,MID(tblSalaries[[#This Row],[How many hours of a day you work on Excel]],ROW($1:$9),1)))</f>
        <v>2</v>
      </c>
      <c r="D522" s="11">
        <f t="array" ref="D522">IFERROR(1*MID(tblSalaries[[#This Row],[How many hours of a day you work on Excel]],B522,C522),0)</f>
        <v>2</v>
      </c>
      <c r="E522" s="9">
        <f t="array" ref="E522">MIN(IFERROR(FIND(lstNum,tblSalaries[[#This Row],[How many hours of a day you work on Excel]],B522+1),""))</f>
        <v>6</v>
      </c>
      <c r="F522" s="9">
        <f t="array" ref="F522">SUMPRODUCT(COUNTIF(lstDigits,MID(tblSalaries[[#This Row],[How many hours of a day you work on Excel]],ROW($1:$9)+1,1)))</f>
        <v>1</v>
      </c>
      <c r="G522" s="11">
        <f t="array" ref="G522">IFERROR(IF(D522=1*MID(tblSalaries[[#This Row],[How many hours of a day you work on Excel]],E522,F522),"",1*MID(tblSalaries[[#This Row],[How many hours of a day you work on Excel]],E522,F522)),0)</f>
        <v>3</v>
      </c>
      <c r="H522" s="11">
        <f t="shared" si="24"/>
        <v>2.5</v>
      </c>
      <c r="I522" s="11">
        <f t="shared" si="25"/>
        <v>2</v>
      </c>
      <c r="J522" s="11">
        <f t="shared" si="26"/>
        <v>3</v>
      </c>
    </row>
    <row r="523" spans="2:10">
      <c r="B523" s="9">
        <f t="array" ref="B523">MIN(IFERROR(FIND(lstNum,tblSalaries[[#This Row],[How many hours of a day you work on Excel]]),""))</f>
        <v>9</v>
      </c>
      <c r="C523" s="9">
        <f t="array" ref="C523">SUMPRODUCT(COUNTIF(lstDigits,MID(tblSalaries[[#This Row],[How many hours of a day you work on Excel]],ROW($1:$9),1)))</f>
        <v>1</v>
      </c>
      <c r="D523" s="11">
        <f t="array" ref="D523">IFERROR(1*MID(tblSalaries[[#This Row],[How many hours of a day you work on Excel]],B523,C523),0)</f>
        <v>8</v>
      </c>
      <c r="E523" s="9">
        <f t="array" ref="E523">MIN(IFERROR(FIND(lstNum,tblSalaries[[#This Row],[How many hours of a day you work on Excel]],B523+1),""))</f>
        <v>31</v>
      </c>
      <c r="F523" s="9">
        <f t="array" ref="F523">SUMPRODUCT(COUNTIF(lstDigits,MID(tblSalaries[[#This Row],[How many hours of a day you work on Excel]],ROW($1:$9)+1,1)))</f>
        <v>1</v>
      </c>
      <c r="G523" s="11" t="str">
        <f t="array" ref="G523">IFERROR(IF(D523=1*MID(tblSalaries[[#This Row],[How many hours of a day you work on Excel]],E523,F523),"",1*MID(tblSalaries[[#This Row],[How many hours of a day you work on Excel]],E523,F523)),0)</f>
        <v/>
      </c>
      <c r="H523" s="11">
        <f t="shared" si="24"/>
        <v>8</v>
      </c>
      <c r="I523" s="11">
        <f t="shared" si="25"/>
        <v>8</v>
      </c>
      <c r="J523" s="11">
        <f t="shared" si="26"/>
        <v>8</v>
      </c>
    </row>
    <row r="524" spans="2:10">
      <c r="B524" s="9">
        <f t="array" ref="B524">MIN(IFERROR(FIND(lstNum,tblSalaries[[#This Row],[How many hours of a day you work on Excel]]),""))</f>
        <v>1</v>
      </c>
      <c r="C524" s="9">
        <f t="array" ref="C524">SUMPRODUCT(COUNTIF(lstDigits,MID(tblSalaries[[#This Row],[How many hours of a day you work on Excel]],ROW($1:$9),1)))</f>
        <v>2</v>
      </c>
      <c r="D524" s="11">
        <f t="array" ref="D524">IFERROR(1*MID(tblSalaries[[#This Row],[How many hours of a day you work on Excel]],B524,C524),0)</f>
        <v>2</v>
      </c>
      <c r="E524" s="9">
        <f t="array" ref="E524">MIN(IFERROR(FIND(lstNum,tblSalaries[[#This Row],[How many hours of a day you work on Excel]],B524+1),""))</f>
        <v>6</v>
      </c>
      <c r="F524" s="9">
        <f t="array" ref="F524">SUMPRODUCT(COUNTIF(lstDigits,MID(tblSalaries[[#This Row],[How many hours of a day you work on Excel]],ROW($1:$9)+1,1)))</f>
        <v>1</v>
      </c>
      <c r="G524" s="11">
        <f t="array" ref="G524">IFERROR(IF(D524=1*MID(tblSalaries[[#This Row],[How many hours of a day you work on Excel]],E524,F524),"",1*MID(tblSalaries[[#This Row],[How many hours of a day you work on Excel]],E524,F524)),0)</f>
        <v>3</v>
      </c>
      <c r="H524" s="11">
        <f t="shared" si="24"/>
        <v>2.5</v>
      </c>
      <c r="I524" s="11">
        <f t="shared" si="25"/>
        <v>2</v>
      </c>
      <c r="J524" s="11">
        <f t="shared" si="26"/>
        <v>3</v>
      </c>
    </row>
    <row r="525" spans="2:10">
      <c r="B525" s="9">
        <f t="array" ref="B525">MIN(IFERROR(FIND(lstNum,tblSalaries[[#This Row],[How many hours of a day you work on Excel]]),""))</f>
        <v>1</v>
      </c>
      <c r="C525" s="9">
        <f t="array" ref="C525">SUMPRODUCT(COUNTIF(lstDigits,MID(tblSalaries[[#This Row],[How many hours of a day you work on Excel]],ROW($1:$9),1)))</f>
        <v>2</v>
      </c>
      <c r="D525" s="11">
        <f t="array" ref="D525">IFERROR(1*MID(tblSalaries[[#This Row],[How many hours of a day you work on Excel]],B525,C525),0)</f>
        <v>2</v>
      </c>
      <c r="E525" s="9">
        <f t="array" ref="E525">MIN(IFERROR(FIND(lstNum,tblSalaries[[#This Row],[How many hours of a day you work on Excel]],B525+1),""))</f>
        <v>6</v>
      </c>
      <c r="F525" s="9">
        <f t="array" ref="F525">SUMPRODUCT(COUNTIF(lstDigits,MID(tblSalaries[[#This Row],[How many hours of a day you work on Excel]],ROW($1:$9)+1,1)))</f>
        <v>1</v>
      </c>
      <c r="G525" s="11">
        <f t="array" ref="G525">IFERROR(IF(D525=1*MID(tblSalaries[[#This Row],[How many hours of a day you work on Excel]],E525,F525),"",1*MID(tblSalaries[[#This Row],[How many hours of a day you work on Excel]],E525,F525)),0)</f>
        <v>3</v>
      </c>
      <c r="H525" s="11">
        <f t="shared" si="24"/>
        <v>2.5</v>
      </c>
      <c r="I525" s="11">
        <f t="shared" si="25"/>
        <v>2</v>
      </c>
      <c r="J525" s="11">
        <f t="shared" si="26"/>
        <v>3</v>
      </c>
    </row>
    <row r="526" spans="2:10">
      <c r="B526" s="9">
        <f t="array" ref="B526">MIN(IFERROR(FIND(lstNum,tblSalaries[[#This Row],[How many hours of a day you work on Excel]]),""))</f>
        <v>1</v>
      </c>
      <c r="C526" s="9">
        <f t="array" ref="C526">SUMPRODUCT(COUNTIF(lstDigits,MID(tblSalaries[[#This Row],[How many hours of a day you work on Excel]],ROW($1:$9),1)))</f>
        <v>2</v>
      </c>
      <c r="D526" s="11">
        <f t="array" ref="D526">IFERROR(1*MID(tblSalaries[[#This Row],[How many hours of a day you work on Excel]],B526,C526),0)</f>
        <v>4</v>
      </c>
      <c r="E526" s="9">
        <f t="array" ref="E526">MIN(IFERROR(FIND(lstNum,tblSalaries[[#This Row],[How many hours of a day you work on Excel]],B526+1),""))</f>
        <v>6</v>
      </c>
      <c r="F526" s="9">
        <f t="array" ref="F526">SUMPRODUCT(COUNTIF(lstDigits,MID(tblSalaries[[#This Row],[How many hours of a day you work on Excel]],ROW($1:$9)+1,1)))</f>
        <v>1</v>
      </c>
      <c r="G526" s="11">
        <f t="array" ref="G526">IFERROR(IF(D526=1*MID(tblSalaries[[#This Row],[How many hours of a day you work on Excel]],E526,F526),"",1*MID(tblSalaries[[#This Row],[How many hours of a day you work on Excel]],E526,F526)),0)</f>
        <v>6</v>
      </c>
      <c r="H526" s="11">
        <f t="shared" si="24"/>
        <v>5</v>
      </c>
      <c r="I526" s="11">
        <f t="shared" si="25"/>
        <v>4</v>
      </c>
      <c r="J526" s="11">
        <f t="shared" si="26"/>
        <v>6</v>
      </c>
    </row>
    <row r="527" spans="2:10">
      <c r="B527" s="9">
        <f t="array" ref="B527">MIN(IFERROR(FIND(lstNum,tblSalaries[[#This Row],[How many hours of a day you work on Excel]]),""))</f>
        <v>9</v>
      </c>
      <c r="C527" s="9">
        <f t="array" ref="C527">SUMPRODUCT(COUNTIF(lstDigits,MID(tblSalaries[[#This Row],[How many hours of a day you work on Excel]],ROW($1:$9),1)))</f>
        <v>1</v>
      </c>
      <c r="D527" s="11">
        <f t="array" ref="D527">IFERROR(1*MID(tblSalaries[[#This Row],[How many hours of a day you work on Excel]],B527,C527),0)</f>
        <v>8</v>
      </c>
      <c r="E527" s="9">
        <f t="array" ref="E527">MIN(IFERROR(FIND(lstNum,tblSalaries[[#This Row],[How many hours of a day you work on Excel]],B527+1),""))</f>
        <v>31</v>
      </c>
      <c r="F527" s="9">
        <f t="array" ref="F527">SUMPRODUCT(COUNTIF(lstDigits,MID(tblSalaries[[#This Row],[How many hours of a day you work on Excel]],ROW($1:$9)+1,1)))</f>
        <v>1</v>
      </c>
      <c r="G527" s="11" t="str">
        <f t="array" ref="G527">IFERROR(IF(D527=1*MID(tblSalaries[[#This Row],[How many hours of a day you work on Excel]],E527,F527),"",1*MID(tblSalaries[[#This Row],[How many hours of a day you work on Excel]],E527,F527)),0)</f>
        <v/>
      </c>
      <c r="H527" s="11">
        <f t="shared" si="24"/>
        <v>8</v>
      </c>
      <c r="I527" s="11">
        <f t="shared" si="25"/>
        <v>8</v>
      </c>
      <c r="J527" s="11">
        <f t="shared" si="26"/>
        <v>8</v>
      </c>
    </row>
    <row r="528" spans="2:10">
      <c r="B528" s="9">
        <f t="array" ref="B528">MIN(IFERROR(FIND(lstNum,tblSalaries[[#This Row],[How many hours of a day you work on Excel]]),""))</f>
        <v>1</v>
      </c>
      <c r="C528" s="9">
        <f t="array" ref="C528">SUMPRODUCT(COUNTIF(lstDigits,MID(tblSalaries[[#This Row],[How many hours of a day you work on Excel]],ROW($1:$9),1)))</f>
        <v>2</v>
      </c>
      <c r="D528" s="11">
        <f t="array" ref="D528">IFERROR(1*MID(tblSalaries[[#This Row],[How many hours of a day you work on Excel]],B528,C528),0)</f>
        <v>2</v>
      </c>
      <c r="E528" s="9">
        <f t="array" ref="E528">MIN(IFERROR(FIND(lstNum,tblSalaries[[#This Row],[How many hours of a day you work on Excel]],B528+1),""))</f>
        <v>6</v>
      </c>
      <c r="F528" s="9">
        <f t="array" ref="F528">SUMPRODUCT(COUNTIF(lstDigits,MID(tblSalaries[[#This Row],[How many hours of a day you work on Excel]],ROW($1:$9)+1,1)))</f>
        <v>1</v>
      </c>
      <c r="G528" s="11">
        <f t="array" ref="G528">IFERROR(IF(D528=1*MID(tblSalaries[[#This Row],[How many hours of a day you work on Excel]],E528,F528),"",1*MID(tblSalaries[[#This Row],[How many hours of a day you work on Excel]],E528,F528)),0)</f>
        <v>3</v>
      </c>
      <c r="H528" s="11">
        <f t="shared" si="24"/>
        <v>2.5</v>
      </c>
      <c r="I528" s="11">
        <f t="shared" si="25"/>
        <v>2</v>
      </c>
      <c r="J528" s="11">
        <f t="shared" si="26"/>
        <v>3</v>
      </c>
    </row>
    <row r="529" spans="2:10">
      <c r="B529" s="9">
        <f t="array" ref="B529">MIN(IFERROR(FIND(lstNum,tblSalaries[[#This Row],[How many hours of a day you work on Excel]]),""))</f>
        <v>1</v>
      </c>
      <c r="C529" s="9">
        <f t="array" ref="C529">SUMPRODUCT(COUNTIF(lstDigits,MID(tblSalaries[[#This Row],[How many hours of a day you work on Excel]],ROW($1:$9),1)))</f>
        <v>2</v>
      </c>
      <c r="D529" s="11">
        <f t="array" ref="D529">IFERROR(1*MID(tblSalaries[[#This Row],[How many hours of a day you work on Excel]],B529,C529),0)</f>
        <v>2</v>
      </c>
      <c r="E529" s="9">
        <f t="array" ref="E529">MIN(IFERROR(FIND(lstNum,tblSalaries[[#This Row],[How many hours of a day you work on Excel]],B529+1),""))</f>
        <v>6</v>
      </c>
      <c r="F529" s="9">
        <f t="array" ref="F529">SUMPRODUCT(COUNTIF(lstDigits,MID(tblSalaries[[#This Row],[How many hours of a day you work on Excel]],ROW($1:$9)+1,1)))</f>
        <v>1</v>
      </c>
      <c r="G529" s="11">
        <f t="array" ref="G529">IFERROR(IF(D529=1*MID(tblSalaries[[#This Row],[How many hours of a day you work on Excel]],E529,F529),"",1*MID(tblSalaries[[#This Row],[How many hours of a day you work on Excel]],E529,F529)),0)</f>
        <v>3</v>
      </c>
      <c r="H529" s="11">
        <f t="shared" si="24"/>
        <v>2.5</v>
      </c>
      <c r="I529" s="11">
        <f t="shared" si="25"/>
        <v>2</v>
      </c>
      <c r="J529" s="11">
        <f t="shared" si="26"/>
        <v>3</v>
      </c>
    </row>
    <row r="530" spans="2:10">
      <c r="B530" s="9">
        <f t="array" ref="B530">MIN(IFERROR(FIND(lstNum,tblSalaries[[#This Row],[How many hours of a day you work on Excel]]),""))</f>
        <v>1</v>
      </c>
      <c r="C530" s="9">
        <f t="array" ref="C530">SUMPRODUCT(COUNTIF(lstDigits,MID(tblSalaries[[#This Row],[How many hours of a day you work on Excel]],ROW($1:$9),1)))</f>
        <v>2</v>
      </c>
      <c r="D530" s="11">
        <f t="array" ref="D530">IFERROR(1*MID(tblSalaries[[#This Row],[How many hours of a day you work on Excel]],B530,C530),0)</f>
        <v>2</v>
      </c>
      <c r="E530" s="9">
        <f t="array" ref="E530">MIN(IFERROR(FIND(lstNum,tblSalaries[[#This Row],[How many hours of a day you work on Excel]],B530+1),""))</f>
        <v>6</v>
      </c>
      <c r="F530" s="9">
        <f t="array" ref="F530">SUMPRODUCT(COUNTIF(lstDigits,MID(tblSalaries[[#This Row],[How many hours of a day you work on Excel]],ROW($1:$9)+1,1)))</f>
        <v>1</v>
      </c>
      <c r="G530" s="11">
        <f t="array" ref="G530">IFERROR(IF(D530=1*MID(tblSalaries[[#This Row],[How many hours of a day you work on Excel]],E530,F530),"",1*MID(tblSalaries[[#This Row],[How many hours of a day you work on Excel]],E530,F530)),0)</f>
        <v>3</v>
      </c>
      <c r="H530" s="11">
        <f t="shared" si="24"/>
        <v>2.5</v>
      </c>
      <c r="I530" s="11">
        <f t="shared" si="25"/>
        <v>2</v>
      </c>
      <c r="J530" s="11">
        <f t="shared" si="26"/>
        <v>3</v>
      </c>
    </row>
    <row r="531" spans="2:10">
      <c r="B531" s="9">
        <f t="array" ref="B531">MIN(IFERROR(FIND(lstNum,tblSalaries[[#This Row],[How many hours of a day you work on Excel]]),""))</f>
        <v>1</v>
      </c>
      <c r="C531" s="9">
        <f t="array" ref="C531">SUMPRODUCT(COUNTIF(lstDigits,MID(tblSalaries[[#This Row],[How many hours of a day you work on Excel]],ROW($1:$9),1)))</f>
        <v>2</v>
      </c>
      <c r="D531" s="11">
        <f t="array" ref="D531">IFERROR(1*MID(tblSalaries[[#This Row],[How many hours of a day you work on Excel]],B531,C531),0)</f>
        <v>2</v>
      </c>
      <c r="E531" s="9">
        <f t="array" ref="E531">MIN(IFERROR(FIND(lstNum,tblSalaries[[#This Row],[How many hours of a day you work on Excel]],B531+1),""))</f>
        <v>6</v>
      </c>
      <c r="F531" s="9">
        <f t="array" ref="F531">SUMPRODUCT(COUNTIF(lstDigits,MID(tblSalaries[[#This Row],[How many hours of a day you work on Excel]],ROW($1:$9)+1,1)))</f>
        <v>1</v>
      </c>
      <c r="G531" s="11">
        <f t="array" ref="G531">IFERROR(IF(D531=1*MID(tblSalaries[[#This Row],[How many hours of a day you work on Excel]],E531,F531),"",1*MID(tblSalaries[[#This Row],[How many hours of a day you work on Excel]],E531,F531)),0)</f>
        <v>3</v>
      </c>
      <c r="H531" s="11">
        <f t="shared" si="24"/>
        <v>2.5</v>
      </c>
      <c r="I531" s="11">
        <f t="shared" si="25"/>
        <v>2</v>
      </c>
      <c r="J531" s="11">
        <f t="shared" si="26"/>
        <v>3</v>
      </c>
    </row>
    <row r="532" spans="2:10">
      <c r="B532" s="9">
        <f t="array" ref="B532">MIN(IFERROR(FIND(lstNum,tblSalaries[[#This Row],[How many hours of a day you work on Excel]]),""))</f>
        <v>1</v>
      </c>
      <c r="C532" s="9">
        <f t="array" ref="C532">SUMPRODUCT(COUNTIF(lstDigits,MID(tblSalaries[[#This Row],[How many hours of a day you work on Excel]],ROW($1:$9),1)))</f>
        <v>2</v>
      </c>
      <c r="D532" s="11">
        <f t="array" ref="D532">IFERROR(1*MID(tblSalaries[[#This Row],[How many hours of a day you work on Excel]],B532,C532),0)</f>
        <v>2</v>
      </c>
      <c r="E532" s="9">
        <f t="array" ref="E532">MIN(IFERROR(FIND(lstNum,tblSalaries[[#This Row],[How many hours of a day you work on Excel]],B532+1),""))</f>
        <v>6</v>
      </c>
      <c r="F532" s="9">
        <f t="array" ref="F532">SUMPRODUCT(COUNTIF(lstDigits,MID(tblSalaries[[#This Row],[How many hours of a day you work on Excel]],ROW($1:$9)+1,1)))</f>
        <v>1</v>
      </c>
      <c r="G532" s="11">
        <f t="array" ref="G532">IFERROR(IF(D532=1*MID(tblSalaries[[#This Row],[How many hours of a day you work on Excel]],E532,F532),"",1*MID(tblSalaries[[#This Row],[How many hours of a day you work on Excel]],E532,F532)),0)</f>
        <v>3</v>
      </c>
      <c r="H532" s="11">
        <f t="shared" si="24"/>
        <v>2.5</v>
      </c>
      <c r="I532" s="11">
        <f t="shared" si="25"/>
        <v>2</v>
      </c>
      <c r="J532" s="11">
        <f t="shared" si="26"/>
        <v>3</v>
      </c>
    </row>
    <row r="533" spans="2:10">
      <c r="B533" s="9">
        <f t="array" ref="B533">MIN(IFERROR(FIND(lstNum,tblSalaries[[#This Row],[How many hours of a day you work on Excel]]),""))</f>
        <v>1</v>
      </c>
      <c r="C533" s="9">
        <f t="array" ref="C533">SUMPRODUCT(COUNTIF(lstDigits,MID(tblSalaries[[#This Row],[How many hours of a day you work on Excel]],ROW($1:$9),1)))</f>
        <v>2</v>
      </c>
      <c r="D533" s="11">
        <f t="array" ref="D533">IFERROR(1*MID(tblSalaries[[#This Row],[How many hours of a day you work on Excel]],B533,C533),0)</f>
        <v>4</v>
      </c>
      <c r="E533" s="9">
        <f t="array" ref="E533">MIN(IFERROR(FIND(lstNum,tblSalaries[[#This Row],[How many hours of a day you work on Excel]],B533+1),""))</f>
        <v>6</v>
      </c>
      <c r="F533" s="9">
        <f t="array" ref="F533">SUMPRODUCT(COUNTIF(lstDigits,MID(tblSalaries[[#This Row],[How many hours of a day you work on Excel]],ROW($1:$9)+1,1)))</f>
        <v>1</v>
      </c>
      <c r="G533" s="11">
        <f t="array" ref="G533">IFERROR(IF(D533=1*MID(tblSalaries[[#This Row],[How many hours of a day you work on Excel]],E533,F533),"",1*MID(tblSalaries[[#This Row],[How many hours of a day you work on Excel]],E533,F533)),0)</f>
        <v>6</v>
      </c>
      <c r="H533" s="11">
        <f t="shared" si="24"/>
        <v>5</v>
      </c>
      <c r="I533" s="11">
        <f t="shared" si="25"/>
        <v>4</v>
      </c>
      <c r="J533" s="11">
        <f t="shared" si="26"/>
        <v>6</v>
      </c>
    </row>
    <row r="534" spans="2:10">
      <c r="B534" s="9">
        <f t="array" ref="B534">MIN(IFERROR(FIND(lstNum,tblSalaries[[#This Row],[How many hours of a day you work on Excel]]),""))</f>
        <v>1</v>
      </c>
      <c r="C534" s="9">
        <f t="array" ref="C534">SUMPRODUCT(COUNTIF(lstDigits,MID(tblSalaries[[#This Row],[How many hours of a day you work on Excel]],ROW($1:$9),1)))</f>
        <v>2</v>
      </c>
      <c r="D534" s="11">
        <f t="array" ref="D534">IFERROR(1*MID(tblSalaries[[#This Row],[How many hours of a day you work on Excel]],B534,C534),0)</f>
        <v>4</v>
      </c>
      <c r="E534" s="9">
        <f t="array" ref="E534">MIN(IFERROR(FIND(lstNum,tblSalaries[[#This Row],[How many hours of a day you work on Excel]],B534+1),""))</f>
        <v>6</v>
      </c>
      <c r="F534" s="9">
        <f t="array" ref="F534">SUMPRODUCT(COUNTIF(lstDigits,MID(tblSalaries[[#This Row],[How many hours of a day you work on Excel]],ROW($1:$9)+1,1)))</f>
        <v>1</v>
      </c>
      <c r="G534" s="11">
        <f t="array" ref="G534">IFERROR(IF(D534=1*MID(tblSalaries[[#This Row],[How many hours of a day you work on Excel]],E534,F534),"",1*MID(tblSalaries[[#This Row],[How many hours of a day you work on Excel]],E534,F534)),0)</f>
        <v>6</v>
      </c>
      <c r="H534" s="11">
        <f t="shared" si="24"/>
        <v>5</v>
      </c>
      <c r="I534" s="11">
        <f t="shared" si="25"/>
        <v>4</v>
      </c>
      <c r="J534" s="11">
        <f t="shared" si="26"/>
        <v>6</v>
      </c>
    </row>
    <row r="535" spans="2:10">
      <c r="B535" s="9">
        <f t="array" ref="B535">MIN(IFERROR(FIND(lstNum,tblSalaries[[#This Row],[How many hours of a day you work on Excel]]),""))</f>
        <v>1</v>
      </c>
      <c r="C535" s="9">
        <f t="array" ref="C535">SUMPRODUCT(COUNTIF(lstDigits,MID(tblSalaries[[#This Row],[How many hours of a day you work on Excel]],ROW($1:$9),1)))</f>
        <v>2</v>
      </c>
      <c r="D535" s="11">
        <f t="array" ref="D535">IFERROR(1*MID(tblSalaries[[#This Row],[How many hours of a day you work on Excel]],B535,C535),0)</f>
        <v>2</v>
      </c>
      <c r="E535" s="9">
        <f t="array" ref="E535">MIN(IFERROR(FIND(lstNum,tblSalaries[[#This Row],[How many hours of a day you work on Excel]],B535+1),""))</f>
        <v>6</v>
      </c>
      <c r="F535" s="9">
        <f t="array" ref="F535">SUMPRODUCT(COUNTIF(lstDigits,MID(tblSalaries[[#This Row],[How many hours of a day you work on Excel]],ROW($1:$9)+1,1)))</f>
        <v>1</v>
      </c>
      <c r="G535" s="11">
        <f t="array" ref="G535">IFERROR(IF(D535=1*MID(tblSalaries[[#This Row],[How many hours of a day you work on Excel]],E535,F535),"",1*MID(tblSalaries[[#This Row],[How many hours of a day you work on Excel]],E535,F535)),0)</f>
        <v>3</v>
      </c>
      <c r="H535" s="11">
        <f t="shared" si="24"/>
        <v>2.5</v>
      </c>
      <c r="I535" s="11">
        <f t="shared" si="25"/>
        <v>2</v>
      </c>
      <c r="J535" s="11">
        <f t="shared" si="26"/>
        <v>3</v>
      </c>
    </row>
    <row r="536" spans="2:10">
      <c r="B536" s="9">
        <f t="array" ref="B536">MIN(IFERROR(FIND(lstNum,tblSalaries[[#This Row],[How many hours of a day you work on Excel]]),""))</f>
        <v>1</v>
      </c>
      <c r="C536" s="9">
        <f t="array" ref="C536">SUMPRODUCT(COUNTIF(lstDigits,MID(tblSalaries[[#This Row],[How many hours of a day you work on Excel]],ROW($1:$9),1)))</f>
        <v>2</v>
      </c>
      <c r="D536" s="11">
        <f t="array" ref="D536">IFERROR(1*MID(tblSalaries[[#This Row],[How many hours of a day you work on Excel]],B536,C536),0)</f>
        <v>4</v>
      </c>
      <c r="E536" s="9">
        <f t="array" ref="E536">MIN(IFERROR(FIND(lstNum,tblSalaries[[#This Row],[How many hours of a day you work on Excel]],B536+1),""))</f>
        <v>6</v>
      </c>
      <c r="F536" s="9">
        <f t="array" ref="F536">SUMPRODUCT(COUNTIF(lstDigits,MID(tblSalaries[[#This Row],[How many hours of a day you work on Excel]],ROW($1:$9)+1,1)))</f>
        <v>1</v>
      </c>
      <c r="G536" s="11">
        <f t="array" ref="G536">IFERROR(IF(D536=1*MID(tblSalaries[[#This Row],[How many hours of a day you work on Excel]],E536,F536),"",1*MID(tblSalaries[[#This Row],[How many hours of a day you work on Excel]],E536,F536)),0)</f>
        <v>6</v>
      </c>
      <c r="H536" s="11">
        <f t="shared" ref="H536:H599" si="27">AVERAGE(D536,G536)</f>
        <v>5</v>
      </c>
      <c r="I536" s="11">
        <f t="shared" ref="I536:I599" si="28">MIN(D536,G536)</f>
        <v>4</v>
      </c>
      <c r="J536" s="11">
        <f t="shared" si="26"/>
        <v>6</v>
      </c>
    </row>
    <row r="537" spans="2:10">
      <c r="B537" s="9">
        <f t="array" ref="B537">MIN(IFERROR(FIND(lstNum,tblSalaries[[#This Row],[How many hours of a day you work on Excel]]),""))</f>
        <v>1</v>
      </c>
      <c r="C537" s="9">
        <f t="array" ref="C537">SUMPRODUCT(COUNTIF(lstDigits,MID(tblSalaries[[#This Row],[How many hours of a day you work on Excel]],ROW($1:$9),1)))</f>
        <v>2</v>
      </c>
      <c r="D537" s="11">
        <f t="array" ref="D537">IFERROR(1*MID(tblSalaries[[#This Row],[How many hours of a day you work on Excel]],B537,C537),0)</f>
        <v>4</v>
      </c>
      <c r="E537" s="9">
        <f t="array" ref="E537">MIN(IFERROR(FIND(lstNum,tblSalaries[[#This Row],[How many hours of a day you work on Excel]],B537+1),""))</f>
        <v>6</v>
      </c>
      <c r="F537" s="9">
        <f t="array" ref="F537">SUMPRODUCT(COUNTIF(lstDigits,MID(tblSalaries[[#This Row],[How many hours of a day you work on Excel]],ROW($1:$9)+1,1)))</f>
        <v>1</v>
      </c>
      <c r="G537" s="11">
        <f t="array" ref="G537">IFERROR(IF(D537=1*MID(tblSalaries[[#This Row],[How many hours of a day you work on Excel]],E537,F537),"",1*MID(tblSalaries[[#This Row],[How many hours of a day you work on Excel]],E537,F537)),0)</f>
        <v>6</v>
      </c>
      <c r="H537" s="11">
        <f t="shared" si="27"/>
        <v>5</v>
      </c>
      <c r="I537" s="11">
        <f t="shared" si="28"/>
        <v>4</v>
      </c>
      <c r="J537" s="11">
        <f t="shared" si="26"/>
        <v>6</v>
      </c>
    </row>
    <row r="538" spans="2:10">
      <c r="B538" s="9">
        <f t="array" ref="B538">MIN(IFERROR(FIND(lstNum,tblSalaries[[#This Row],[How many hours of a day you work on Excel]]),""))</f>
        <v>9</v>
      </c>
      <c r="C538" s="9">
        <f t="array" ref="C538">SUMPRODUCT(COUNTIF(lstDigits,MID(tblSalaries[[#This Row],[How many hours of a day you work on Excel]],ROW($1:$9),1)))</f>
        <v>1</v>
      </c>
      <c r="D538" s="11">
        <f t="array" ref="D538">IFERROR(1*MID(tblSalaries[[#This Row],[How many hours of a day you work on Excel]],B538,C538),0)</f>
        <v>8</v>
      </c>
      <c r="E538" s="9">
        <f t="array" ref="E538">MIN(IFERROR(FIND(lstNum,tblSalaries[[#This Row],[How many hours of a day you work on Excel]],B538+1),""))</f>
        <v>31</v>
      </c>
      <c r="F538" s="9">
        <f t="array" ref="F538">SUMPRODUCT(COUNTIF(lstDigits,MID(tblSalaries[[#This Row],[How many hours of a day you work on Excel]],ROW($1:$9)+1,1)))</f>
        <v>1</v>
      </c>
      <c r="G538" s="11" t="str">
        <f t="array" ref="G538">IFERROR(IF(D538=1*MID(tblSalaries[[#This Row],[How many hours of a day you work on Excel]],E538,F538),"",1*MID(tblSalaries[[#This Row],[How many hours of a day you work on Excel]],E538,F538)),0)</f>
        <v/>
      </c>
      <c r="H538" s="11">
        <f t="shared" si="27"/>
        <v>8</v>
      </c>
      <c r="I538" s="11">
        <f t="shared" si="28"/>
        <v>8</v>
      </c>
      <c r="J538" s="11">
        <f t="shared" si="26"/>
        <v>8</v>
      </c>
    </row>
    <row r="539" spans="2:10">
      <c r="B539" s="9">
        <f t="array" ref="B539">MIN(IFERROR(FIND(lstNum,tblSalaries[[#This Row],[How many hours of a day you work on Excel]]),""))</f>
        <v>9</v>
      </c>
      <c r="C539" s="9">
        <f t="array" ref="C539">SUMPRODUCT(COUNTIF(lstDigits,MID(tblSalaries[[#This Row],[How many hours of a day you work on Excel]],ROW($1:$9),1)))</f>
        <v>1</v>
      </c>
      <c r="D539" s="11">
        <f t="array" ref="D539">IFERROR(1*MID(tblSalaries[[#This Row],[How many hours of a day you work on Excel]],B539,C539),0)</f>
        <v>8</v>
      </c>
      <c r="E539" s="9">
        <f t="array" ref="E539">MIN(IFERROR(FIND(lstNum,tblSalaries[[#This Row],[How many hours of a day you work on Excel]],B539+1),""))</f>
        <v>31</v>
      </c>
      <c r="F539" s="9">
        <f t="array" ref="F539">SUMPRODUCT(COUNTIF(lstDigits,MID(tblSalaries[[#This Row],[How many hours of a day you work on Excel]],ROW($1:$9)+1,1)))</f>
        <v>1</v>
      </c>
      <c r="G539" s="11" t="str">
        <f t="array" ref="G539">IFERROR(IF(D539=1*MID(tblSalaries[[#This Row],[How many hours of a day you work on Excel]],E539,F539),"",1*MID(tblSalaries[[#This Row],[How many hours of a day you work on Excel]],E539,F539)),0)</f>
        <v/>
      </c>
      <c r="H539" s="11">
        <f t="shared" si="27"/>
        <v>8</v>
      </c>
      <c r="I539" s="11">
        <f t="shared" si="28"/>
        <v>8</v>
      </c>
      <c r="J539" s="11">
        <f t="shared" si="26"/>
        <v>8</v>
      </c>
    </row>
    <row r="540" spans="2:10">
      <c r="B540" s="9">
        <f t="array" ref="B540">MIN(IFERROR(FIND(lstNum,tblSalaries[[#This Row],[How many hours of a day you work on Excel]]),""))</f>
        <v>1</v>
      </c>
      <c r="C540" s="9">
        <f t="array" ref="C540">SUMPRODUCT(COUNTIF(lstDigits,MID(tblSalaries[[#This Row],[How many hours of a day you work on Excel]],ROW($1:$9),1)))</f>
        <v>2</v>
      </c>
      <c r="D540" s="11">
        <f t="array" ref="D540">IFERROR(1*MID(tblSalaries[[#This Row],[How many hours of a day you work on Excel]],B540,C540),0)</f>
        <v>4</v>
      </c>
      <c r="E540" s="9">
        <f t="array" ref="E540">MIN(IFERROR(FIND(lstNum,tblSalaries[[#This Row],[How many hours of a day you work on Excel]],B540+1),""))</f>
        <v>6</v>
      </c>
      <c r="F540" s="9">
        <f t="array" ref="F540">SUMPRODUCT(COUNTIF(lstDigits,MID(tblSalaries[[#This Row],[How many hours of a day you work on Excel]],ROW($1:$9)+1,1)))</f>
        <v>1</v>
      </c>
      <c r="G540" s="11">
        <f t="array" ref="G540">IFERROR(IF(D540=1*MID(tblSalaries[[#This Row],[How many hours of a day you work on Excel]],E540,F540),"",1*MID(tblSalaries[[#This Row],[How many hours of a day you work on Excel]],E540,F540)),0)</f>
        <v>6</v>
      </c>
      <c r="H540" s="11">
        <f t="shared" si="27"/>
        <v>5</v>
      </c>
      <c r="I540" s="11">
        <f t="shared" si="28"/>
        <v>4</v>
      </c>
      <c r="J540" s="11">
        <f t="shared" si="26"/>
        <v>6</v>
      </c>
    </row>
    <row r="541" spans="2:10">
      <c r="B541" s="9">
        <f t="array" ref="B541">MIN(IFERROR(FIND(lstNum,tblSalaries[[#This Row],[How many hours of a day you work on Excel]]),""))</f>
        <v>1</v>
      </c>
      <c r="C541" s="9">
        <f t="array" ref="C541">SUMPRODUCT(COUNTIF(lstDigits,MID(tblSalaries[[#This Row],[How many hours of a day you work on Excel]],ROW($1:$9),1)))</f>
        <v>2</v>
      </c>
      <c r="D541" s="11">
        <f t="array" ref="D541">IFERROR(1*MID(tblSalaries[[#This Row],[How many hours of a day you work on Excel]],B541,C541),0)</f>
        <v>2</v>
      </c>
      <c r="E541" s="9">
        <f t="array" ref="E541">MIN(IFERROR(FIND(lstNum,tblSalaries[[#This Row],[How many hours of a day you work on Excel]],B541+1),""))</f>
        <v>6</v>
      </c>
      <c r="F541" s="9">
        <f t="array" ref="F541">SUMPRODUCT(COUNTIF(lstDigits,MID(tblSalaries[[#This Row],[How many hours of a day you work on Excel]],ROW($1:$9)+1,1)))</f>
        <v>1</v>
      </c>
      <c r="G541" s="11">
        <f t="array" ref="G541">IFERROR(IF(D541=1*MID(tblSalaries[[#This Row],[How many hours of a day you work on Excel]],E541,F541),"",1*MID(tblSalaries[[#This Row],[How many hours of a day you work on Excel]],E541,F541)),0)</f>
        <v>3</v>
      </c>
      <c r="H541" s="11">
        <f t="shared" si="27"/>
        <v>2.5</v>
      </c>
      <c r="I541" s="11">
        <f t="shared" si="28"/>
        <v>2</v>
      </c>
      <c r="J541" s="11">
        <f t="shared" si="26"/>
        <v>3</v>
      </c>
    </row>
    <row r="542" spans="2:10">
      <c r="B542" s="9">
        <f t="array" ref="B542">MIN(IFERROR(FIND(lstNum,tblSalaries[[#This Row],[How many hours of a day you work on Excel]]),""))</f>
        <v>9</v>
      </c>
      <c r="C542" s="9">
        <f t="array" ref="C542">SUMPRODUCT(COUNTIF(lstDigits,MID(tblSalaries[[#This Row],[How many hours of a day you work on Excel]],ROW($1:$9),1)))</f>
        <v>1</v>
      </c>
      <c r="D542" s="11">
        <f t="array" ref="D542">IFERROR(1*MID(tblSalaries[[#This Row],[How many hours of a day you work on Excel]],B542,C542),0)</f>
        <v>8</v>
      </c>
      <c r="E542" s="9">
        <f t="array" ref="E542">MIN(IFERROR(FIND(lstNum,tblSalaries[[#This Row],[How many hours of a day you work on Excel]],B542+1),""))</f>
        <v>31</v>
      </c>
      <c r="F542" s="9">
        <f t="array" ref="F542">SUMPRODUCT(COUNTIF(lstDigits,MID(tblSalaries[[#This Row],[How many hours of a day you work on Excel]],ROW($1:$9)+1,1)))</f>
        <v>1</v>
      </c>
      <c r="G542" s="11" t="str">
        <f t="array" ref="G542">IFERROR(IF(D542=1*MID(tblSalaries[[#This Row],[How many hours of a day you work on Excel]],E542,F542),"",1*MID(tblSalaries[[#This Row],[How many hours of a day you work on Excel]],E542,F542)),0)</f>
        <v/>
      </c>
      <c r="H542" s="11">
        <f t="shared" si="27"/>
        <v>8</v>
      </c>
      <c r="I542" s="11">
        <f t="shared" si="28"/>
        <v>8</v>
      </c>
      <c r="J542" s="11">
        <f t="shared" si="26"/>
        <v>8</v>
      </c>
    </row>
    <row r="543" spans="2:10">
      <c r="B543" s="9">
        <f t="array" ref="B543">MIN(IFERROR(FIND(lstNum,tblSalaries[[#This Row],[How many hours of a day you work on Excel]]),""))</f>
        <v>9</v>
      </c>
      <c r="C543" s="9">
        <f t="array" ref="C543">SUMPRODUCT(COUNTIF(lstDigits,MID(tblSalaries[[#This Row],[How many hours of a day you work on Excel]],ROW($1:$9),1)))</f>
        <v>1</v>
      </c>
      <c r="D543" s="11">
        <f t="array" ref="D543">IFERROR(1*MID(tblSalaries[[#This Row],[How many hours of a day you work on Excel]],B543,C543),0)</f>
        <v>8</v>
      </c>
      <c r="E543" s="9">
        <f t="array" ref="E543">MIN(IFERROR(FIND(lstNum,tblSalaries[[#This Row],[How many hours of a day you work on Excel]],B543+1),""))</f>
        <v>31</v>
      </c>
      <c r="F543" s="9">
        <f t="array" ref="F543">SUMPRODUCT(COUNTIF(lstDigits,MID(tblSalaries[[#This Row],[How many hours of a day you work on Excel]],ROW($1:$9)+1,1)))</f>
        <v>1</v>
      </c>
      <c r="G543" s="11" t="str">
        <f t="array" ref="G543">IFERROR(IF(D543=1*MID(tblSalaries[[#This Row],[How many hours of a day you work on Excel]],E543,F543),"",1*MID(tblSalaries[[#This Row],[How many hours of a day you work on Excel]],E543,F543)),0)</f>
        <v/>
      </c>
      <c r="H543" s="11">
        <f t="shared" si="27"/>
        <v>8</v>
      </c>
      <c r="I543" s="11">
        <f t="shared" si="28"/>
        <v>8</v>
      </c>
      <c r="J543" s="11">
        <f t="shared" si="26"/>
        <v>8</v>
      </c>
    </row>
    <row r="544" spans="2:10">
      <c r="B544" s="9">
        <f t="array" ref="B544">MIN(IFERROR(FIND(lstNum,tblSalaries[[#This Row],[How many hours of a day you work on Excel]]),""))</f>
        <v>1</v>
      </c>
      <c r="C544" s="9">
        <f t="array" ref="C544">SUMPRODUCT(COUNTIF(lstDigits,MID(tblSalaries[[#This Row],[How many hours of a day you work on Excel]],ROW($1:$9),1)))</f>
        <v>2</v>
      </c>
      <c r="D544" s="11">
        <f t="array" ref="D544">IFERROR(1*MID(tblSalaries[[#This Row],[How many hours of a day you work on Excel]],B544,C544),0)</f>
        <v>4</v>
      </c>
      <c r="E544" s="9">
        <f t="array" ref="E544">MIN(IFERROR(FIND(lstNum,tblSalaries[[#This Row],[How many hours of a day you work on Excel]],B544+1),""))</f>
        <v>6</v>
      </c>
      <c r="F544" s="9">
        <f t="array" ref="F544">SUMPRODUCT(COUNTIF(lstDigits,MID(tblSalaries[[#This Row],[How many hours of a day you work on Excel]],ROW($1:$9)+1,1)))</f>
        <v>1</v>
      </c>
      <c r="G544" s="11">
        <f t="array" ref="G544">IFERROR(IF(D544=1*MID(tblSalaries[[#This Row],[How many hours of a day you work on Excel]],E544,F544),"",1*MID(tblSalaries[[#This Row],[How many hours of a day you work on Excel]],E544,F544)),0)</f>
        <v>6</v>
      </c>
      <c r="H544" s="11">
        <f t="shared" si="27"/>
        <v>5</v>
      </c>
      <c r="I544" s="11">
        <f t="shared" si="28"/>
        <v>4</v>
      </c>
      <c r="J544" s="11">
        <f t="shared" si="26"/>
        <v>6</v>
      </c>
    </row>
    <row r="545" spans="2:10">
      <c r="B545" s="9">
        <f t="array" ref="B545">MIN(IFERROR(FIND(lstNum,tblSalaries[[#This Row],[How many hours of a day you work on Excel]]),""))</f>
        <v>9</v>
      </c>
      <c r="C545" s="9">
        <f t="array" ref="C545">SUMPRODUCT(COUNTIF(lstDigits,MID(tblSalaries[[#This Row],[How many hours of a day you work on Excel]],ROW($1:$9),1)))</f>
        <v>1</v>
      </c>
      <c r="D545" s="11">
        <f t="array" ref="D545">IFERROR(1*MID(tblSalaries[[#This Row],[How many hours of a day you work on Excel]],B545,C545),0)</f>
        <v>8</v>
      </c>
      <c r="E545" s="9">
        <f t="array" ref="E545">MIN(IFERROR(FIND(lstNum,tblSalaries[[#This Row],[How many hours of a day you work on Excel]],B545+1),""))</f>
        <v>31</v>
      </c>
      <c r="F545" s="9">
        <f t="array" ref="F545">SUMPRODUCT(COUNTIF(lstDigits,MID(tblSalaries[[#This Row],[How many hours of a day you work on Excel]],ROW($1:$9)+1,1)))</f>
        <v>1</v>
      </c>
      <c r="G545" s="11" t="str">
        <f t="array" ref="G545">IFERROR(IF(D545=1*MID(tblSalaries[[#This Row],[How many hours of a day you work on Excel]],E545,F545),"",1*MID(tblSalaries[[#This Row],[How many hours of a day you work on Excel]],E545,F545)),0)</f>
        <v/>
      </c>
      <c r="H545" s="11">
        <f t="shared" si="27"/>
        <v>8</v>
      </c>
      <c r="I545" s="11">
        <f t="shared" si="28"/>
        <v>8</v>
      </c>
      <c r="J545" s="11">
        <f t="shared" si="26"/>
        <v>8</v>
      </c>
    </row>
    <row r="546" spans="2:10">
      <c r="B546" s="9">
        <f t="array" ref="B546">MIN(IFERROR(FIND(lstNum,tblSalaries[[#This Row],[How many hours of a day you work on Excel]]),""))</f>
        <v>1</v>
      </c>
      <c r="C546" s="9">
        <f t="array" ref="C546">SUMPRODUCT(COUNTIF(lstDigits,MID(tblSalaries[[#This Row],[How many hours of a day you work on Excel]],ROW($1:$9),1)))</f>
        <v>2</v>
      </c>
      <c r="D546" s="11">
        <f t="array" ref="D546">IFERROR(1*MID(tblSalaries[[#This Row],[How many hours of a day you work on Excel]],B546,C546),0)</f>
        <v>4</v>
      </c>
      <c r="E546" s="9">
        <f t="array" ref="E546">MIN(IFERROR(FIND(lstNum,tblSalaries[[#This Row],[How many hours of a day you work on Excel]],B546+1),""))</f>
        <v>6</v>
      </c>
      <c r="F546" s="9">
        <f t="array" ref="F546">SUMPRODUCT(COUNTIF(lstDigits,MID(tblSalaries[[#This Row],[How many hours of a day you work on Excel]],ROW($1:$9)+1,1)))</f>
        <v>1</v>
      </c>
      <c r="G546" s="11">
        <f t="array" ref="G546">IFERROR(IF(D546=1*MID(tblSalaries[[#This Row],[How many hours of a day you work on Excel]],E546,F546),"",1*MID(tblSalaries[[#This Row],[How many hours of a day you work on Excel]],E546,F546)),0)</f>
        <v>6</v>
      </c>
      <c r="H546" s="11">
        <f t="shared" si="27"/>
        <v>5</v>
      </c>
      <c r="I546" s="11">
        <f t="shared" si="28"/>
        <v>4</v>
      </c>
      <c r="J546" s="11">
        <f t="shared" si="26"/>
        <v>6</v>
      </c>
    </row>
    <row r="547" spans="2:10">
      <c r="B547" s="9">
        <f t="array" ref="B547">MIN(IFERROR(FIND(lstNum,tblSalaries[[#This Row],[How many hours of a day you work on Excel]]),""))</f>
        <v>9</v>
      </c>
      <c r="C547" s="9">
        <f t="array" ref="C547">SUMPRODUCT(COUNTIF(lstDigits,MID(tblSalaries[[#This Row],[How many hours of a day you work on Excel]],ROW($1:$9),1)))</f>
        <v>1</v>
      </c>
      <c r="D547" s="11">
        <f t="array" ref="D547">IFERROR(1*MID(tblSalaries[[#This Row],[How many hours of a day you work on Excel]],B547,C547),0)</f>
        <v>8</v>
      </c>
      <c r="E547" s="9">
        <f t="array" ref="E547">MIN(IFERROR(FIND(lstNum,tblSalaries[[#This Row],[How many hours of a day you work on Excel]],B547+1),""))</f>
        <v>31</v>
      </c>
      <c r="F547" s="9">
        <f t="array" ref="F547">SUMPRODUCT(COUNTIF(lstDigits,MID(tblSalaries[[#This Row],[How many hours of a day you work on Excel]],ROW($1:$9)+1,1)))</f>
        <v>1</v>
      </c>
      <c r="G547" s="11" t="str">
        <f t="array" ref="G547">IFERROR(IF(D547=1*MID(tblSalaries[[#This Row],[How many hours of a day you work on Excel]],E547,F547),"",1*MID(tblSalaries[[#This Row],[How many hours of a day you work on Excel]],E547,F547)),0)</f>
        <v/>
      </c>
      <c r="H547" s="11">
        <f t="shared" si="27"/>
        <v>8</v>
      </c>
      <c r="I547" s="11">
        <f t="shared" si="28"/>
        <v>8</v>
      </c>
      <c r="J547" s="11">
        <f t="shared" si="26"/>
        <v>8</v>
      </c>
    </row>
    <row r="548" spans="2:10">
      <c r="B548" s="9">
        <f t="array" ref="B548">MIN(IFERROR(FIND(lstNum,tblSalaries[[#This Row],[How many hours of a day you work on Excel]]),""))</f>
        <v>1</v>
      </c>
      <c r="C548" s="9">
        <f t="array" ref="C548">SUMPRODUCT(COUNTIF(lstDigits,MID(tblSalaries[[#This Row],[How many hours of a day you work on Excel]],ROW($1:$9),1)))</f>
        <v>2</v>
      </c>
      <c r="D548" s="11">
        <f t="array" ref="D548">IFERROR(1*MID(tblSalaries[[#This Row],[How many hours of a day you work on Excel]],B548,C548),0)</f>
        <v>4</v>
      </c>
      <c r="E548" s="9">
        <f t="array" ref="E548">MIN(IFERROR(FIND(lstNum,tblSalaries[[#This Row],[How many hours of a day you work on Excel]],B548+1),""))</f>
        <v>6</v>
      </c>
      <c r="F548" s="9">
        <f t="array" ref="F548">SUMPRODUCT(COUNTIF(lstDigits,MID(tblSalaries[[#This Row],[How many hours of a day you work on Excel]],ROW($1:$9)+1,1)))</f>
        <v>1</v>
      </c>
      <c r="G548" s="11">
        <f t="array" ref="G548">IFERROR(IF(D548=1*MID(tblSalaries[[#This Row],[How many hours of a day you work on Excel]],E548,F548),"",1*MID(tblSalaries[[#This Row],[How many hours of a day you work on Excel]],E548,F548)),0)</f>
        <v>6</v>
      </c>
      <c r="H548" s="11">
        <f t="shared" si="27"/>
        <v>5</v>
      </c>
      <c r="I548" s="11">
        <f t="shared" si="28"/>
        <v>4</v>
      </c>
      <c r="J548" s="11">
        <f t="shared" si="26"/>
        <v>6</v>
      </c>
    </row>
    <row r="549" spans="2:10">
      <c r="B549" s="9">
        <f t="array" ref="B549">MIN(IFERROR(FIND(lstNum,tblSalaries[[#This Row],[How many hours of a day you work on Excel]]),""))</f>
        <v>1</v>
      </c>
      <c r="C549" s="9">
        <f t="array" ref="C549">SUMPRODUCT(COUNTIF(lstDigits,MID(tblSalaries[[#This Row],[How many hours of a day you work on Excel]],ROW($1:$9),1)))</f>
        <v>2</v>
      </c>
      <c r="D549" s="11">
        <f t="array" ref="D549">IFERROR(1*MID(tblSalaries[[#This Row],[How many hours of a day you work on Excel]],B549,C549),0)</f>
        <v>4</v>
      </c>
      <c r="E549" s="9">
        <f t="array" ref="E549">MIN(IFERROR(FIND(lstNum,tblSalaries[[#This Row],[How many hours of a day you work on Excel]],B549+1),""))</f>
        <v>6</v>
      </c>
      <c r="F549" s="9">
        <f t="array" ref="F549">SUMPRODUCT(COUNTIF(lstDigits,MID(tblSalaries[[#This Row],[How many hours of a day you work on Excel]],ROW($1:$9)+1,1)))</f>
        <v>1</v>
      </c>
      <c r="G549" s="11">
        <f t="array" ref="G549">IFERROR(IF(D549=1*MID(tblSalaries[[#This Row],[How many hours of a day you work on Excel]],E549,F549),"",1*MID(tblSalaries[[#This Row],[How many hours of a day you work on Excel]],E549,F549)),0)</f>
        <v>6</v>
      </c>
      <c r="H549" s="11">
        <f t="shared" si="27"/>
        <v>5</v>
      </c>
      <c r="I549" s="11">
        <f t="shared" si="28"/>
        <v>4</v>
      </c>
      <c r="J549" s="11">
        <f t="shared" si="26"/>
        <v>6</v>
      </c>
    </row>
    <row r="550" spans="2:10">
      <c r="B550" s="9">
        <f t="array" ref="B550">MIN(IFERROR(FIND(lstNum,tblSalaries[[#This Row],[How many hours of a day you work on Excel]]),""))</f>
        <v>1</v>
      </c>
      <c r="C550" s="9">
        <f t="array" ref="C550">SUMPRODUCT(COUNTIF(lstDigits,MID(tblSalaries[[#This Row],[How many hours of a day you work on Excel]],ROW($1:$9),1)))</f>
        <v>2</v>
      </c>
      <c r="D550" s="11">
        <f t="array" ref="D550">IFERROR(1*MID(tblSalaries[[#This Row],[How many hours of a day you work on Excel]],B550,C550),0)</f>
        <v>2</v>
      </c>
      <c r="E550" s="9">
        <f t="array" ref="E550">MIN(IFERROR(FIND(lstNum,tblSalaries[[#This Row],[How many hours of a day you work on Excel]],B550+1),""))</f>
        <v>6</v>
      </c>
      <c r="F550" s="9">
        <f t="array" ref="F550">SUMPRODUCT(COUNTIF(lstDigits,MID(tblSalaries[[#This Row],[How many hours of a day you work on Excel]],ROW($1:$9)+1,1)))</f>
        <v>1</v>
      </c>
      <c r="G550" s="11">
        <f t="array" ref="G550">IFERROR(IF(D550=1*MID(tblSalaries[[#This Row],[How many hours of a day you work on Excel]],E550,F550),"",1*MID(tblSalaries[[#This Row],[How many hours of a day you work on Excel]],E550,F550)),0)</f>
        <v>3</v>
      </c>
      <c r="H550" s="11">
        <f t="shared" si="27"/>
        <v>2.5</v>
      </c>
      <c r="I550" s="11">
        <f t="shared" si="28"/>
        <v>2</v>
      </c>
      <c r="J550" s="11">
        <f t="shared" si="26"/>
        <v>3</v>
      </c>
    </row>
    <row r="551" spans="2:10">
      <c r="B551" s="9">
        <f t="array" ref="B551">MIN(IFERROR(FIND(lstNum,tblSalaries[[#This Row],[How many hours of a day you work on Excel]]),""))</f>
        <v>1</v>
      </c>
      <c r="C551" s="9">
        <f t="array" ref="C551">SUMPRODUCT(COUNTIF(lstDigits,MID(tblSalaries[[#This Row],[How many hours of a day you work on Excel]],ROW($1:$9),1)))</f>
        <v>2</v>
      </c>
      <c r="D551" s="11">
        <f t="array" ref="D551">IFERROR(1*MID(tblSalaries[[#This Row],[How many hours of a day you work on Excel]],B551,C551),0)</f>
        <v>1</v>
      </c>
      <c r="E551" s="9">
        <f t="array" ref="E551">MIN(IFERROR(FIND(lstNum,tblSalaries[[#This Row],[How many hours of a day you work on Excel]],B551+1),""))</f>
        <v>6</v>
      </c>
      <c r="F551" s="9">
        <f t="array" ref="F551">SUMPRODUCT(COUNTIF(lstDigits,MID(tblSalaries[[#This Row],[How many hours of a day you work on Excel]],ROW($1:$9)+1,1)))</f>
        <v>1</v>
      </c>
      <c r="G551" s="11">
        <f t="array" ref="G551">IFERROR(IF(D551=1*MID(tblSalaries[[#This Row],[How many hours of a day you work on Excel]],E551,F551),"",1*MID(tblSalaries[[#This Row],[How many hours of a day you work on Excel]],E551,F551)),0)</f>
        <v>2</v>
      </c>
      <c r="H551" s="11">
        <f t="shared" si="27"/>
        <v>1.5</v>
      </c>
      <c r="I551" s="11">
        <f t="shared" si="28"/>
        <v>1</v>
      </c>
      <c r="J551" s="11">
        <f t="shared" si="26"/>
        <v>2</v>
      </c>
    </row>
    <row r="552" spans="2:10">
      <c r="B552" s="9">
        <f t="array" ref="B552">MIN(IFERROR(FIND(lstNum,tblSalaries[[#This Row],[How many hours of a day you work on Excel]]),""))</f>
        <v>1</v>
      </c>
      <c r="C552" s="9">
        <f t="array" ref="C552">SUMPRODUCT(COUNTIF(lstDigits,MID(tblSalaries[[#This Row],[How many hours of a day you work on Excel]],ROW($1:$9),1)))</f>
        <v>2</v>
      </c>
      <c r="D552" s="11">
        <f t="array" ref="D552">IFERROR(1*MID(tblSalaries[[#This Row],[How many hours of a day you work on Excel]],B552,C552),0)</f>
        <v>2</v>
      </c>
      <c r="E552" s="9">
        <f t="array" ref="E552">MIN(IFERROR(FIND(lstNum,tblSalaries[[#This Row],[How many hours of a day you work on Excel]],B552+1),""))</f>
        <v>6</v>
      </c>
      <c r="F552" s="9">
        <f t="array" ref="F552">SUMPRODUCT(COUNTIF(lstDigits,MID(tblSalaries[[#This Row],[How many hours of a day you work on Excel]],ROW($1:$9)+1,1)))</f>
        <v>1</v>
      </c>
      <c r="G552" s="11">
        <f t="array" ref="G552">IFERROR(IF(D552=1*MID(tblSalaries[[#This Row],[How many hours of a day you work on Excel]],E552,F552),"",1*MID(tblSalaries[[#This Row],[How many hours of a day you work on Excel]],E552,F552)),0)</f>
        <v>3</v>
      </c>
      <c r="H552" s="11">
        <f t="shared" si="27"/>
        <v>2.5</v>
      </c>
      <c r="I552" s="11">
        <f t="shared" si="28"/>
        <v>2</v>
      </c>
      <c r="J552" s="11">
        <f t="shared" si="26"/>
        <v>3</v>
      </c>
    </row>
    <row r="553" spans="2:10">
      <c r="B553" s="9">
        <f t="array" ref="B553">MIN(IFERROR(FIND(lstNum,tblSalaries[[#This Row],[How many hours of a day you work on Excel]]),""))</f>
        <v>1</v>
      </c>
      <c r="C553" s="9">
        <f t="array" ref="C553">SUMPRODUCT(COUNTIF(lstDigits,MID(tblSalaries[[#This Row],[How many hours of a day you work on Excel]],ROW($1:$9),1)))</f>
        <v>2</v>
      </c>
      <c r="D553" s="11">
        <f t="array" ref="D553">IFERROR(1*MID(tblSalaries[[#This Row],[How many hours of a day you work on Excel]],B553,C553),0)</f>
        <v>2</v>
      </c>
      <c r="E553" s="9">
        <f t="array" ref="E553">MIN(IFERROR(FIND(lstNum,tblSalaries[[#This Row],[How many hours of a day you work on Excel]],B553+1),""))</f>
        <v>6</v>
      </c>
      <c r="F553" s="9">
        <f t="array" ref="F553">SUMPRODUCT(COUNTIF(lstDigits,MID(tblSalaries[[#This Row],[How many hours of a day you work on Excel]],ROW($1:$9)+1,1)))</f>
        <v>1</v>
      </c>
      <c r="G553" s="11">
        <f t="array" ref="G553">IFERROR(IF(D553=1*MID(tblSalaries[[#This Row],[How many hours of a day you work on Excel]],E553,F553),"",1*MID(tblSalaries[[#This Row],[How many hours of a day you work on Excel]],E553,F553)),0)</f>
        <v>3</v>
      </c>
      <c r="H553" s="11">
        <f t="shared" si="27"/>
        <v>2.5</v>
      </c>
      <c r="I553" s="11">
        <f t="shared" si="28"/>
        <v>2</v>
      </c>
      <c r="J553" s="11">
        <f t="shared" si="26"/>
        <v>3</v>
      </c>
    </row>
    <row r="554" spans="2:10">
      <c r="B554" s="9">
        <f t="array" ref="B554">MIN(IFERROR(FIND(lstNum,tblSalaries[[#This Row],[How many hours of a day you work on Excel]]),""))</f>
        <v>9</v>
      </c>
      <c r="C554" s="9">
        <f t="array" ref="C554">SUMPRODUCT(COUNTIF(lstDigits,MID(tblSalaries[[#This Row],[How many hours of a day you work on Excel]],ROW($1:$9),1)))</f>
        <v>1</v>
      </c>
      <c r="D554" s="11">
        <f t="array" ref="D554">IFERROR(1*MID(tblSalaries[[#This Row],[How many hours of a day you work on Excel]],B554,C554),0)</f>
        <v>8</v>
      </c>
      <c r="E554" s="9">
        <f t="array" ref="E554">MIN(IFERROR(FIND(lstNum,tblSalaries[[#This Row],[How many hours of a day you work on Excel]],B554+1),""))</f>
        <v>31</v>
      </c>
      <c r="F554" s="9">
        <f t="array" ref="F554">SUMPRODUCT(COUNTIF(lstDigits,MID(tblSalaries[[#This Row],[How many hours of a day you work on Excel]],ROW($1:$9)+1,1)))</f>
        <v>1</v>
      </c>
      <c r="G554" s="11" t="str">
        <f t="array" ref="G554">IFERROR(IF(D554=1*MID(tblSalaries[[#This Row],[How many hours of a day you work on Excel]],E554,F554),"",1*MID(tblSalaries[[#This Row],[How many hours of a day you work on Excel]],E554,F554)),0)</f>
        <v/>
      </c>
      <c r="H554" s="11">
        <f t="shared" si="27"/>
        <v>8</v>
      </c>
      <c r="I554" s="11">
        <f t="shared" si="28"/>
        <v>8</v>
      </c>
      <c r="J554" s="11">
        <f t="shared" si="26"/>
        <v>8</v>
      </c>
    </row>
    <row r="555" spans="2:10">
      <c r="B555" s="9">
        <f t="array" ref="B555">MIN(IFERROR(FIND(lstNum,tblSalaries[[#This Row],[How many hours of a day you work on Excel]]),""))</f>
        <v>1</v>
      </c>
      <c r="C555" s="9">
        <f t="array" ref="C555">SUMPRODUCT(COUNTIF(lstDigits,MID(tblSalaries[[#This Row],[How many hours of a day you work on Excel]],ROW($1:$9),1)))</f>
        <v>2</v>
      </c>
      <c r="D555" s="11">
        <f t="array" ref="D555">IFERROR(1*MID(tblSalaries[[#This Row],[How many hours of a day you work on Excel]],B555,C555),0)</f>
        <v>4</v>
      </c>
      <c r="E555" s="9">
        <f t="array" ref="E555">MIN(IFERROR(FIND(lstNum,tblSalaries[[#This Row],[How many hours of a day you work on Excel]],B555+1),""))</f>
        <v>6</v>
      </c>
      <c r="F555" s="9">
        <f t="array" ref="F555">SUMPRODUCT(COUNTIF(lstDigits,MID(tblSalaries[[#This Row],[How many hours of a day you work on Excel]],ROW($1:$9)+1,1)))</f>
        <v>1</v>
      </c>
      <c r="G555" s="11">
        <f t="array" ref="G555">IFERROR(IF(D555=1*MID(tblSalaries[[#This Row],[How many hours of a day you work on Excel]],E555,F555),"",1*MID(tblSalaries[[#This Row],[How many hours of a day you work on Excel]],E555,F555)),0)</f>
        <v>6</v>
      </c>
      <c r="H555" s="11">
        <f t="shared" si="27"/>
        <v>5</v>
      </c>
      <c r="I555" s="11">
        <f t="shared" si="28"/>
        <v>4</v>
      </c>
      <c r="J555" s="11">
        <f t="shared" si="26"/>
        <v>6</v>
      </c>
    </row>
    <row r="556" spans="2:10">
      <c r="B556" s="9">
        <f t="array" ref="B556">MIN(IFERROR(FIND(lstNum,tblSalaries[[#This Row],[How many hours of a day you work on Excel]]),""))</f>
        <v>1</v>
      </c>
      <c r="C556" s="9">
        <f t="array" ref="C556">SUMPRODUCT(COUNTIF(lstDigits,MID(tblSalaries[[#This Row],[How many hours of a day you work on Excel]],ROW($1:$9),1)))</f>
        <v>2</v>
      </c>
      <c r="D556" s="11">
        <f t="array" ref="D556">IFERROR(1*MID(tblSalaries[[#This Row],[How many hours of a day you work on Excel]],B556,C556),0)</f>
        <v>1</v>
      </c>
      <c r="E556" s="9">
        <f t="array" ref="E556">MIN(IFERROR(FIND(lstNum,tblSalaries[[#This Row],[How many hours of a day you work on Excel]],B556+1),""))</f>
        <v>6</v>
      </c>
      <c r="F556" s="9">
        <f t="array" ref="F556">SUMPRODUCT(COUNTIF(lstDigits,MID(tblSalaries[[#This Row],[How many hours of a day you work on Excel]],ROW($1:$9)+1,1)))</f>
        <v>1</v>
      </c>
      <c r="G556" s="11">
        <f t="array" ref="G556">IFERROR(IF(D556=1*MID(tblSalaries[[#This Row],[How many hours of a day you work on Excel]],E556,F556),"",1*MID(tblSalaries[[#This Row],[How many hours of a day you work on Excel]],E556,F556)),0)</f>
        <v>2</v>
      </c>
      <c r="H556" s="11">
        <f t="shared" si="27"/>
        <v>1.5</v>
      </c>
      <c r="I556" s="11">
        <f t="shared" si="28"/>
        <v>1</v>
      </c>
      <c r="J556" s="11">
        <f t="shared" si="26"/>
        <v>2</v>
      </c>
    </row>
    <row r="557" spans="2:10">
      <c r="B557" s="9">
        <f t="array" ref="B557">MIN(IFERROR(FIND(lstNum,tblSalaries[[#This Row],[How many hours of a day you work on Excel]]),""))</f>
        <v>1</v>
      </c>
      <c r="C557" s="9">
        <f t="array" ref="C557">SUMPRODUCT(COUNTIF(lstDigits,MID(tblSalaries[[#This Row],[How many hours of a day you work on Excel]],ROW($1:$9),1)))</f>
        <v>2</v>
      </c>
      <c r="D557" s="11">
        <f t="array" ref="D557">IFERROR(1*MID(tblSalaries[[#This Row],[How many hours of a day you work on Excel]],B557,C557),0)</f>
        <v>1</v>
      </c>
      <c r="E557" s="9">
        <f t="array" ref="E557">MIN(IFERROR(FIND(lstNum,tblSalaries[[#This Row],[How many hours of a day you work on Excel]],B557+1),""))</f>
        <v>6</v>
      </c>
      <c r="F557" s="9">
        <f t="array" ref="F557">SUMPRODUCT(COUNTIF(lstDigits,MID(tblSalaries[[#This Row],[How many hours of a day you work on Excel]],ROW($1:$9)+1,1)))</f>
        <v>1</v>
      </c>
      <c r="G557" s="11">
        <f t="array" ref="G557">IFERROR(IF(D557=1*MID(tblSalaries[[#This Row],[How many hours of a day you work on Excel]],E557,F557),"",1*MID(tblSalaries[[#This Row],[How many hours of a day you work on Excel]],E557,F557)),0)</f>
        <v>2</v>
      </c>
      <c r="H557" s="11">
        <f t="shared" si="27"/>
        <v>1.5</v>
      </c>
      <c r="I557" s="11">
        <f t="shared" si="28"/>
        <v>1</v>
      </c>
      <c r="J557" s="11">
        <f t="shared" si="26"/>
        <v>2</v>
      </c>
    </row>
    <row r="558" spans="2:10">
      <c r="B558" s="9">
        <f t="array" ref="B558">MIN(IFERROR(FIND(lstNum,tblSalaries[[#This Row],[How many hours of a day you work on Excel]]),""))</f>
        <v>9</v>
      </c>
      <c r="C558" s="9">
        <f t="array" ref="C558">SUMPRODUCT(COUNTIF(lstDigits,MID(tblSalaries[[#This Row],[How many hours of a day you work on Excel]],ROW($1:$9),1)))</f>
        <v>1</v>
      </c>
      <c r="D558" s="11">
        <f t="array" ref="D558">IFERROR(1*MID(tblSalaries[[#This Row],[How many hours of a day you work on Excel]],B558,C558),0)</f>
        <v>8</v>
      </c>
      <c r="E558" s="9">
        <f t="array" ref="E558">MIN(IFERROR(FIND(lstNum,tblSalaries[[#This Row],[How many hours of a day you work on Excel]],B558+1),""))</f>
        <v>31</v>
      </c>
      <c r="F558" s="9">
        <f t="array" ref="F558">SUMPRODUCT(COUNTIF(lstDigits,MID(tblSalaries[[#This Row],[How many hours of a day you work on Excel]],ROW($1:$9)+1,1)))</f>
        <v>1</v>
      </c>
      <c r="G558" s="11" t="str">
        <f t="array" ref="G558">IFERROR(IF(D558=1*MID(tblSalaries[[#This Row],[How many hours of a day you work on Excel]],E558,F558),"",1*MID(tblSalaries[[#This Row],[How many hours of a day you work on Excel]],E558,F558)),0)</f>
        <v/>
      </c>
      <c r="H558" s="11">
        <f t="shared" si="27"/>
        <v>8</v>
      </c>
      <c r="I558" s="11">
        <f t="shared" si="28"/>
        <v>8</v>
      </c>
      <c r="J558" s="11">
        <f t="shared" si="26"/>
        <v>8</v>
      </c>
    </row>
    <row r="559" spans="2:10">
      <c r="B559" s="9">
        <f t="array" ref="B559">MIN(IFERROR(FIND(lstNum,tblSalaries[[#This Row],[How many hours of a day you work on Excel]]),""))</f>
        <v>1</v>
      </c>
      <c r="C559" s="9">
        <f t="array" ref="C559">SUMPRODUCT(COUNTIF(lstDigits,MID(tblSalaries[[#This Row],[How many hours of a day you work on Excel]],ROW($1:$9),1)))</f>
        <v>2</v>
      </c>
      <c r="D559" s="11">
        <f t="array" ref="D559">IFERROR(1*MID(tblSalaries[[#This Row],[How many hours of a day you work on Excel]],B559,C559),0)</f>
        <v>2</v>
      </c>
      <c r="E559" s="9">
        <f t="array" ref="E559">MIN(IFERROR(FIND(lstNum,tblSalaries[[#This Row],[How many hours of a day you work on Excel]],B559+1),""))</f>
        <v>6</v>
      </c>
      <c r="F559" s="9">
        <f t="array" ref="F559">SUMPRODUCT(COUNTIF(lstDigits,MID(tblSalaries[[#This Row],[How many hours of a day you work on Excel]],ROW($1:$9)+1,1)))</f>
        <v>1</v>
      </c>
      <c r="G559" s="11">
        <f t="array" ref="G559">IFERROR(IF(D559=1*MID(tblSalaries[[#This Row],[How many hours of a day you work on Excel]],E559,F559),"",1*MID(tblSalaries[[#This Row],[How many hours of a day you work on Excel]],E559,F559)),0)</f>
        <v>3</v>
      </c>
      <c r="H559" s="11">
        <f t="shared" si="27"/>
        <v>2.5</v>
      </c>
      <c r="I559" s="11">
        <f t="shared" si="28"/>
        <v>2</v>
      </c>
      <c r="J559" s="11">
        <f t="shared" si="26"/>
        <v>3</v>
      </c>
    </row>
    <row r="560" spans="2:10">
      <c r="B560" s="9">
        <f t="array" ref="B560">MIN(IFERROR(FIND(lstNum,tblSalaries[[#This Row],[How many hours of a day you work on Excel]]),""))</f>
        <v>9</v>
      </c>
      <c r="C560" s="9">
        <f t="array" ref="C560">SUMPRODUCT(COUNTIF(lstDigits,MID(tblSalaries[[#This Row],[How many hours of a day you work on Excel]],ROW($1:$9),1)))</f>
        <v>1</v>
      </c>
      <c r="D560" s="11">
        <f t="array" ref="D560">IFERROR(1*MID(tblSalaries[[#This Row],[How many hours of a day you work on Excel]],B560,C560),0)</f>
        <v>8</v>
      </c>
      <c r="E560" s="9">
        <f t="array" ref="E560">MIN(IFERROR(FIND(lstNum,tblSalaries[[#This Row],[How many hours of a day you work on Excel]],B560+1),""))</f>
        <v>31</v>
      </c>
      <c r="F560" s="9">
        <f t="array" ref="F560">SUMPRODUCT(COUNTIF(lstDigits,MID(tblSalaries[[#This Row],[How many hours of a day you work on Excel]],ROW($1:$9)+1,1)))</f>
        <v>1</v>
      </c>
      <c r="G560" s="11" t="str">
        <f t="array" ref="G560">IFERROR(IF(D560=1*MID(tblSalaries[[#This Row],[How many hours of a day you work on Excel]],E560,F560),"",1*MID(tblSalaries[[#This Row],[How many hours of a day you work on Excel]],E560,F560)),0)</f>
        <v/>
      </c>
      <c r="H560" s="11">
        <f t="shared" si="27"/>
        <v>8</v>
      </c>
      <c r="I560" s="11">
        <f t="shared" si="28"/>
        <v>8</v>
      </c>
      <c r="J560" s="11">
        <f t="shared" si="26"/>
        <v>8</v>
      </c>
    </row>
    <row r="561" spans="2:10">
      <c r="B561" s="9">
        <f t="array" ref="B561">MIN(IFERROR(FIND(lstNum,tblSalaries[[#This Row],[How many hours of a day you work on Excel]]),""))</f>
        <v>1</v>
      </c>
      <c r="C561" s="9">
        <f t="array" ref="C561">SUMPRODUCT(COUNTIF(lstDigits,MID(tblSalaries[[#This Row],[How many hours of a day you work on Excel]],ROW($1:$9),1)))</f>
        <v>2</v>
      </c>
      <c r="D561" s="11">
        <f t="array" ref="D561">IFERROR(1*MID(tblSalaries[[#This Row],[How many hours of a day you work on Excel]],B561,C561),0)</f>
        <v>4</v>
      </c>
      <c r="E561" s="9">
        <f t="array" ref="E561">MIN(IFERROR(FIND(lstNum,tblSalaries[[#This Row],[How many hours of a day you work on Excel]],B561+1),""))</f>
        <v>6</v>
      </c>
      <c r="F561" s="9">
        <f t="array" ref="F561">SUMPRODUCT(COUNTIF(lstDigits,MID(tblSalaries[[#This Row],[How many hours of a day you work on Excel]],ROW($1:$9)+1,1)))</f>
        <v>1</v>
      </c>
      <c r="G561" s="11">
        <f t="array" ref="G561">IFERROR(IF(D561=1*MID(tblSalaries[[#This Row],[How many hours of a day you work on Excel]],E561,F561),"",1*MID(tblSalaries[[#This Row],[How many hours of a day you work on Excel]],E561,F561)),0)</f>
        <v>6</v>
      </c>
      <c r="H561" s="11">
        <f t="shared" si="27"/>
        <v>5</v>
      </c>
      <c r="I561" s="11">
        <f t="shared" si="28"/>
        <v>4</v>
      </c>
      <c r="J561" s="11">
        <f t="shared" si="26"/>
        <v>6</v>
      </c>
    </row>
    <row r="562" spans="2:10">
      <c r="B562" s="9">
        <f t="array" ref="B562">MIN(IFERROR(FIND(lstNum,tblSalaries[[#This Row],[How many hours of a day you work on Excel]]),""))</f>
        <v>1</v>
      </c>
      <c r="C562" s="9">
        <f t="array" ref="C562">SUMPRODUCT(COUNTIF(lstDigits,MID(tblSalaries[[#This Row],[How many hours of a day you work on Excel]],ROW($1:$9),1)))</f>
        <v>2</v>
      </c>
      <c r="D562" s="11">
        <f t="array" ref="D562">IFERROR(1*MID(tblSalaries[[#This Row],[How many hours of a day you work on Excel]],B562,C562),0)</f>
        <v>2</v>
      </c>
      <c r="E562" s="9">
        <f t="array" ref="E562">MIN(IFERROR(FIND(lstNum,tblSalaries[[#This Row],[How many hours of a day you work on Excel]],B562+1),""))</f>
        <v>6</v>
      </c>
      <c r="F562" s="9">
        <f t="array" ref="F562">SUMPRODUCT(COUNTIF(lstDigits,MID(tblSalaries[[#This Row],[How many hours of a day you work on Excel]],ROW($1:$9)+1,1)))</f>
        <v>1</v>
      </c>
      <c r="G562" s="11">
        <f t="array" ref="G562">IFERROR(IF(D562=1*MID(tblSalaries[[#This Row],[How many hours of a day you work on Excel]],E562,F562),"",1*MID(tblSalaries[[#This Row],[How many hours of a day you work on Excel]],E562,F562)),0)</f>
        <v>3</v>
      </c>
      <c r="H562" s="11">
        <f t="shared" si="27"/>
        <v>2.5</v>
      </c>
      <c r="I562" s="11">
        <f t="shared" si="28"/>
        <v>2</v>
      </c>
      <c r="J562" s="11">
        <f t="shared" si="26"/>
        <v>3</v>
      </c>
    </row>
    <row r="563" spans="2:10">
      <c r="B563" s="9">
        <f t="array" ref="B563">MIN(IFERROR(FIND(lstNum,tblSalaries[[#This Row],[How many hours of a day you work on Excel]]),""))</f>
        <v>1</v>
      </c>
      <c r="C563" s="9">
        <f t="array" ref="C563">SUMPRODUCT(COUNTIF(lstDigits,MID(tblSalaries[[#This Row],[How many hours of a day you work on Excel]],ROW($1:$9),1)))</f>
        <v>2</v>
      </c>
      <c r="D563" s="11">
        <f t="array" ref="D563">IFERROR(1*MID(tblSalaries[[#This Row],[How many hours of a day you work on Excel]],B563,C563),0)</f>
        <v>4</v>
      </c>
      <c r="E563" s="9">
        <f t="array" ref="E563">MIN(IFERROR(FIND(lstNum,tblSalaries[[#This Row],[How many hours of a day you work on Excel]],B563+1),""))</f>
        <v>6</v>
      </c>
      <c r="F563" s="9">
        <f t="array" ref="F563">SUMPRODUCT(COUNTIF(lstDigits,MID(tblSalaries[[#This Row],[How many hours of a day you work on Excel]],ROW($1:$9)+1,1)))</f>
        <v>1</v>
      </c>
      <c r="G563" s="11">
        <f t="array" ref="G563">IFERROR(IF(D563=1*MID(tblSalaries[[#This Row],[How many hours of a day you work on Excel]],E563,F563),"",1*MID(tblSalaries[[#This Row],[How many hours of a day you work on Excel]],E563,F563)),0)</f>
        <v>6</v>
      </c>
      <c r="H563" s="11">
        <f t="shared" si="27"/>
        <v>5</v>
      </c>
      <c r="I563" s="11">
        <f t="shared" si="28"/>
        <v>4</v>
      </c>
      <c r="J563" s="11">
        <f t="shared" si="26"/>
        <v>6</v>
      </c>
    </row>
    <row r="564" spans="2:10">
      <c r="B564" s="9">
        <f t="array" ref="B564">MIN(IFERROR(FIND(lstNum,tblSalaries[[#This Row],[How many hours of a day you work on Excel]]),""))</f>
        <v>1</v>
      </c>
      <c r="C564" s="9">
        <f t="array" ref="C564">SUMPRODUCT(COUNTIF(lstDigits,MID(tblSalaries[[#This Row],[How many hours of a day you work on Excel]],ROW($1:$9),1)))</f>
        <v>2</v>
      </c>
      <c r="D564" s="11">
        <f t="array" ref="D564">IFERROR(1*MID(tblSalaries[[#This Row],[How many hours of a day you work on Excel]],B564,C564),0)</f>
        <v>4</v>
      </c>
      <c r="E564" s="9">
        <f t="array" ref="E564">MIN(IFERROR(FIND(lstNum,tblSalaries[[#This Row],[How many hours of a day you work on Excel]],B564+1),""))</f>
        <v>6</v>
      </c>
      <c r="F564" s="9">
        <f t="array" ref="F564">SUMPRODUCT(COUNTIF(lstDigits,MID(tblSalaries[[#This Row],[How many hours of a day you work on Excel]],ROW($1:$9)+1,1)))</f>
        <v>1</v>
      </c>
      <c r="G564" s="11">
        <f t="array" ref="G564">IFERROR(IF(D564=1*MID(tblSalaries[[#This Row],[How many hours of a day you work on Excel]],E564,F564),"",1*MID(tblSalaries[[#This Row],[How many hours of a day you work on Excel]],E564,F564)),0)</f>
        <v>6</v>
      </c>
      <c r="H564" s="11">
        <f t="shared" si="27"/>
        <v>5</v>
      </c>
      <c r="I564" s="11">
        <f t="shared" si="28"/>
        <v>4</v>
      </c>
      <c r="J564" s="11">
        <f t="shared" si="26"/>
        <v>6</v>
      </c>
    </row>
    <row r="565" spans="2:10">
      <c r="B565" s="9">
        <f t="array" ref="B565">MIN(IFERROR(FIND(lstNum,tblSalaries[[#This Row],[How many hours of a day you work on Excel]]),""))</f>
        <v>9</v>
      </c>
      <c r="C565" s="9">
        <f t="array" ref="C565">SUMPRODUCT(COUNTIF(lstDigits,MID(tblSalaries[[#This Row],[How many hours of a day you work on Excel]],ROW($1:$9),1)))</f>
        <v>1</v>
      </c>
      <c r="D565" s="11">
        <f t="array" ref="D565">IFERROR(1*MID(tblSalaries[[#This Row],[How many hours of a day you work on Excel]],B565,C565),0)</f>
        <v>8</v>
      </c>
      <c r="E565" s="9">
        <f t="array" ref="E565">MIN(IFERROR(FIND(lstNum,tblSalaries[[#This Row],[How many hours of a day you work on Excel]],B565+1),""))</f>
        <v>31</v>
      </c>
      <c r="F565" s="9">
        <f t="array" ref="F565">SUMPRODUCT(COUNTIF(lstDigits,MID(tblSalaries[[#This Row],[How many hours of a day you work on Excel]],ROW($1:$9)+1,1)))</f>
        <v>1</v>
      </c>
      <c r="G565" s="11" t="str">
        <f t="array" ref="G565">IFERROR(IF(D565=1*MID(tblSalaries[[#This Row],[How many hours of a day you work on Excel]],E565,F565),"",1*MID(tblSalaries[[#This Row],[How many hours of a day you work on Excel]],E565,F565)),0)</f>
        <v/>
      </c>
      <c r="H565" s="11">
        <f t="shared" si="27"/>
        <v>8</v>
      </c>
      <c r="I565" s="11">
        <f t="shared" si="28"/>
        <v>8</v>
      </c>
      <c r="J565" s="11">
        <f t="shared" si="26"/>
        <v>8</v>
      </c>
    </row>
    <row r="566" spans="2:10">
      <c r="B566" s="9">
        <f t="array" ref="B566">MIN(IFERROR(FIND(lstNum,tblSalaries[[#This Row],[How many hours of a day you work on Excel]]),""))</f>
        <v>1</v>
      </c>
      <c r="C566" s="9">
        <f t="array" ref="C566">SUMPRODUCT(COUNTIF(lstDigits,MID(tblSalaries[[#This Row],[How many hours of a day you work on Excel]],ROW($1:$9),1)))</f>
        <v>2</v>
      </c>
      <c r="D566" s="11">
        <f t="array" ref="D566">IFERROR(1*MID(tblSalaries[[#This Row],[How many hours of a day you work on Excel]],B566,C566),0)</f>
        <v>4</v>
      </c>
      <c r="E566" s="9">
        <f t="array" ref="E566">MIN(IFERROR(FIND(lstNum,tblSalaries[[#This Row],[How many hours of a day you work on Excel]],B566+1),""))</f>
        <v>6</v>
      </c>
      <c r="F566" s="9">
        <f t="array" ref="F566">SUMPRODUCT(COUNTIF(lstDigits,MID(tblSalaries[[#This Row],[How many hours of a day you work on Excel]],ROW($1:$9)+1,1)))</f>
        <v>1</v>
      </c>
      <c r="G566" s="11">
        <f t="array" ref="G566">IFERROR(IF(D566=1*MID(tblSalaries[[#This Row],[How many hours of a day you work on Excel]],E566,F566),"",1*MID(tblSalaries[[#This Row],[How many hours of a day you work on Excel]],E566,F566)),0)</f>
        <v>6</v>
      </c>
      <c r="H566" s="11">
        <f t="shared" si="27"/>
        <v>5</v>
      </c>
      <c r="I566" s="11">
        <f t="shared" si="28"/>
        <v>4</v>
      </c>
      <c r="J566" s="11">
        <f t="shared" si="26"/>
        <v>6</v>
      </c>
    </row>
    <row r="567" spans="2:10">
      <c r="B567" s="9">
        <f t="array" ref="B567">MIN(IFERROR(FIND(lstNum,tblSalaries[[#This Row],[How many hours of a day you work on Excel]]),""))</f>
        <v>1</v>
      </c>
      <c r="C567" s="9">
        <f t="array" ref="C567">SUMPRODUCT(COUNTIF(lstDigits,MID(tblSalaries[[#This Row],[How many hours of a day you work on Excel]],ROW($1:$9),1)))</f>
        <v>2</v>
      </c>
      <c r="D567" s="11">
        <f t="array" ref="D567">IFERROR(1*MID(tblSalaries[[#This Row],[How many hours of a day you work on Excel]],B567,C567),0)</f>
        <v>4</v>
      </c>
      <c r="E567" s="9">
        <f t="array" ref="E567">MIN(IFERROR(FIND(lstNum,tblSalaries[[#This Row],[How many hours of a day you work on Excel]],B567+1),""))</f>
        <v>6</v>
      </c>
      <c r="F567" s="9">
        <f t="array" ref="F567">SUMPRODUCT(COUNTIF(lstDigits,MID(tblSalaries[[#This Row],[How many hours of a day you work on Excel]],ROW($1:$9)+1,1)))</f>
        <v>1</v>
      </c>
      <c r="G567" s="11">
        <f t="array" ref="G567">IFERROR(IF(D567=1*MID(tblSalaries[[#This Row],[How many hours of a day you work on Excel]],E567,F567),"",1*MID(tblSalaries[[#This Row],[How many hours of a day you work on Excel]],E567,F567)),0)</f>
        <v>6</v>
      </c>
      <c r="H567" s="11">
        <f t="shared" si="27"/>
        <v>5</v>
      </c>
      <c r="I567" s="11">
        <f t="shared" si="28"/>
        <v>4</v>
      </c>
      <c r="J567" s="11">
        <f t="shared" si="26"/>
        <v>6</v>
      </c>
    </row>
    <row r="568" spans="2:10">
      <c r="B568" s="9">
        <f t="array" ref="B568">MIN(IFERROR(FIND(lstNum,tblSalaries[[#This Row],[How many hours of a day you work on Excel]]),""))</f>
        <v>9</v>
      </c>
      <c r="C568" s="9">
        <f t="array" ref="C568">SUMPRODUCT(COUNTIF(lstDigits,MID(tblSalaries[[#This Row],[How many hours of a day you work on Excel]],ROW($1:$9),1)))</f>
        <v>1</v>
      </c>
      <c r="D568" s="11">
        <f t="array" ref="D568">IFERROR(1*MID(tblSalaries[[#This Row],[How many hours of a day you work on Excel]],B568,C568),0)</f>
        <v>8</v>
      </c>
      <c r="E568" s="9">
        <f t="array" ref="E568">MIN(IFERROR(FIND(lstNum,tblSalaries[[#This Row],[How many hours of a day you work on Excel]],B568+1),""))</f>
        <v>31</v>
      </c>
      <c r="F568" s="9">
        <f t="array" ref="F568">SUMPRODUCT(COUNTIF(lstDigits,MID(tblSalaries[[#This Row],[How many hours of a day you work on Excel]],ROW($1:$9)+1,1)))</f>
        <v>1</v>
      </c>
      <c r="G568" s="11" t="str">
        <f t="array" ref="G568">IFERROR(IF(D568=1*MID(tblSalaries[[#This Row],[How many hours of a day you work on Excel]],E568,F568),"",1*MID(tblSalaries[[#This Row],[How many hours of a day you work on Excel]],E568,F568)),0)</f>
        <v/>
      </c>
      <c r="H568" s="11">
        <f t="shared" si="27"/>
        <v>8</v>
      </c>
      <c r="I568" s="11">
        <f t="shared" si="28"/>
        <v>8</v>
      </c>
      <c r="J568" s="11">
        <f t="shared" si="26"/>
        <v>8</v>
      </c>
    </row>
    <row r="569" spans="2:10">
      <c r="B569" s="9">
        <f t="array" ref="B569">MIN(IFERROR(FIND(lstNum,tblSalaries[[#This Row],[How many hours of a day you work on Excel]]),""))</f>
        <v>9</v>
      </c>
      <c r="C569" s="9">
        <f t="array" ref="C569">SUMPRODUCT(COUNTIF(lstDigits,MID(tblSalaries[[#This Row],[How many hours of a day you work on Excel]],ROW($1:$9),1)))</f>
        <v>1</v>
      </c>
      <c r="D569" s="11">
        <f t="array" ref="D569">IFERROR(1*MID(tblSalaries[[#This Row],[How many hours of a day you work on Excel]],B569,C569),0)</f>
        <v>8</v>
      </c>
      <c r="E569" s="9">
        <f t="array" ref="E569">MIN(IFERROR(FIND(lstNum,tblSalaries[[#This Row],[How many hours of a day you work on Excel]],B569+1),""))</f>
        <v>31</v>
      </c>
      <c r="F569" s="9">
        <f t="array" ref="F569">SUMPRODUCT(COUNTIF(lstDigits,MID(tblSalaries[[#This Row],[How many hours of a day you work on Excel]],ROW($1:$9)+1,1)))</f>
        <v>1</v>
      </c>
      <c r="G569" s="11" t="str">
        <f t="array" ref="G569">IFERROR(IF(D569=1*MID(tblSalaries[[#This Row],[How many hours of a day you work on Excel]],E569,F569),"",1*MID(tblSalaries[[#This Row],[How many hours of a day you work on Excel]],E569,F569)),0)</f>
        <v/>
      </c>
      <c r="H569" s="11">
        <f t="shared" si="27"/>
        <v>8</v>
      </c>
      <c r="I569" s="11">
        <f t="shared" si="28"/>
        <v>8</v>
      </c>
      <c r="J569" s="11">
        <f t="shared" si="26"/>
        <v>8</v>
      </c>
    </row>
    <row r="570" spans="2:10">
      <c r="B570" s="9">
        <f t="array" ref="B570">MIN(IFERROR(FIND(lstNum,tblSalaries[[#This Row],[How many hours of a day you work on Excel]]),""))</f>
        <v>1</v>
      </c>
      <c r="C570" s="9">
        <f t="array" ref="C570">SUMPRODUCT(COUNTIF(lstDigits,MID(tblSalaries[[#This Row],[How many hours of a day you work on Excel]],ROW($1:$9),1)))</f>
        <v>2</v>
      </c>
      <c r="D570" s="11">
        <f t="array" ref="D570">IFERROR(1*MID(tblSalaries[[#This Row],[How many hours of a day you work on Excel]],B570,C570),0)</f>
        <v>1</v>
      </c>
      <c r="E570" s="9">
        <f t="array" ref="E570">MIN(IFERROR(FIND(lstNum,tblSalaries[[#This Row],[How many hours of a day you work on Excel]],B570+1),""))</f>
        <v>6</v>
      </c>
      <c r="F570" s="9">
        <f t="array" ref="F570">SUMPRODUCT(COUNTIF(lstDigits,MID(tblSalaries[[#This Row],[How many hours of a day you work on Excel]],ROW($1:$9)+1,1)))</f>
        <v>1</v>
      </c>
      <c r="G570" s="11">
        <f t="array" ref="G570">IFERROR(IF(D570=1*MID(tblSalaries[[#This Row],[How many hours of a day you work on Excel]],E570,F570),"",1*MID(tblSalaries[[#This Row],[How many hours of a day you work on Excel]],E570,F570)),0)</f>
        <v>2</v>
      </c>
      <c r="H570" s="11">
        <f t="shared" si="27"/>
        <v>1.5</v>
      </c>
      <c r="I570" s="11">
        <f t="shared" si="28"/>
        <v>1</v>
      </c>
      <c r="J570" s="11">
        <f t="shared" si="26"/>
        <v>2</v>
      </c>
    </row>
    <row r="571" spans="2:10">
      <c r="B571" s="9">
        <f t="array" ref="B571">MIN(IFERROR(FIND(lstNum,tblSalaries[[#This Row],[How many hours of a day you work on Excel]]),""))</f>
        <v>1</v>
      </c>
      <c r="C571" s="9">
        <f t="array" ref="C571">SUMPRODUCT(COUNTIF(lstDigits,MID(tblSalaries[[#This Row],[How many hours of a day you work on Excel]],ROW($1:$9),1)))</f>
        <v>2</v>
      </c>
      <c r="D571" s="11">
        <f t="array" ref="D571">IFERROR(1*MID(tblSalaries[[#This Row],[How many hours of a day you work on Excel]],B571,C571),0)</f>
        <v>4</v>
      </c>
      <c r="E571" s="9">
        <f t="array" ref="E571">MIN(IFERROR(FIND(lstNum,tblSalaries[[#This Row],[How many hours of a day you work on Excel]],B571+1),""))</f>
        <v>6</v>
      </c>
      <c r="F571" s="9">
        <f t="array" ref="F571">SUMPRODUCT(COUNTIF(lstDigits,MID(tblSalaries[[#This Row],[How many hours of a day you work on Excel]],ROW($1:$9)+1,1)))</f>
        <v>1</v>
      </c>
      <c r="G571" s="11">
        <f t="array" ref="G571">IFERROR(IF(D571=1*MID(tblSalaries[[#This Row],[How many hours of a day you work on Excel]],E571,F571),"",1*MID(tblSalaries[[#This Row],[How many hours of a day you work on Excel]],E571,F571)),0)</f>
        <v>6</v>
      </c>
      <c r="H571" s="11">
        <f t="shared" si="27"/>
        <v>5</v>
      </c>
      <c r="I571" s="11">
        <f t="shared" si="28"/>
        <v>4</v>
      </c>
      <c r="J571" s="11">
        <f t="shared" si="26"/>
        <v>6</v>
      </c>
    </row>
    <row r="572" spans="2:10">
      <c r="B572" s="9">
        <f t="array" ref="B572">MIN(IFERROR(FIND(lstNum,tblSalaries[[#This Row],[How many hours of a day you work on Excel]]),""))</f>
        <v>1</v>
      </c>
      <c r="C572" s="9">
        <f t="array" ref="C572">SUMPRODUCT(COUNTIF(lstDigits,MID(tblSalaries[[#This Row],[How many hours of a day you work on Excel]],ROW($1:$9),1)))</f>
        <v>2</v>
      </c>
      <c r="D572" s="11">
        <f t="array" ref="D572">IFERROR(1*MID(tblSalaries[[#This Row],[How many hours of a day you work on Excel]],B572,C572),0)</f>
        <v>2</v>
      </c>
      <c r="E572" s="9">
        <f t="array" ref="E572">MIN(IFERROR(FIND(lstNum,tblSalaries[[#This Row],[How many hours of a day you work on Excel]],B572+1),""))</f>
        <v>6</v>
      </c>
      <c r="F572" s="9">
        <f t="array" ref="F572">SUMPRODUCT(COUNTIF(lstDigits,MID(tblSalaries[[#This Row],[How many hours of a day you work on Excel]],ROW($1:$9)+1,1)))</f>
        <v>1</v>
      </c>
      <c r="G572" s="11">
        <f t="array" ref="G572">IFERROR(IF(D572=1*MID(tblSalaries[[#This Row],[How many hours of a day you work on Excel]],E572,F572),"",1*MID(tblSalaries[[#This Row],[How many hours of a day you work on Excel]],E572,F572)),0)</f>
        <v>3</v>
      </c>
      <c r="H572" s="11">
        <f t="shared" si="27"/>
        <v>2.5</v>
      </c>
      <c r="I572" s="11">
        <f t="shared" si="28"/>
        <v>2</v>
      </c>
      <c r="J572" s="11">
        <f t="shared" si="26"/>
        <v>3</v>
      </c>
    </row>
    <row r="573" spans="2:10">
      <c r="B573" s="9">
        <f t="array" ref="B573">MIN(IFERROR(FIND(lstNum,tblSalaries[[#This Row],[How many hours of a day you work on Excel]]),""))</f>
        <v>1</v>
      </c>
      <c r="C573" s="9">
        <f t="array" ref="C573">SUMPRODUCT(COUNTIF(lstDigits,MID(tblSalaries[[#This Row],[How many hours of a day you work on Excel]],ROW($1:$9),1)))</f>
        <v>2</v>
      </c>
      <c r="D573" s="11">
        <f t="array" ref="D573">IFERROR(1*MID(tblSalaries[[#This Row],[How many hours of a day you work on Excel]],B573,C573),0)</f>
        <v>4</v>
      </c>
      <c r="E573" s="9">
        <f t="array" ref="E573">MIN(IFERROR(FIND(lstNum,tblSalaries[[#This Row],[How many hours of a day you work on Excel]],B573+1),""))</f>
        <v>6</v>
      </c>
      <c r="F573" s="9">
        <f t="array" ref="F573">SUMPRODUCT(COUNTIF(lstDigits,MID(tblSalaries[[#This Row],[How many hours of a day you work on Excel]],ROW($1:$9)+1,1)))</f>
        <v>1</v>
      </c>
      <c r="G573" s="11">
        <f t="array" ref="G573">IFERROR(IF(D573=1*MID(tblSalaries[[#This Row],[How many hours of a day you work on Excel]],E573,F573),"",1*MID(tblSalaries[[#This Row],[How many hours of a day you work on Excel]],E573,F573)),0)</f>
        <v>6</v>
      </c>
      <c r="H573" s="11">
        <f t="shared" si="27"/>
        <v>5</v>
      </c>
      <c r="I573" s="11">
        <f t="shared" si="28"/>
        <v>4</v>
      </c>
      <c r="J573" s="11">
        <f t="shared" si="26"/>
        <v>6</v>
      </c>
    </row>
    <row r="574" spans="2:10">
      <c r="B574" s="9">
        <f t="array" ref="B574">MIN(IFERROR(FIND(lstNum,tblSalaries[[#This Row],[How many hours of a day you work on Excel]]),""))</f>
        <v>1</v>
      </c>
      <c r="C574" s="9">
        <f t="array" ref="C574">SUMPRODUCT(COUNTIF(lstDigits,MID(tblSalaries[[#This Row],[How many hours of a day you work on Excel]],ROW($1:$9),1)))</f>
        <v>2</v>
      </c>
      <c r="D574" s="11">
        <f t="array" ref="D574">IFERROR(1*MID(tblSalaries[[#This Row],[How many hours of a day you work on Excel]],B574,C574),0)</f>
        <v>2</v>
      </c>
      <c r="E574" s="9">
        <f t="array" ref="E574">MIN(IFERROR(FIND(lstNum,tblSalaries[[#This Row],[How many hours of a day you work on Excel]],B574+1),""))</f>
        <v>6</v>
      </c>
      <c r="F574" s="9">
        <f t="array" ref="F574">SUMPRODUCT(COUNTIF(lstDigits,MID(tblSalaries[[#This Row],[How many hours of a day you work on Excel]],ROW($1:$9)+1,1)))</f>
        <v>1</v>
      </c>
      <c r="G574" s="11">
        <f t="array" ref="G574">IFERROR(IF(D574=1*MID(tblSalaries[[#This Row],[How many hours of a day you work on Excel]],E574,F574),"",1*MID(tblSalaries[[#This Row],[How many hours of a day you work on Excel]],E574,F574)),0)</f>
        <v>3</v>
      </c>
      <c r="H574" s="11">
        <f t="shared" si="27"/>
        <v>2.5</v>
      </c>
      <c r="I574" s="11">
        <f t="shared" si="28"/>
        <v>2</v>
      </c>
      <c r="J574" s="11">
        <f t="shared" si="26"/>
        <v>3</v>
      </c>
    </row>
    <row r="575" spans="2:10">
      <c r="B575" s="9">
        <f t="array" ref="B575">MIN(IFERROR(FIND(lstNum,tblSalaries[[#This Row],[How many hours of a day you work on Excel]]),""))</f>
        <v>1</v>
      </c>
      <c r="C575" s="9">
        <f t="array" ref="C575">SUMPRODUCT(COUNTIF(lstDigits,MID(tblSalaries[[#This Row],[How many hours of a day you work on Excel]],ROW($1:$9),1)))</f>
        <v>2</v>
      </c>
      <c r="D575" s="11">
        <f t="array" ref="D575">IFERROR(1*MID(tblSalaries[[#This Row],[How many hours of a day you work on Excel]],B575,C575),0)</f>
        <v>4</v>
      </c>
      <c r="E575" s="9">
        <f t="array" ref="E575">MIN(IFERROR(FIND(lstNum,tblSalaries[[#This Row],[How many hours of a day you work on Excel]],B575+1),""))</f>
        <v>6</v>
      </c>
      <c r="F575" s="9">
        <f t="array" ref="F575">SUMPRODUCT(COUNTIF(lstDigits,MID(tblSalaries[[#This Row],[How many hours of a day you work on Excel]],ROW($1:$9)+1,1)))</f>
        <v>1</v>
      </c>
      <c r="G575" s="11">
        <f t="array" ref="G575">IFERROR(IF(D575=1*MID(tblSalaries[[#This Row],[How many hours of a day you work on Excel]],E575,F575),"",1*MID(tblSalaries[[#This Row],[How many hours of a day you work on Excel]],E575,F575)),0)</f>
        <v>6</v>
      </c>
      <c r="H575" s="11">
        <f t="shared" si="27"/>
        <v>5</v>
      </c>
      <c r="I575" s="11">
        <f t="shared" si="28"/>
        <v>4</v>
      </c>
      <c r="J575" s="11">
        <f t="shared" si="26"/>
        <v>6</v>
      </c>
    </row>
    <row r="576" spans="2:10">
      <c r="B576" s="9">
        <f t="array" ref="B576">MIN(IFERROR(FIND(lstNum,tblSalaries[[#This Row],[How many hours of a day you work on Excel]]),""))</f>
        <v>1</v>
      </c>
      <c r="C576" s="9">
        <f t="array" ref="C576">SUMPRODUCT(COUNTIF(lstDigits,MID(tblSalaries[[#This Row],[How many hours of a day you work on Excel]],ROW($1:$9),1)))</f>
        <v>2</v>
      </c>
      <c r="D576" s="11">
        <f t="array" ref="D576">IFERROR(1*MID(tblSalaries[[#This Row],[How many hours of a day you work on Excel]],B576,C576),0)</f>
        <v>2</v>
      </c>
      <c r="E576" s="9">
        <f t="array" ref="E576">MIN(IFERROR(FIND(lstNum,tblSalaries[[#This Row],[How many hours of a day you work on Excel]],B576+1),""))</f>
        <v>6</v>
      </c>
      <c r="F576" s="9">
        <f t="array" ref="F576">SUMPRODUCT(COUNTIF(lstDigits,MID(tblSalaries[[#This Row],[How many hours of a day you work on Excel]],ROW($1:$9)+1,1)))</f>
        <v>1</v>
      </c>
      <c r="G576" s="11">
        <f t="array" ref="G576">IFERROR(IF(D576=1*MID(tblSalaries[[#This Row],[How many hours of a day you work on Excel]],E576,F576),"",1*MID(tblSalaries[[#This Row],[How many hours of a day you work on Excel]],E576,F576)),0)</f>
        <v>3</v>
      </c>
      <c r="H576" s="11">
        <f t="shared" si="27"/>
        <v>2.5</v>
      </c>
      <c r="I576" s="11">
        <f t="shared" si="28"/>
        <v>2</v>
      </c>
      <c r="J576" s="11">
        <f t="shared" si="26"/>
        <v>3</v>
      </c>
    </row>
    <row r="577" spans="2:10">
      <c r="B577" s="9">
        <f t="array" ref="B577">MIN(IFERROR(FIND(lstNum,tblSalaries[[#This Row],[How many hours of a day you work on Excel]]),""))</f>
        <v>1</v>
      </c>
      <c r="C577" s="9">
        <f t="array" ref="C577">SUMPRODUCT(COUNTIF(lstDigits,MID(tblSalaries[[#This Row],[How many hours of a day you work on Excel]],ROW($1:$9),1)))</f>
        <v>2</v>
      </c>
      <c r="D577" s="11">
        <f t="array" ref="D577">IFERROR(1*MID(tblSalaries[[#This Row],[How many hours of a day you work on Excel]],B577,C577),0)</f>
        <v>2</v>
      </c>
      <c r="E577" s="9">
        <f t="array" ref="E577">MIN(IFERROR(FIND(lstNum,tblSalaries[[#This Row],[How many hours of a day you work on Excel]],B577+1),""))</f>
        <v>6</v>
      </c>
      <c r="F577" s="9">
        <f t="array" ref="F577">SUMPRODUCT(COUNTIF(lstDigits,MID(tblSalaries[[#This Row],[How many hours of a day you work on Excel]],ROW($1:$9)+1,1)))</f>
        <v>1</v>
      </c>
      <c r="G577" s="11">
        <f t="array" ref="G577">IFERROR(IF(D577=1*MID(tblSalaries[[#This Row],[How many hours of a day you work on Excel]],E577,F577),"",1*MID(tblSalaries[[#This Row],[How many hours of a day you work on Excel]],E577,F577)),0)</f>
        <v>3</v>
      </c>
      <c r="H577" s="11">
        <f t="shared" si="27"/>
        <v>2.5</v>
      </c>
      <c r="I577" s="11">
        <f t="shared" si="28"/>
        <v>2</v>
      </c>
      <c r="J577" s="11">
        <f t="shared" si="26"/>
        <v>3</v>
      </c>
    </row>
    <row r="578" spans="2:10">
      <c r="B578" s="9">
        <f t="array" ref="B578">MIN(IFERROR(FIND(lstNum,tblSalaries[[#This Row],[How many hours of a day you work on Excel]]),""))</f>
        <v>1</v>
      </c>
      <c r="C578" s="9">
        <f t="array" ref="C578">SUMPRODUCT(COUNTIF(lstDigits,MID(tblSalaries[[#This Row],[How many hours of a day you work on Excel]],ROW($1:$9),1)))</f>
        <v>2</v>
      </c>
      <c r="D578" s="11">
        <f t="array" ref="D578">IFERROR(1*MID(tblSalaries[[#This Row],[How many hours of a day you work on Excel]],B578,C578),0)</f>
        <v>1</v>
      </c>
      <c r="E578" s="9">
        <f t="array" ref="E578">MIN(IFERROR(FIND(lstNum,tblSalaries[[#This Row],[How many hours of a day you work on Excel]],B578+1),""))</f>
        <v>6</v>
      </c>
      <c r="F578" s="9">
        <f t="array" ref="F578">SUMPRODUCT(COUNTIF(lstDigits,MID(tblSalaries[[#This Row],[How many hours of a day you work on Excel]],ROW($1:$9)+1,1)))</f>
        <v>1</v>
      </c>
      <c r="G578" s="11">
        <f t="array" ref="G578">IFERROR(IF(D578=1*MID(tblSalaries[[#This Row],[How many hours of a day you work on Excel]],E578,F578),"",1*MID(tblSalaries[[#This Row],[How many hours of a day you work on Excel]],E578,F578)),0)</f>
        <v>2</v>
      </c>
      <c r="H578" s="11">
        <f t="shared" si="27"/>
        <v>1.5</v>
      </c>
      <c r="I578" s="11">
        <f t="shared" si="28"/>
        <v>1</v>
      </c>
      <c r="J578" s="11">
        <f t="shared" si="26"/>
        <v>2</v>
      </c>
    </row>
    <row r="579" spans="2:10">
      <c r="B579" s="9">
        <f t="array" ref="B579">MIN(IFERROR(FIND(lstNum,tblSalaries[[#This Row],[How many hours of a day you work on Excel]]),""))</f>
        <v>1</v>
      </c>
      <c r="C579" s="9">
        <f t="array" ref="C579">SUMPRODUCT(COUNTIF(lstDigits,MID(tblSalaries[[#This Row],[How many hours of a day you work on Excel]],ROW($1:$9),1)))</f>
        <v>2</v>
      </c>
      <c r="D579" s="11">
        <f t="array" ref="D579">IFERROR(1*MID(tblSalaries[[#This Row],[How many hours of a day you work on Excel]],B579,C579),0)</f>
        <v>4</v>
      </c>
      <c r="E579" s="9">
        <f t="array" ref="E579">MIN(IFERROR(FIND(lstNum,tblSalaries[[#This Row],[How many hours of a day you work on Excel]],B579+1),""))</f>
        <v>6</v>
      </c>
      <c r="F579" s="9">
        <f t="array" ref="F579">SUMPRODUCT(COUNTIF(lstDigits,MID(tblSalaries[[#This Row],[How many hours of a day you work on Excel]],ROW($1:$9)+1,1)))</f>
        <v>1</v>
      </c>
      <c r="G579" s="11">
        <f t="array" ref="G579">IFERROR(IF(D579=1*MID(tblSalaries[[#This Row],[How many hours of a day you work on Excel]],E579,F579),"",1*MID(tblSalaries[[#This Row],[How many hours of a day you work on Excel]],E579,F579)),0)</f>
        <v>6</v>
      </c>
      <c r="H579" s="11">
        <f t="shared" si="27"/>
        <v>5</v>
      </c>
      <c r="I579" s="11">
        <f t="shared" si="28"/>
        <v>4</v>
      </c>
      <c r="J579" s="11">
        <f t="shared" si="26"/>
        <v>6</v>
      </c>
    </row>
    <row r="580" spans="2:10">
      <c r="B580" s="9">
        <f t="array" ref="B580">MIN(IFERROR(FIND(lstNum,tblSalaries[[#This Row],[How many hours of a day you work on Excel]]),""))</f>
        <v>1</v>
      </c>
      <c r="C580" s="9">
        <f t="array" ref="C580">SUMPRODUCT(COUNTIF(lstDigits,MID(tblSalaries[[#This Row],[How many hours of a day you work on Excel]],ROW($1:$9),1)))</f>
        <v>2</v>
      </c>
      <c r="D580" s="11">
        <f t="array" ref="D580">IFERROR(1*MID(tblSalaries[[#This Row],[How many hours of a day you work on Excel]],B580,C580),0)</f>
        <v>4</v>
      </c>
      <c r="E580" s="9">
        <f t="array" ref="E580">MIN(IFERROR(FIND(lstNum,tblSalaries[[#This Row],[How many hours of a day you work on Excel]],B580+1),""))</f>
        <v>6</v>
      </c>
      <c r="F580" s="9">
        <f t="array" ref="F580">SUMPRODUCT(COUNTIF(lstDigits,MID(tblSalaries[[#This Row],[How many hours of a day you work on Excel]],ROW($1:$9)+1,1)))</f>
        <v>1</v>
      </c>
      <c r="G580" s="11">
        <f t="array" ref="G580">IFERROR(IF(D580=1*MID(tblSalaries[[#This Row],[How many hours of a day you work on Excel]],E580,F580),"",1*MID(tblSalaries[[#This Row],[How many hours of a day you work on Excel]],E580,F580)),0)</f>
        <v>6</v>
      </c>
      <c r="H580" s="11">
        <f t="shared" si="27"/>
        <v>5</v>
      </c>
      <c r="I580" s="11">
        <f t="shared" si="28"/>
        <v>4</v>
      </c>
      <c r="J580" s="11">
        <f t="shared" si="26"/>
        <v>6</v>
      </c>
    </row>
    <row r="581" spans="2:10">
      <c r="B581" s="9">
        <f t="array" ref="B581">MIN(IFERROR(FIND(lstNum,tblSalaries[[#This Row],[How many hours of a day you work on Excel]]),""))</f>
        <v>1</v>
      </c>
      <c r="C581" s="9">
        <f t="array" ref="C581">SUMPRODUCT(COUNTIF(lstDigits,MID(tblSalaries[[#This Row],[How many hours of a day you work on Excel]],ROW($1:$9),1)))</f>
        <v>2</v>
      </c>
      <c r="D581" s="11">
        <f t="array" ref="D581">IFERROR(1*MID(tblSalaries[[#This Row],[How many hours of a day you work on Excel]],B581,C581),0)</f>
        <v>4</v>
      </c>
      <c r="E581" s="9">
        <f t="array" ref="E581">MIN(IFERROR(FIND(lstNum,tblSalaries[[#This Row],[How many hours of a day you work on Excel]],B581+1),""))</f>
        <v>6</v>
      </c>
      <c r="F581" s="9">
        <f t="array" ref="F581">SUMPRODUCT(COUNTIF(lstDigits,MID(tblSalaries[[#This Row],[How many hours of a day you work on Excel]],ROW($1:$9)+1,1)))</f>
        <v>1</v>
      </c>
      <c r="G581" s="11">
        <f t="array" ref="G581">IFERROR(IF(D581=1*MID(tblSalaries[[#This Row],[How many hours of a day you work on Excel]],E581,F581),"",1*MID(tblSalaries[[#This Row],[How many hours of a day you work on Excel]],E581,F581)),0)</f>
        <v>6</v>
      </c>
      <c r="H581" s="11">
        <f t="shared" si="27"/>
        <v>5</v>
      </c>
      <c r="I581" s="11">
        <f t="shared" si="28"/>
        <v>4</v>
      </c>
      <c r="J581" s="11">
        <f t="shared" si="26"/>
        <v>6</v>
      </c>
    </row>
    <row r="582" spans="2:10">
      <c r="B582" s="9">
        <f t="array" ref="B582">MIN(IFERROR(FIND(lstNum,tblSalaries[[#This Row],[How many hours of a day you work on Excel]]),""))</f>
        <v>1</v>
      </c>
      <c r="C582" s="9">
        <f t="array" ref="C582">SUMPRODUCT(COUNTIF(lstDigits,MID(tblSalaries[[#This Row],[How many hours of a day you work on Excel]],ROW($1:$9),1)))</f>
        <v>2</v>
      </c>
      <c r="D582" s="11">
        <f t="array" ref="D582">IFERROR(1*MID(tblSalaries[[#This Row],[How many hours of a day you work on Excel]],B582,C582),0)</f>
        <v>2</v>
      </c>
      <c r="E582" s="9">
        <f t="array" ref="E582">MIN(IFERROR(FIND(lstNum,tblSalaries[[#This Row],[How many hours of a day you work on Excel]],B582+1),""))</f>
        <v>6</v>
      </c>
      <c r="F582" s="9">
        <f t="array" ref="F582">SUMPRODUCT(COUNTIF(lstDigits,MID(tblSalaries[[#This Row],[How many hours of a day you work on Excel]],ROW($1:$9)+1,1)))</f>
        <v>1</v>
      </c>
      <c r="G582" s="11">
        <f t="array" ref="G582">IFERROR(IF(D582=1*MID(tblSalaries[[#This Row],[How many hours of a day you work on Excel]],E582,F582),"",1*MID(tblSalaries[[#This Row],[How many hours of a day you work on Excel]],E582,F582)),0)</f>
        <v>3</v>
      </c>
      <c r="H582" s="11">
        <f t="shared" si="27"/>
        <v>2.5</v>
      </c>
      <c r="I582" s="11">
        <f t="shared" si="28"/>
        <v>2</v>
      </c>
      <c r="J582" s="11">
        <f t="shared" si="26"/>
        <v>3</v>
      </c>
    </row>
    <row r="583" spans="2:10">
      <c r="B583" s="9">
        <f t="array" ref="B583">MIN(IFERROR(FIND(lstNum,tblSalaries[[#This Row],[How many hours of a day you work on Excel]]),""))</f>
        <v>1</v>
      </c>
      <c r="C583" s="9">
        <f t="array" ref="C583">SUMPRODUCT(COUNTIF(lstDigits,MID(tblSalaries[[#This Row],[How many hours of a day you work on Excel]],ROW($1:$9),1)))</f>
        <v>2</v>
      </c>
      <c r="D583" s="11">
        <f t="array" ref="D583">IFERROR(1*MID(tblSalaries[[#This Row],[How many hours of a day you work on Excel]],B583,C583),0)</f>
        <v>4</v>
      </c>
      <c r="E583" s="9">
        <f t="array" ref="E583">MIN(IFERROR(FIND(lstNum,tblSalaries[[#This Row],[How many hours of a day you work on Excel]],B583+1),""))</f>
        <v>6</v>
      </c>
      <c r="F583" s="9">
        <f t="array" ref="F583">SUMPRODUCT(COUNTIF(lstDigits,MID(tblSalaries[[#This Row],[How many hours of a day you work on Excel]],ROW($1:$9)+1,1)))</f>
        <v>1</v>
      </c>
      <c r="G583" s="11">
        <f t="array" ref="G583">IFERROR(IF(D583=1*MID(tblSalaries[[#This Row],[How many hours of a day you work on Excel]],E583,F583),"",1*MID(tblSalaries[[#This Row],[How many hours of a day you work on Excel]],E583,F583)),0)</f>
        <v>6</v>
      </c>
      <c r="H583" s="11">
        <f t="shared" si="27"/>
        <v>5</v>
      </c>
      <c r="I583" s="11">
        <f t="shared" si="28"/>
        <v>4</v>
      </c>
      <c r="J583" s="11">
        <f t="shared" ref="J583:J646" si="29">MAX(D583,G583)</f>
        <v>6</v>
      </c>
    </row>
    <row r="584" spans="2:10">
      <c r="B584" s="9">
        <f t="array" ref="B584">MIN(IFERROR(FIND(lstNum,tblSalaries[[#This Row],[How many hours of a day you work on Excel]]),""))</f>
        <v>1</v>
      </c>
      <c r="C584" s="9">
        <f t="array" ref="C584">SUMPRODUCT(COUNTIF(lstDigits,MID(tblSalaries[[#This Row],[How many hours of a day you work on Excel]],ROW($1:$9),1)))</f>
        <v>2</v>
      </c>
      <c r="D584" s="11">
        <f t="array" ref="D584">IFERROR(1*MID(tblSalaries[[#This Row],[How many hours of a day you work on Excel]],B584,C584),0)</f>
        <v>4</v>
      </c>
      <c r="E584" s="9">
        <f t="array" ref="E584">MIN(IFERROR(FIND(lstNum,tblSalaries[[#This Row],[How many hours of a day you work on Excel]],B584+1),""))</f>
        <v>6</v>
      </c>
      <c r="F584" s="9">
        <f t="array" ref="F584">SUMPRODUCT(COUNTIF(lstDigits,MID(tblSalaries[[#This Row],[How many hours of a day you work on Excel]],ROW($1:$9)+1,1)))</f>
        <v>1</v>
      </c>
      <c r="G584" s="11">
        <f t="array" ref="G584">IFERROR(IF(D584=1*MID(tblSalaries[[#This Row],[How many hours of a day you work on Excel]],E584,F584),"",1*MID(tblSalaries[[#This Row],[How many hours of a day you work on Excel]],E584,F584)),0)</f>
        <v>6</v>
      </c>
      <c r="H584" s="11">
        <f t="shared" si="27"/>
        <v>5</v>
      </c>
      <c r="I584" s="11">
        <f t="shared" si="28"/>
        <v>4</v>
      </c>
      <c r="J584" s="11">
        <f t="shared" si="29"/>
        <v>6</v>
      </c>
    </row>
    <row r="585" spans="2:10">
      <c r="B585" s="9">
        <f t="array" ref="B585">MIN(IFERROR(FIND(lstNum,tblSalaries[[#This Row],[How many hours of a day you work on Excel]]),""))</f>
        <v>9</v>
      </c>
      <c r="C585" s="9">
        <f t="array" ref="C585">SUMPRODUCT(COUNTIF(lstDigits,MID(tblSalaries[[#This Row],[How many hours of a day you work on Excel]],ROW($1:$9),1)))</f>
        <v>1</v>
      </c>
      <c r="D585" s="11">
        <f t="array" ref="D585">IFERROR(1*MID(tblSalaries[[#This Row],[How many hours of a day you work on Excel]],B585,C585),0)</f>
        <v>8</v>
      </c>
      <c r="E585" s="9">
        <f t="array" ref="E585">MIN(IFERROR(FIND(lstNum,tblSalaries[[#This Row],[How many hours of a day you work on Excel]],B585+1),""))</f>
        <v>31</v>
      </c>
      <c r="F585" s="9">
        <f t="array" ref="F585">SUMPRODUCT(COUNTIF(lstDigits,MID(tblSalaries[[#This Row],[How many hours of a day you work on Excel]],ROW($1:$9)+1,1)))</f>
        <v>1</v>
      </c>
      <c r="G585" s="11" t="str">
        <f t="array" ref="G585">IFERROR(IF(D585=1*MID(tblSalaries[[#This Row],[How many hours of a day you work on Excel]],E585,F585),"",1*MID(tblSalaries[[#This Row],[How many hours of a day you work on Excel]],E585,F585)),0)</f>
        <v/>
      </c>
      <c r="H585" s="11">
        <f t="shared" si="27"/>
        <v>8</v>
      </c>
      <c r="I585" s="11">
        <f t="shared" si="28"/>
        <v>8</v>
      </c>
      <c r="J585" s="11">
        <f t="shared" si="29"/>
        <v>8</v>
      </c>
    </row>
    <row r="586" spans="2:10">
      <c r="B586" s="9">
        <f t="array" ref="B586">MIN(IFERROR(FIND(lstNum,tblSalaries[[#This Row],[How many hours of a day you work on Excel]]),""))</f>
        <v>1</v>
      </c>
      <c r="C586" s="9">
        <f t="array" ref="C586">SUMPRODUCT(COUNTIF(lstDigits,MID(tblSalaries[[#This Row],[How many hours of a day you work on Excel]],ROW($1:$9),1)))</f>
        <v>2</v>
      </c>
      <c r="D586" s="11">
        <f t="array" ref="D586">IFERROR(1*MID(tblSalaries[[#This Row],[How many hours of a day you work on Excel]],B586,C586),0)</f>
        <v>4</v>
      </c>
      <c r="E586" s="9">
        <f t="array" ref="E586">MIN(IFERROR(FIND(lstNum,tblSalaries[[#This Row],[How many hours of a day you work on Excel]],B586+1),""))</f>
        <v>6</v>
      </c>
      <c r="F586" s="9">
        <f t="array" ref="F586">SUMPRODUCT(COUNTIF(lstDigits,MID(tblSalaries[[#This Row],[How many hours of a day you work on Excel]],ROW($1:$9)+1,1)))</f>
        <v>1</v>
      </c>
      <c r="G586" s="11">
        <f t="array" ref="G586">IFERROR(IF(D586=1*MID(tblSalaries[[#This Row],[How many hours of a day you work on Excel]],E586,F586),"",1*MID(tblSalaries[[#This Row],[How many hours of a day you work on Excel]],E586,F586)),0)</f>
        <v>6</v>
      </c>
      <c r="H586" s="11">
        <f t="shared" si="27"/>
        <v>5</v>
      </c>
      <c r="I586" s="11">
        <f t="shared" si="28"/>
        <v>4</v>
      </c>
      <c r="J586" s="11">
        <f t="shared" si="29"/>
        <v>6</v>
      </c>
    </row>
    <row r="587" spans="2:10">
      <c r="B587" s="9">
        <f t="array" ref="B587">MIN(IFERROR(FIND(lstNum,tblSalaries[[#This Row],[How many hours of a day you work on Excel]]),""))</f>
        <v>9</v>
      </c>
      <c r="C587" s="9">
        <f t="array" ref="C587">SUMPRODUCT(COUNTIF(lstDigits,MID(tblSalaries[[#This Row],[How many hours of a day you work on Excel]],ROW($1:$9),1)))</f>
        <v>1</v>
      </c>
      <c r="D587" s="11">
        <f t="array" ref="D587">IFERROR(1*MID(tblSalaries[[#This Row],[How many hours of a day you work on Excel]],B587,C587),0)</f>
        <v>8</v>
      </c>
      <c r="E587" s="9">
        <f t="array" ref="E587">MIN(IFERROR(FIND(lstNum,tblSalaries[[#This Row],[How many hours of a day you work on Excel]],B587+1),""))</f>
        <v>31</v>
      </c>
      <c r="F587" s="9">
        <f t="array" ref="F587">SUMPRODUCT(COUNTIF(lstDigits,MID(tblSalaries[[#This Row],[How many hours of a day you work on Excel]],ROW($1:$9)+1,1)))</f>
        <v>1</v>
      </c>
      <c r="G587" s="11" t="str">
        <f t="array" ref="G587">IFERROR(IF(D587=1*MID(tblSalaries[[#This Row],[How many hours of a day you work on Excel]],E587,F587),"",1*MID(tblSalaries[[#This Row],[How many hours of a day you work on Excel]],E587,F587)),0)</f>
        <v/>
      </c>
      <c r="H587" s="11">
        <f t="shared" si="27"/>
        <v>8</v>
      </c>
      <c r="I587" s="11">
        <f t="shared" si="28"/>
        <v>8</v>
      </c>
      <c r="J587" s="11">
        <f t="shared" si="29"/>
        <v>8</v>
      </c>
    </row>
    <row r="588" spans="2:10">
      <c r="B588" s="9">
        <f t="array" ref="B588">MIN(IFERROR(FIND(lstNum,tblSalaries[[#This Row],[How many hours of a day you work on Excel]]),""))</f>
        <v>1</v>
      </c>
      <c r="C588" s="9">
        <f t="array" ref="C588">SUMPRODUCT(COUNTIF(lstDigits,MID(tblSalaries[[#This Row],[How many hours of a day you work on Excel]],ROW($1:$9),1)))</f>
        <v>2</v>
      </c>
      <c r="D588" s="11">
        <f t="array" ref="D588">IFERROR(1*MID(tblSalaries[[#This Row],[How many hours of a day you work on Excel]],B588,C588),0)</f>
        <v>2</v>
      </c>
      <c r="E588" s="9">
        <f t="array" ref="E588">MIN(IFERROR(FIND(lstNum,tblSalaries[[#This Row],[How many hours of a day you work on Excel]],B588+1),""))</f>
        <v>6</v>
      </c>
      <c r="F588" s="9">
        <f t="array" ref="F588">SUMPRODUCT(COUNTIF(lstDigits,MID(tblSalaries[[#This Row],[How many hours of a day you work on Excel]],ROW($1:$9)+1,1)))</f>
        <v>1</v>
      </c>
      <c r="G588" s="11">
        <f t="array" ref="G588">IFERROR(IF(D588=1*MID(tblSalaries[[#This Row],[How many hours of a day you work on Excel]],E588,F588),"",1*MID(tblSalaries[[#This Row],[How many hours of a day you work on Excel]],E588,F588)),0)</f>
        <v>3</v>
      </c>
      <c r="H588" s="11">
        <f t="shared" si="27"/>
        <v>2.5</v>
      </c>
      <c r="I588" s="11">
        <f t="shared" si="28"/>
        <v>2</v>
      </c>
      <c r="J588" s="11">
        <f t="shared" si="29"/>
        <v>3</v>
      </c>
    </row>
    <row r="589" spans="2:10">
      <c r="B589" s="9">
        <f t="array" ref="B589">MIN(IFERROR(FIND(lstNum,tblSalaries[[#This Row],[How many hours of a day you work on Excel]]),""))</f>
        <v>1</v>
      </c>
      <c r="C589" s="9">
        <f t="array" ref="C589">SUMPRODUCT(COUNTIF(lstDigits,MID(tblSalaries[[#This Row],[How many hours of a day you work on Excel]],ROW($1:$9),1)))</f>
        <v>2</v>
      </c>
      <c r="D589" s="11">
        <f t="array" ref="D589">IFERROR(1*MID(tblSalaries[[#This Row],[How many hours of a day you work on Excel]],B589,C589),0)</f>
        <v>2</v>
      </c>
      <c r="E589" s="9">
        <f t="array" ref="E589">MIN(IFERROR(FIND(lstNum,tblSalaries[[#This Row],[How many hours of a day you work on Excel]],B589+1),""))</f>
        <v>6</v>
      </c>
      <c r="F589" s="9">
        <f t="array" ref="F589">SUMPRODUCT(COUNTIF(lstDigits,MID(tblSalaries[[#This Row],[How many hours of a day you work on Excel]],ROW($1:$9)+1,1)))</f>
        <v>1</v>
      </c>
      <c r="G589" s="11">
        <f t="array" ref="G589">IFERROR(IF(D589=1*MID(tblSalaries[[#This Row],[How many hours of a day you work on Excel]],E589,F589),"",1*MID(tblSalaries[[#This Row],[How many hours of a day you work on Excel]],E589,F589)),0)</f>
        <v>3</v>
      </c>
      <c r="H589" s="11">
        <f t="shared" si="27"/>
        <v>2.5</v>
      </c>
      <c r="I589" s="11">
        <f t="shared" si="28"/>
        <v>2</v>
      </c>
      <c r="J589" s="11">
        <f t="shared" si="29"/>
        <v>3</v>
      </c>
    </row>
    <row r="590" spans="2:10">
      <c r="B590" s="9">
        <f t="array" ref="B590">MIN(IFERROR(FIND(lstNum,tblSalaries[[#This Row],[How many hours of a day you work on Excel]]),""))</f>
        <v>1</v>
      </c>
      <c r="C590" s="9">
        <f t="array" ref="C590">SUMPRODUCT(COUNTIF(lstDigits,MID(tblSalaries[[#This Row],[How many hours of a day you work on Excel]],ROW($1:$9),1)))</f>
        <v>2</v>
      </c>
      <c r="D590" s="11">
        <f t="array" ref="D590">IFERROR(1*MID(tblSalaries[[#This Row],[How many hours of a day you work on Excel]],B590,C590),0)</f>
        <v>4</v>
      </c>
      <c r="E590" s="9">
        <f t="array" ref="E590">MIN(IFERROR(FIND(lstNum,tblSalaries[[#This Row],[How many hours of a day you work on Excel]],B590+1),""))</f>
        <v>6</v>
      </c>
      <c r="F590" s="9">
        <f t="array" ref="F590">SUMPRODUCT(COUNTIF(lstDigits,MID(tblSalaries[[#This Row],[How many hours of a day you work on Excel]],ROW($1:$9)+1,1)))</f>
        <v>1</v>
      </c>
      <c r="G590" s="11">
        <f t="array" ref="G590">IFERROR(IF(D590=1*MID(tblSalaries[[#This Row],[How many hours of a day you work on Excel]],E590,F590),"",1*MID(tblSalaries[[#This Row],[How many hours of a day you work on Excel]],E590,F590)),0)</f>
        <v>6</v>
      </c>
      <c r="H590" s="11">
        <f t="shared" si="27"/>
        <v>5</v>
      </c>
      <c r="I590" s="11">
        <f t="shared" si="28"/>
        <v>4</v>
      </c>
      <c r="J590" s="11">
        <f t="shared" si="29"/>
        <v>6</v>
      </c>
    </row>
    <row r="591" spans="2:10">
      <c r="B591" s="9">
        <f t="array" ref="B591">MIN(IFERROR(FIND(lstNum,tblSalaries[[#This Row],[How many hours of a day you work on Excel]]),""))</f>
        <v>1</v>
      </c>
      <c r="C591" s="9">
        <f t="array" ref="C591">SUMPRODUCT(COUNTIF(lstDigits,MID(tblSalaries[[#This Row],[How many hours of a day you work on Excel]],ROW($1:$9),1)))</f>
        <v>2</v>
      </c>
      <c r="D591" s="11">
        <f t="array" ref="D591">IFERROR(1*MID(tblSalaries[[#This Row],[How many hours of a day you work on Excel]],B591,C591),0)</f>
        <v>1</v>
      </c>
      <c r="E591" s="9">
        <f t="array" ref="E591">MIN(IFERROR(FIND(lstNum,tblSalaries[[#This Row],[How many hours of a day you work on Excel]],B591+1),""))</f>
        <v>6</v>
      </c>
      <c r="F591" s="9">
        <f t="array" ref="F591">SUMPRODUCT(COUNTIF(lstDigits,MID(tblSalaries[[#This Row],[How many hours of a day you work on Excel]],ROW($1:$9)+1,1)))</f>
        <v>1</v>
      </c>
      <c r="G591" s="11">
        <f t="array" ref="G591">IFERROR(IF(D591=1*MID(tblSalaries[[#This Row],[How many hours of a day you work on Excel]],E591,F591),"",1*MID(tblSalaries[[#This Row],[How many hours of a day you work on Excel]],E591,F591)),0)</f>
        <v>2</v>
      </c>
      <c r="H591" s="11">
        <f t="shared" si="27"/>
        <v>1.5</v>
      </c>
      <c r="I591" s="11">
        <f t="shared" si="28"/>
        <v>1</v>
      </c>
      <c r="J591" s="11">
        <f t="shared" si="29"/>
        <v>2</v>
      </c>
    </row>
    <row r="592" spans="2:10">
      <c r="B592" s="9">
        <f t="array" ref="B592">MIN(IFERROR(FIND(lstNum,tblSalaries[[#This Row],[How many hours of a day you work on Excel]]),""))</f>
        <v>1</v>
      </c>
      <c r="C592" s="9">
        <f t="array" ref="C592">SUMPRODUCT(COUNTIF(lstDigits,MID(tblSalaries[[#This Row],[How many hours of a day you work on Excel]],ROW($1:$9),1)))</f>
        <v>2</v>
      </c>
      <c r="D592" s="11">
        <f t="array" ref="D592">IFERROR(1*MID(tblSalaries[[#This Row],[How many hours of a day you work on Excel]],B592,C592),0)</f>
        <v>1</v>
      </c>
      <c r="E592" s="9">
        <f t="array" ref="E592">MIN(IFERROR(FIND(lstNum,tblSalaries[[#This Row],[How many hours of a day you work on Excel]],B592+1),""))</f>
        <v>6</v>
      </c>
      <c r="F592" s="9">
        <f t="array" ref="F592">SUMPRODUCT(COUNTIF(lstDigits,MID(tblSalaries[[#This Row],[How many hours of a day you work on Excel]],ROW($1:$9)+1,1)))</f>
        <v>1</v>
      </c>
      <c r="G592" s="11">
        <f t="array" ref="G592">IFERROR(IF(D592=1*MID(tblSalaries[[#This Row],[How many hours of a day you work on Excel]],E592,F592),"",1*MID(tblSalaries[[#This Row],[How many hours of a day you work on Excel]],E592,F592)),0)</f>
        <v>2</v>
      </c>
      <c r="H592" s="11">
        <f t="shared" si="27"/>
        <v>1.5</v>
      </c>
      <c r="I592" s="11">
        <f t="shared" si="28"/>
        <v>1</v>
      </c>
      <c r="J592" s="11">
        <f t="shared" si="29"/>
        <v>2</v>
      </c>
    </row>
    <row r="593" spans="2:10">
      <c r="B593" s="9">
        <f t="array" ref="B593">MIN(IFERROR(FIND(lstNum,tblSalaries[[#This Row],[How many hours of a day you work on Excel]]),""))</f>
        <v>1</v>
      </c>
      <c r="C593" s="9">
        <f t="array" ref="C593">SUMPRODUCT(COUNTIF(lstDigits,MID(tblSalaries[[#This Row],[How many hours of a day you work on Excel]],ROW($1:$9),1)))</f>
        <v>2</v>
      </c>
      <c r="D593" s="11">
        <f t="array" ref="D593">IFERROR(1*MID(tblSalaries[[#This Row],[How many hours of a day you work on Excel]],B593,C593),0)</f>
        <v>4</v>
      </c>
      <c r="E593" s="9">
        <f t="array" ref="E593">MIN(IFERROR(FIND(lstNum,tblSalaries[[#This Row],[How many hours of a day you work on Excel]],B593+1),""))</f>
        <v>6</v>
      </c>
      <c r="F593" s="9">
        <f t="array" ref="F593">SUMPRODUCT(COUNTIF(lstDigits,MID(tblSalaries[[#This Row],[How many hours of a day you work on Excel]],ROW($1:$9)+1,1)))</f>
        <v>1</v>
      </c>
      <c r="G593" s="11">
        <f t="array" ref="G593">IFERROR(IF(D593=1*MID(tblSalaries[[#This Row],[How many hours of a day you work on Excel]],E593,F593),"",1*MID(tblSalaries[[#This Row],[How many hours of a day you work on Excel]],E593,F593)),0)</f>
        <v>6</v>
      </c>
      <c r="H593" s="11">
        <f t="shared" si="27"/>
        <v>5</v>
      </c>
      <c r="I593" s="11">
        <f t="shared" si="28"/>
        <v>4</v>
      </c>
      <c r="J593" s="11">
        <f t="shared" si="29"/>
        <v>6</v>
      </c>
    </row>
    <row r="594" spans="2:10">
      <c r="B594" s="9">
        <f t="array" ref="B594">MIN(IFERROR(FIND(lstNum,tblSalaries[[#This Row],[How many hours of a day you work on Excel]]),""))</f>
        <v>1</v>
      </c>
      <c r="C594" s="9">
        <f t="array" ref="C594">SUMPRODUCT(COUNTIF(lstDigits,MID(tblSalaries[[#This Row],[How many hours of a day you work on Excel]],ROW($1:$9),1)))</f>
        <v>2</v>
      </c>
      <c r="D594" s="11">
        <f t="array" ref="D594">IFERROR(1*MID(tblSalaries[[#This Row],[How many hours of a day you work on Excel]],B594,C594),0)</f>
        <v>4</v>
      </c>
      <c r="E594" s="9">
        <f t="array" ref="E594">MIN(IFERROR(FIND(lstNum,tblSalaries[[#This Row],[How many hours of a day you work on Excel]],B594+1),""))</f>
        <v>6</v>
      </c>
      <c r="F594" s="9">
        <f t="array" ref="F594">SUMPRODUCT(COUNTIF(lstDigits,MID(tblSalaries[[#This Row],[How many hours of a day you work on Excel]],ROW($1:$9)+1,1)))</f>
        <v>1</v>
      </c>
      <c r="G594" s="11">
        <f t="array" ref="G594">IFERROR(IF(D594=1*MID(tblSalaries[[#This Row],[How many hours of a day you work on Excel]],E594,F594),"",1*MID(tblSalaries[[#This Row],[How many hours of a day you work on Excel]],E594,F594)),0)</f>
        <v>6</v>
      </c>
      <c r="H594" s="11">
        <f t="shared" si="27"/>
        <v>5</v>
      </c>
      <c r="I594" s="11">
        <f t="shared" si="28"/>
        <v>4</v>
      </c>
      <c r="J594" s="11">
        <f t="shared" si="29"/>
        <v>6</v>
      </c>
    </row>
    <row r="595" spans="2:10">
      <c r="B595" s="9">
        <f t="array" ref="B595">MIN(IFERROR(FIND(lstNum,tblSalaries[[#This Row],[How many hours of a day you work on Excel]]),""))</f>
        <v>1</v>
      </c>
      <c r="C595" s="9">
        <f t="array" ref="C595">SUMPRODUCT(COUNTIF(lstDigits,MID(tblSalaries[[#This Row],[How many hours of a day you work on Excel]],ROW($1:$9),1)))</f>
        <v>2</v>
      </c>
      <c r="D595" s="11">
        <f t="array" ref="D595">IFERROR(1*MID(tblSalaries[[#This Row],[How many hours of a day you work on Excel]],B595,C595),0)</f>
        <v>2</v>
      </c>
      <c r="E595" s="9">
        <f t="array" ref="E595">MIN(IFERROR(FIND(lstNum,tblSalaries[[#This Row],[How many hours of a day you work on Excel]],B595+1),""))</f>
        <v>6</v>
      </c>
      <c r="F595" s="9">
        <f t="array" ref="F595">SUMPRODUCT(COUNTIF(lstDigits,MID(tblSalaries[[#This Row],[How many hours of a day you work on Excel]],ROW($1:$9)+1,1)))</f>
        <v>1</v>
      </c>
      <c r="G595" s="11">
        <f t="array" ref="G595">IFERROR(IF(D595=1*MID(tblSalaries[[#This Row],[How many hours of a day you work on Excel]],E595,F595),"",1*MID(tblSalaries[[#This Row],[How many hours of a day you work on Excel]],E595,F595)),0)</f>
        <v>3</v>
      </c>
      <c r="H595" s="11">
        <f t="shared" si="27"/>
        <v>2.5</v>
      </c>
      <c r="I595" s="11">
        <f t="shared" si="28"/>
        <v>2</v>
      </c>
      <c r="J595" s="11">
        <f t="shared" si="29"/>
        <v>3</v>
      </c>
    </row>
    <row r="596" spans="2:10">
      <c r="B596" s="9">
        <f t="array" ref="B596">MIN(IFERROR(FIND(lstNum,tblSalaries[[#This Row],[How many hours of a day you work on Excel]]),""))</f>
        <v>1</v>
      </c>
      <c r="C596" s="9">
        <f t="array" ref="C596">SUMPRODUCT(COUNTIF(lstDigits,MID(tblSalaries[[#This Row],[How many hours of a day you work on Excel]],ROW($1:$9),1)))</f>
        <v>2</v>
      </c>
      <c r="D596" s="11">
        <f t="array" ref="D596">IFERROR(1*MID(tblSalaries[[#This Row],[How many hours of a day you work on Excel]],B596,C596),0)</f>
        <v>2</v>
      </c>
      <c r="E596" s="9">
        <f t="array" ref="E596">MIN(IFERROR(FIND(lstNum,tblSalaries[[#This Row],[How many hours of a day you work on Excel]],B596+1),""))</f>
        <v>6</v>
      </c>
      <c r="F596" s="9">
        <f t="array" ref="F596">SUMPRODUCT(COUNTIF(lstDigits,MID(tblSalaries[[#This Row],[How many hours of a day you work on Excel]],ROW($1:$9)+1,1)))</f>
        <v>1</v>
      </c>
      <c r="G596" s="11">
        <f t="array" ref="G596">IFERROR(IF(D596=1*MID(tblSalaries[[#This Row],[How many hours of a day you work on Excel]],E596,F596),"",1*MID(tblSalaries[[#This Row],[How many hours of a day you work on Excel]],E596,F596)),0)</f>
        <v>3</v>
      </c>
      <c r="H596" s="11">
        <f t="shared" si="27"/>
        <v>2.5</v>
      </c>
      <c r="I596" s="11">
        <f t="shared" si="28"/>
        <v>2</v>
      </c>
      <c r="J596" s="11">
        <f t="shared" si="29"/>
        <v>3</v>
      </c>
    </row>
    <row r="597" spans="2:10">
      <c r="B597" s="9">
        <f t="array" ref="B597">MIN(IFERROR(FIND(lstNum,tblSalaries[[#This Row],[How many hours of a day you work on Excel]]),""))</f>
        <v>1</v>
      </c>
      <c r="C597" s="9">
        <f t="array" ref="C597">SUMPRODUCT(COUNTIF(lstDigits,MID(tblSalaries[[#This Row],[How many hours of a day you work on Excel]],ROW($1:$9),1)))</f>
        <v>2</v>
      </c>
      <c r="D597" s="11">
        <f t="array" ref="D597">IFERROR(1*MID(tblSalaries[[#This Row],[How many hours of a day you work on Excel]],B597,C597),0)</f>
        <v>1</v>
      </c>
      <c r="E597" s="9">
        <f t="array" ref="E597">MIN(IFERROR(FIND(lstNum,tblSalaries[[#This Row],[How many hours of a day you work on Excel]],B597+1),""))</f>
        <v>6</v>
      </c>
      <c r="F597" s="9">
        <f t="array" ref="F597">SUMPRODUCT(COUNTIF(lstDigits,MID(tblSalaries[[#This Row],[How many hours of a day you work on Excel]],ROW($1:$9)+1,1)))</f>
        <v>1</v>
      </c>
      <c r="G597" s="11">
        <f t="array" ref="G597">IFERROR(IF(D597=1*MID(tblSalaries[[#This Row],[How many hours of a day you work on Excel]],E597,F597),"",1*MID(tblSalaries[[#This Row],[How many hours of a day you work on Excel]],E597,F597)),0)</f>
        <v>2</v>
      </c>
      <c r="H597" s="11">
        <f t="shared" si="27"/>
        <v>1.5</v>
      </c>
      <c r="I597" s="11">
        <f t="shared" si="28"/>
        <v>1</v>
      </c>
      <c r="J597" s="11">
        <f t="shared" si="29"/>
        <v>2</v>
      </c>
    </row>
    <row r="598" spans="2:10">
      <c r="B598" s="9">
        <f t="array" ref="B598">MIN(IFERROR(FIND(lstNum,tblSalaries[[#This Row],[How many hours of a day you work on Excel]]),""))</f>
        <v>1</v>
      </c>
      <c r="C598" s="9">
        <f t="array" ref="C598">SUMPRODUCT(COUNTIF(lstDigits,MID(tblSalaries[[#This Row],[How many hours of a day you work on Excel]],ROW($1:$9),1)))</f>
        <v>2</v>
      </c>
      <c r="D598" s="11">
        <f t="array" ref="D598">IFERROR(1*MID(tblSalaries[[#This Row],[How many hours of a day you work on Excel]],B598,C598),0)</f>
        <v>2</v>
      </c>
      <c r="E598" s="9">
        <f t="array" ref="E598">MIN(IFERROR(FIND(lstNum,tblSalaries[[#This Row],[How many hours of a day you work on Excel]],B598+1),""))</f>
        <v>6</v>
      </c>
      <c r="F598" s="9">
        <f t="array" ref="F598">SUMPRODUCT(COUNTIF(lstDigits,MID(tblSalaries[[#This Row],[How many hours of a day you work on Excel]],ROW($1:$9)+1,1)))</f>
        <v>1</v>
      </c>
      <c r="G598" s="11">
        <f t="array" ref="G598">IFERROR(IF(D598=1*MID(tblSalaries[[#This Row],[How many hours of a day you work on Excel]],E598,F598),"",1*MID(tblSalaries[[#This Row],[How many hours of a day you work on Excel]],E598,F598)),0)</f>
        <v>3</v>
      </c>
      <c r="H598" s="11">
        <f t="shared" si="27"/>
        <v>2.5</v>
      </c>
      <c r="I598" s="11">
        <f t="shared" si="28"/>
        <v>2</v>
      </c>
      <c r="J598" s="11">
        <f t="shared" si="29"/>
        <v>3</v>
      </c>
    </row>
    <row r="599" spans="2:10">
      <c r="B599" s="9">
        <f t="array" ref="B599">MIN(IFERROR(FIND(lstNum,tblSalaries[[#This Row],[How many hours of a day you work on Excel]]),""))</f>
        <v>1</v>
      </c>
      <c r="C599" s="9">
        <f t="array" ref="C599">SUMPRODUCT(COUNTIF(lstDigits,MID(tblSalaries[[#This Row],[How many hours of a day you work on Excel]],ROW($1:$9),1)))</f>
        <v>2</v>
      </c>
      <c r="D599" s="11">
        <f t="array" ref="D599">IFERROR(1*MID(tblSalaries[[#This Row],[How many hours of a day you work on Excel]],B599,C599),0)</f>
        <v>2</v>
      </c>
      <c r="E599" s="9">
        <f t="array" ref="E599">MIN(IFERROR(FIND(lstNum,tblSalaries[[#This Row],[How many hours of a day you work on Excel]],B599+1),""))</f>
        <v>6</v>
      </c>
      <c r="F599" s="9">
        <f t="array" ref="F599">SUMPRODUCT(COUNTIF(lstDigits,MID(tblSalaries[[#This Row],[How many hours of a day you work on Excel]],ROW($1:$9)+1,1)))</f>
        <v>1</v>
      </c>
      <c r="G599" s="11">
        <f t="array" ref="G599">IFERROR(IF(D599=1*MID(tblSalaries[[#This Row],[How many hours of a day you work on Excel]],E599,F599),"",1*MID(tblSalaries[[#This Row],[How many hours of a day you work on Excel]],E599,F599)),0)</f>
        <v>3</v>
      </c>
      <c r="H599" s="11">
        <f t="shared" si="27"/>
        <v>2.5</v>
      </c>
      <c r="I599" s="11">
        <f t="shared" si="28"/>
        <v>2</v>
      </c>
      <c r="J599" s="11">
        <f t="shared" si="29"/>
        <v>3</v>
      </c>
    </row>
    <row r="600" spans="2:10">
      <c r="B600" s="9">
        <f t="array" ref="B600">MIN(IFERROR(FIND(lstNum,tblSalaries[[#This Row],[How many hours of a day you work on Excel]]),""))</f>
        <v>1</v>
      </c>
      <c r="C600" s="9">
        <f t="array" ref="C600">SUMPRODUCT(COUNTIF(lstDigits,MID(tblSalaries[[#This Row],[How many hours of a day you work on Excel]],ROW($1:$9),1)))</f>
        <v>2</v>
      </c>
      <c r="D600" s="11">
        <f t="array" ref="D600">IFERROR(1*MID(tblSalaries[[#This Row],[How many hours of a day you work on Excel]],B600,C600),0)</f>
        <v>4</v>
      </c>
      <c r="E600" s="9">
        <f t="array" ref="E600">MIN(IFERROR(FIND(lstNum,tblSalaries[[#This Row],[How many hours of a day you work on Excel]],B600+1),""))</f>
        <v>6</v>
      </c>
      <c r="F600" s="9">
        <f t="array" ref="F600">SUMPRODUCT(COUNTIF(lstDigits,MID(tblSalaries[[#This Row],[How many hours of a day you work on Excel]],ROW($1:$9)+1,1)))</f>
        <v>1</v>
      </c>
      <c r="G600" s="11">
        <f t="array" ref="G600">IFERROR(IF(D600=1*MID(tblSalaries[[#This Row],[How many hours of a day you work on Excel]],E600,F600),"",1*MID(tblSalaries[[#This Row],[How many hours of a day you work on Excel]],E600,F600)),0)</f>
        <v>6</v>
      </c>
      <c r="H600" s="11">
        <f t="shared" ref="H600:H663" si="30">AVERAGE(D600,G600)</f>
        <v>5</v>
      </c>
      <c r="I600" s="11">
        <f t="shared" ref="I600:I663" si="31">MIN(D600,G600)</f>
        <v>4</v>
      </c>
      <c r="J600" s="11">
        <f t="shared" si="29"/>
        <v>6</v>
      </c>
    </row>
    <row r="601" spans="2:10">
      <c r="B601" s="9">
        <f t="array" ref="B601">MIN(IFERROR(FIND(lstNum,tblSalaries[[#This Row],[How many hours of a day you work on Excel]]),""))</f>
        <v>1</v>
      </c>
      <c r="C601" s="9">
        <f t="array" ref="C601">SUMPRODUCT(COUNTIF(lstDigits,MID(tblSalaries[[#This Row],[How many hours of a day you work on Excel]],ROW($1:$9),1)))</f>
        <v>2</v>
      </c>
      <c r="D601" s="11">
        <f t="array" ref="D601">IFERROR(1*MID(tblSalaries[[#This Row],[How many hours of a day you work on Excel]],B601,C601),0)</f>
        <v>2</v>
      </c>
      <c r="E601" s="9">
        <f t="array" ref="E601">MIN(IFERROR(FIND(lstNum,tblSalaries[[#This Row],[How many hours of a day you work on Excel]],B601+1),""))</f>
        <v>6</v>
      </c>
      <c r="F601" s="9">
        <f t="array" ref="F601">SUMPRODUCT(COUNTIF(lstDigits,MID(tblSalaries[[#This Row],[How many hours of a day you work on Excel]],ROW($1:$9)+1,1)))</f>
        <v>1</v>
      </c>
      <c r="G601" s="11">
        <f t="array" ref="G601">IFERROR(IF(D601=1*MID(tblSalaries[[#This Row],[How many hours of a day you work on Excel]],E601,F601),"",1*MID(tblSalaries[[#This Row],[How many hours of a day you work on Excel]],E601,F601)),0)</f>
        <v>3</v>
      </c>
      <c r="H601" s="11">
        <f t="shared" si="30"/>
        <v>2.5</v>
      </c>
      <c r="I601" s="11">
        <f t="shared" si="31"/>
        <v>2</v>
      </c>
      <c r="J601" s="11">
        <f t="shared" si="29"/>
        <v>3</v>
      </c>
    </row>
    <row r="602" spans="2:10">
      <c r="B602" s="9">
        <f t="array" ref="B602">MIN(IFERROR(FIND(lstNum,tblSalaries[[#This Row],[How many hours of a day you work on Excel]]),""))</f>
        <v>1</v>
      </c>
      <c r="C602" s="9">
        <f t="array" ref="C602">SUMPRODUCT(COUNTIF(lstDigits,MID(tblSalaries[[#This Row],[How many hours of a day you work on Excel]],ROW($1:$9),1)))</f>
        <v>2</v>
      </c>
      <c r="D602" s="11">
        <f t="array" ref="D602">IFERROR(1*MID(tblSalaries[[#This Row],[How many hours of a day you work on Excel]],B602,C602),0)</f>
        <v>4</v>
      </c>
      <c r="E602" s="9">
        <f t="array" ref="E602">MIN(IFERROR(FIND(lstNum,tblSalaries[[#This Row],[How many hours of a day you work on Excel]],B602+1),""))</f>
        <v>6</v>
      </c>
      <c r="F602" s="9">
        <f t="array" ref="F602">SUMPRODUCT(COUNTIF(lstDigits,MID(tblSalaries[[#This Row],[How many hours of a day you work on Excel]],ROW($1:$9)+1,1)))</f>
        <v>1</v>
      </c>
      <c r="G602" s="11">
        <f t="array" ref="G602">IFERROR(IF(D602=1*MID(tblSalaries[[#This Row],[How many hours of a day you work on Excel]],E602,F602),"",1*MID(tblSalaries[[#This Row],[How many hours of a day you work on Excel]],E602,F602)),0)</f>
        <v>6</v>
      </c>
      <c r="H602" s="11">
        <f t="shared" si="30"/>
        <v>5</v>
      </c>
      <c r="I602" s="11">
        <f t="shared" si="31"/>
        <v>4</v>
      </c>
      <c r="J602" s="11">
        <f t="shared" si="29"/>
        <v>6</v>
      </c>
    </row>
    <row r="603" spans="2:10">
      <c r="B603" s="9">
        <f t="array" ref="B603">MIN(IFERROR(FIND(lstNum,tblSalaries[[#This Row],[How many hours of a day you work on Excel]]),""))</f>
        <v>1</v>
      </c>
      <c r="C603" s="9">
        <f t="array" ref="C603">SUMPRODUCT(COUNTIF(lstDigits,MID(tblSalaries[[#This Row],[How many hours of a day you work on Excel]],ROW($1:$9),1)))</f>
        <v>2</v>
      </c>
      <c r="D603" s="11">
        <f t="array" ref="D603">IFERROR(1*MID(tblSalaries[[#This Row],[How many hours of a day you work on Excel]],B603,C603),0)</f>
        <v>2</v>
      </c>
      <c r="E603" s="9">
        <f t="array" ref="E603">MIN(IFERROR(FIND(lstNum,tblSalaries[[#This Row],[How many hours of a day you work on Excel]],B603+1),""))</f>
        <v>6</v>
      </c>
      <c r="F603" s="9">
        <f t="array" ref="F603">SUMPRODUCT(COUNTIF(lstDigits,MID(tblSalaries[[#This Row],[How many hours of a day you work on Excel]],ROW($1:$9)+1,1)))</f>
        <v>1</v>
      </c>
      <c r="G603" s="11">
        <f t="array" ref="G603">IFERROR(IF(D603=1*MID(tblSalaries[[#This Row],[How many hours of a day you work on Excel]],E603,F603),"",1*MID(tblSalaries[[#This Row],[How many hours of a day you work on Excel]],E603,F603)),0)</f>
        <v>3</v>
      </c>
      <c r="H603" s="11">
        <f t="shared" si="30"/>
        <v>2.5</v>
      </c>
      <c r="I603" s="11">
        <f t="shared" si="31"/>
        <v>2</v>
      </c>
      <c r="J603" s="11">
        <f t="shared" si="29"/>
        <v>3</v>
      </c>
    </row>
    <row r="604" spans="2:10">
      <c r="B604" s="9">
        <f t="array" ref="B604">MIN(IFERROR(FIND(lstNum,tblSalaries[[#This Row],[How many hours of a day you work on Excel]]),""))</f>
        <v>1</v>
      </c>
      <c r="C604" s="9">
        <f t="array" ref="C604">SUMPRODUCT(COUNTIF(lstDigits,MID(tblSalaries[[#This Row],[How many hours of a day you work on Excel]],ROW($1:$9),1)))</f>
        <v>2</v>
      </c>
      <c r="D604" s="11">
        <f t="array" ref="D604">IFERROR(1*MID(tblSalaries[[#This Row],[How many hours of a day you work on Excel]],B604,C604),0)</f>
        <v>4</v>
      </c>
      <c r="E604" s="9">
        <f t="array" ref="E604">MIN(IFERROR(FIND(lstNum,tblSalaries[[#This Row],[How many hours of a day you work on Excel]],B604+1),""))</f>
        <v>6</v>
      </c>
      <c r="F604" s="9">
        <f t="array" ref="F604">SUMPRODUCT(COUNTIF(lstDigits,MID(tblSalaries[[#This Row],[How many hours of a day you work on Excel]],ROW($1:$9)+1,1)))</f>
        <v>1</v>
      </c>
      <c r="G604" s="11">
        <f t="array" ref="G604">IFERROR(IF(D604=1*MID(tblSalaries[[#This Row],[How many hours of a day you work on Excel]],E604,F604),"",1*MID(tblSalaries[[#This Row],[How many hours of a day you work on Excel]],E604,F604)),0)</f>
        <v>6</v>
      </c>
      <c r="H604" s="11">
        <f t="shared" si="30"/>
        <v>5</v>
      </c>
      <c r="I604" s="11">
        <f t="shared" si="31"/>
        <v>4</v>
      </c>
      <c r="J604" s="11">
        <f t="shared" si="29"/>
        <v>6</v>
      </c>
    </row>
    <row r="605" spans="2:10">
      <c r="B605" s="9">
        <f t="array" ref="B605">MIN(IFERROR(FIND(lstNum,tblSalaries[[#This Row],[How many hours of a day you work on Excel]]),""))</f>
        <v>1</v>
      </c>
      <c r="C605" s="9">
        <f t="array" ref="C605">SUMPRODUCT(COUNTIF(lstDigits,MID(tblSalaries[[#This Row],[How many hours of a day you work on Excel]],ROW($1:$9),1)))</f>
        <v>2</v>
      </c>
      <c r="D605" s="11">
        <f t="array" ref="D605">IFERROR(1*MID(tblSalaries[[#This Row],[How many hours of a day you work on Excel]],B605,C605),0)</f>
        <v>4</v>
      </c>
      <c r="E605" s="9">
        <f t="array" ref="E605">MIN(IFERROR(FIND(lstNum,tblSalaries[[#This Row],[How many hours of a day you work on Excel]],B605+1),""))</f>
        <v>6</v>
      </c>
      <c r="F605" s="9">
        <f t="array" ref="F605">SUMPRODUCT(COUNTIF(lstDigits,MID(tblSalaries[[#This Row],[How many hours of a day you work on Excel]],ROW($1:$9)+1,1)))</f>
        <v>1</v>
      </c>
      <c r="G605" s="11">
        <f t="array" ref="G605">IFERROR(IF(D605=1*MID(tblSalaries[[#This Row],[How many hours of a day you work on Excel]],E605,F605),"",1*MID(tblSalaries[[#This Row],[How many hours of a day you work on Excel]],E605,F605)),0)</f>
        <v>6</v>
      </c>
      <c r="H605" s="11">
        <f t="shared" si="30"/>
        <v>5</v>
      </c>
      <c r="I605" s="11">
        <f t="shared" si="31"/>
        <v>4</v>
      </c>
      <c r="J605" s="11">
        <f t="shared" si="29"/>
        <v>6</v>
      </c>
    </row>
    <row r="606" spans="2:10">
      <c r="B606" s="9">
        <f t="array" ref="B606">MIN(IFERROR(FIND(lstNum,tblSalaries[[#This Row],[How many hours of a day you work on Excel]]),""))</f>
        <v>1</v>
      </c>
      <c r="C606" s="9">
        <f t="array" ref="C606">SUMPRODUCT(COUNTIF(lstDigits,MID(tblSalaries[[#This Row],[How many hours of a day you work on Excel]],ROW($1:$9),1)))</f>
        <v>2</v>
      </c>
      <c r="D606" s="11">
        <f t="array" ref="D606">IFERROR(1*MID(tblSalaries[[#This Row],[How many hours of a day you work on Excel]],B606,C606),0)</f>
        <v>4</v>
      </c>
      <c r="E606" s="9">
        <f t="array" ref="E606">MIN(IFERROR(FIND(lstNum,tblSalaries[[#This Row],[How many hours of a day you work on Excel]],B606+1),""))</f>
        <v>6</v>
      </c>
      <c r="F606" s="9">
        <f t="array" ref="F606">SUMPRODUCT(COUNTIF(lstDigits,MID(tblSalaries[[#This Row],[How many hours of a day you work on Excel]],ROW($1:$9)+1,1)))</f>
        <v>1</v>
      </c>
      <c r="G606" s="11">
        <f t="array" ref="G606">IFERROR(IF(D606=1*MID(tblSalaries[[#This Row],[How many hours of a day you work on Excel]],E606,F606),"",1*MID(tblSalaries[[#This Row],[How many hours of a day you work on Excel]],E606,F606)),0)</f>
        <v>6</v>
      </c>
      <c r="H606" s="11">
        <f t="shared" si="30"/>
        <v>5</v>
      </c>
      <c r="I606" s="11">
        <f t="shared" si="31"/>
        <v>4</v>
      </c>
      <c r="J606" s="11">
        <f t="shared" si="29"/>
        <v>6</v>
      </c>
    </row>
    <row r="607" spans="2:10">
      <c r="B607" s="9">
        <f t="array" ref="B607">MIN(IFERROR(FIND(lstNum,tblSalaries[[#This Row],[How many hours of a day you work on Excel]]),""))</f>
        <v>1</v>
      </c>
      <c r="C607" s="9">
        <f t="array" ref="C607">SUMPRODUCT(COUNTIF(lstDigits,MID(tblSalaries[[#This Row],[How many hours of a day you work on Excel]],ROW($1:$9),1)))</f>
        <v>2</v>
      </c>
      <c r="D607" s="11">
        <f t="array" ref="D607">IFERROR(1*MID(tblSalaries[[#This Row],[How many hours of a day you work on Excel]],B607,C607),0)</f>
        <v>4</v>
      </c>
      <c r="E607" s="9">
        <f t="array" ref="E607">MIN(IFERROR(FIND(lstNum,tblSalaries[[#This Row],[How many hours of a day you work on Excel]],B607+1),""))</f>
        <v>6</v>
      </c>
      <c r="F607" s="9">
        <f t="array" ref="F607">SUMPRODUCT(COUNTIF(lstDigits,MID(tblSalaries[[#This Row],[How many hours of a day you work on Excel]],ROW($1:$9)+1,1)))</f>
        <v>1</v>
      </c>
      <c r="G607" s="11">
        <f t="array" ref="G607">IFERROR(IF(D607=1*MID(tblSalaries[[#This Row],[How many hours of a day you work on Excel]],E607,F607),"",1*MID(tblSalaries[[#This Row],[How many hours of a day you work on Excel]],E607,F607)),0)</f>
        <v>6</v>
      </c>
      <c r="H607" s="11">
        <f t="shared" si="30"/>
        <v>5</v>
      </c>
      <c r="I607" s="11">
        <f t="shared" si="31"/>
        <v>4</v>
      </c>
      <c r="J607" s="11">
        <f t="shared" si="29"/>
        <v>6</v>
      </c>
    </row>
    <row r="608" spans="2:10">
      <c r="B608" s="9">
        <f t="array" ref="B608">MIN(IFERROR(FIND(lstNum,tblSalaries[[#This Row],[How many hours of a day you work on Excel]]),""))</f>
        <v>1</v>
      </c>
      <c r="C608" s="9">
        <f t="array" ref="C608">SUMPRODUCT(COUNTIF(lstDigits,MID(tblSalaries[[#This Row],[How many hours of a day you work on Excel]],ROW($1:$9),1)))</f>
        <v>2</v>
      </c>
      <c r="D608" s="11">
        <f t="array" ref="D608">IFERROR(1*MID(tblSalaries[[#This Row],[How many hours of a day you work on Excel]],B608,C608),0)</f>
        <v>2</v>
      </c>
      <c r="E608" s="9">
        <f t="array" ref="E608">MIN(IFERROR(FIND(lstNum,tblSalaries[[#This Row],[How many hours of a day you work on Excel]],B608+1),""))</f>
        <v>6</v>
      </c>
      <c r="F608" s="9">
        <f t="array" ref="F608">SUMPRODUCT(COUNTIF(lstDigits,MID(tblSalaries[[#This Row],[How many hours of a day you work on Excel]],ROW($1:$9)+1,1)))</f>
        <v>1</v>
      </c>
      <c r="G608" s="11">
        <f t="array" ref="G608">IFERROR(IF(D608=1*MID(tblSalaries[[#This Row],[How many hours of a day you work on Excel]],E608,F608),"",1*MID(tblSalaries[[#This Row],[How many hours of a day you work on Excel]],E608,F608)),0)</f>
        <v>3</v>
      </c>
      <c r="H608" s="11">
        <f t="shared" si="30"/>
        <v>2.5</v>
      </c>
      <c r="I608" s="11">
        <f t="shared" si="31"/>
        <v>2</v>
      </c>
      <c r="J608" s="11">
        <f t="shared" si="29"/>
        <v>3</v>
      </c>
    </row>
    <row r="609" spans="2:10">
      <c r="B609" s="9">
        <f t="array" ref="B609">MIN(IFERROR(FIND(lstNum,tblSalaries[[#This Row],[How many hours of a day you work on Excel]]),""))</f>
        <v>1</v>
      </c>
      <c r="C609" s="9">
        <f t="array" ref="C609">SUMPRODUCT(COUNTIF(lstDigits,MID(tblSalaries[[#This Row],[How many hours of a day you work on Excel]],ROW($1:$9),1)))</f>
        <v>2</v>
      </c>
      <c r="D609" s="11">
        <f t="array" ref="D609">IFERROR(1*MID(tblSalaries[[#This Row],[How many hours of a day you work on Excel]],B609,C609),0)</f>
        <v>4</v>
      </c>
      <c r="E609" s="9">
        <f t="array" ref="E609">MIN(IFERROR(FIND(lstNum,tblSalaries[[#This Row],[How many hours of a day you work on Excel]],B609+1),""))</f>
        <v>6</v>
      </c>
      <c r="F609" s="9">
        <f t="array" ref="F609">SUMPRODUCT(COUNTIF(lstDigits,MID(tblSalaries[[#This Row],[How many hours of a day you work on Excel]],ROW($1:$9)+1,1)))</f>
        <v>1</v>
      </c>
      <c r="G609" s="11">
        <f t="array" ref="G609">IFERROR(IF(D609=1*MID(tblSalaries[[#This Row],[How many hours of a day you work on Excel]],E609,F609),"",1*MID(tblSalaries[[#This Row],[How many hours of a day you work on Excel]],E609,F609)),0)</f>
        <v>6</v>
      </c>
      <c r="H609" s="11">
        <f t="shared" si="30"/>
        <v>5</v>
      </c>
      <c r="I609" s="11">
        <f t="shared" si="31"/>
        <v>4</v>
      </c>
      <c r="J609" s="11">
        <f t="shared" si="29"/>
        <v>6</v>
      </c>
    </row>
    <row r="610" spans="2:10">
      <c r="B610" s="9">
        <f t="array" ref="B610">MIN(IFERROR(FIND(lstNum,tblSalaries[[#This Row],[How many hours of a day you work on Excel]]),""))</f>
        <v>9</v>
      </c>
      <c r="C610" s="9">
        <f t="array" ref="C610">SUMPRODUCT(COUNTIF(lstDigits,MID(tblSalaries[[#This Row],[How many hours of a day you work on Excel]],ROW($1:$9),1)))</f>
        <v>1</v>
      </c>
      <c r="D610" s="11">
        <f t="array" ref="D610">IFERROR(1*MID(tblSalaries[[#This Row],[How many hours of a day you work on Excel]],B610,C610),0)</f>
        <v>8</v>
      </c>
      <c r="E610" s="9">
        <f t="array" ref="E610">MIN(IFERROR(FIND(lstNum,tblSalaries[[#This Row],[How many hours of a day you work on Excel]],B610+1),""))</f>
        <v>31</v>
      </c>
      <c r="F610" s="9">
        <f t="array" ref="F610">SUMPRODUCT(COUNTIF(lstDigits,MID(tblSalaries[[#This Row],[How many hours of a day you work on Excel]],ROW($1:$9)+1,1)))</f>
        <v>1</v>
      </c>
      <c r="G610" s="11" t="str">
        <f t="array" ref="G610">IFERROR(IF(D610=1*MID(tblSalaries[[#This Row],[How many hours of a day you work on Excel]],E610,F610),"",1*MID(tblSalaries[[#This Row],[How many hours of a day you work on Excel]],E610,F610)),0)</f>
        <v/>
      </c>
      <c r="H610" s="11">
        <f t="shared" si="30"/>
        <v>8</v>
      </c>
      <c r="I610" s="11">
        <f t="shared" si="31"/>
        <v>8</v>
      </c>
      <c r="J610" s="11">
        <f t="shared" si="29"/>
        <v>8</v>
      </c>
    </row>
    <row r="611" spans="2:10">
      <c r="B611" s="9">
        <f t="array" ref="B611">MIN(IFERROR(FIND(lstNum,tblSalaries[[#This Row],[How many hours of a day you work on Excel]]),""))</f>
        <v>1</v>
      </c>
      <c r="C611" s="9">
        <f t="array" ref="C611">SUMPRODUCT(COUNTIF(lstDigits,MID(tblSalaries[[#This Row],[How many hours of a day you work on Excel]],ROW($1:$9),1)))</f>
        <v>2</v>
      </c>
      <c r="D611" s="11">
        <f t="array" ref="D611">IFERROR(1*MID(tblSalaries[[#This Row],[How many hours of a day you work on Excel]],B611,C611),0)</f>
        <v>4</v>
      </c>
      <c r="E611" s="9">
        <f t="array" ref="E611">MIN(IFERROR(FIND(lstNum,tblSalaries[[#This Row],[How many hours of a day you work on Excel]],B611+1),""))</f>
        <v>6</v>
      </c>
      <c r="F611" s="9">
        <f t="array" ref="F611">SUMPRODUCT(COUNTIF(lstDigits,MID(tblSalaries[[#This Row],[How many hours of a day you work on Excel]],ROW($1:$9)+1,1)))</f>
        <v>1</v>
      </c>
      <c r="G611" s="11">
        <f t="array" ref="G611">IFERROR(IF(D611=1*MID(tblSalaries[[#This Row],[How many hours of a day you work on Excel]],E611,F611),"",1*MID(tblSalaries[[#This Row],[How many hours of a day you work on Excel]],E611,F611)),0)</f>
        <v>6</v>
      </c>
      <c r="H611" s="11">
        <f t="shared" si="30"/>
        <v>5</v>
      </c>
      <c r="I611" s="11">
        <f t="shared" si="31"/>
        <v>4</v>
      </c>
      <c r="J611" s="11">
        <f t="shared" si="29"/>
        <v>6</v>
      </c>
    </row>
    <row r="612" spans="2:10">
      <c r="B612" s="9">
        <f t="array" ref="B612">MIN(IFERROR(FIND(lstNum,tblSalaries[[#This Row],[How many hours of a day you work on Excel]]),""))</f>
        <v>9</v>
      </c>
      <c r="C612" s="9">
        <f t="array" ref="C612">SUMPRODUCT(COUNTIF(lstDigits,MID(tblSalaries[[#This Row],[How many hours of a day you work on Excel]],ROW($1:$9),1)))</f>
        <v>1</v>
      </c>
      <c r="D612" s="11">
        <f t="array" ref="D612">IFERROR(1*MID(tblSalaries[[#This Row],[How many hours of a day you work on Excel]],B612,C612),0)</f>
        <v>8</v>
      </c>
      <c r="E612" s="9">
        <f t="array" ref="E612">MIN(IFERROR(FIND(lstNum,tblSalaries[[#This Row],[How many hours of a day you work on Excel]],B612+1),""))</f>
        <v>31</v>
      </c>
      <c r="F612" s="9">
        <f t="array" ref="F612">SUMPRODUCT(COUNTIF(lstDigits,MID(tblSalaries[[#This Row],[How many hours of a day you work on Excel]],ROW($1:$9)+1,1)))</f>
        <v>1</v>
      </c>
      <c r="G612" s="11" t="str">
        <f t="array" ref="G612">IFERROR(IF(D612=1*MID(tblSalaries[[#This Row],[How many hours of a day you work on Excel]],E612,F612),"",1*MID(tblSalaries[[#This Row],[How many hours of a day you work on Excel]],E612,F612)),0)</f>
        <v/>
      </c>
      <c r="H612" s="11">
        <f t="shared" si="30"/>
        <v>8</v>
      </c>
      <c r="I612" s="11">
        <f t="shared" si="31"/>
        <v>8</v>
      </c>
      <c r="J612" s="11">
        <f t="shared" si="29"/>
        <v>8</v>
      </c>
    </row>
    <row r="613" spans="2:10">
      <c r="B613" s="9">
        <f t="array" ref="B613">MIN(IFERROR(FIND(lstNum,tblSalaries[[#This Row],[How many hours of a day you work on Excel]]),""))</f>
        <v>9</v>
      </c>
      <c r="C613" s="9">
        <f t="array" ref="C613">SUMPRODUCT(COUNTIF(lstDigits,MID(tblSalaries[[#This Row],[How many hours of a day you work on Excel]],ROW($1:$9),1)))</f>
        <v>1</v>
      </c>
      <c r="D613" s="11">
        <f t="array" ref="D613">IFERROR(1*MID(tblSalaries[[#This Row],[How many hours of a day you work on Excel]],B613,C613),0)</f>
        <v>8</v>
      </c>
      <c r="E613" s="9">
        <f t="array" ref="E613">MIN(IFERROR(FIND(lstNum,tblSalaries[[#This Row],[How many hours of a day you work on Excel]],B613+1),""))</f>
        <v>31</v>
      </c>
      <c r="F613" s="9">
        <f t="array" ref="F613">SUMPRODUCT(COUNTIF(lstDigits,MID(tblSalaries[[#This Row],[How many hours of a day you work on Excel]],ROW($1:$9)+1,1)))</f>
        <v>1</v>
      </c>
      <c r="G613" s="11" t="str">
        <f t="array" ref="G613">IFERROR(IF(D613=1*MID(tblSalaries[[#This Row],[How many hours of a day you work on Excel]],E613,F613),"",1*MID(tblSalaries[[#This Row],[How many hours of a day you work on Excel]],E613,F613)),0)</f>
        <v/>
      </c>
      <c r="H613" s="11">
        <f t="shared" si="30"/>
        <v>8</v>
      </c>
      <c r="I613" s="11">
        <f t="shared" si="31"/>
        <v>8</v>
      </c>
      <c r="J613" s="11">
        <f t="shared" si="29"/>
        <v>8</v>
      </c>
    </row>
    <row r="614" spans="2:10">
      <c r="B614" s="9">
        <f t="array" ref="B614">MIN(IFERROR(FIND(lstNum,tblSalaries[[#This Row],[How many hours of a day you work on Excel]]),""))</f>
        <v>1</v>
      </c>
      <c r="C614" s="9">
        <f t="array" ref="C614">SUMPRODUCT(COUNTIF(lstDigits,MID(tblSalaries[[#This Row],[How many hours of a day you work on Excel]],ROW($1:$9),1)))</f>
        <v>2</v>
      </c>
      <c r="D614" s="11">
        <f t="array" ref="D614">IFERROR(1*MID(tblSalaries[[#This Row],[How many hours of a day you work on Excel]],B614,C614),0)</f>
        <v>1</v>
      </c>
      <c r="E614" s="9">
        <f t="array" ref="E614">MIN(IFERROR(FIND(lstNum,tblSalaries[[#This Row],[How many hours of a day you work on Excel]],B614+1),""))</f>
        <v>6</v>
      </c>
      <c r="F614" s="9">
        <f t="array" ref="F614">SUMPRODUCT(COUNTIF(lstDigits,MID(tblSalaries[[#This Row],[How many hours of a day you work on Excel]],ROW($1:$9)+1,1)))</f>
        <v>1</v>
      </c>
      <c r="G614" s="11">
        <f t="array" ref="G614">IFERROR(IF(D614=1*MID(tblSalaries[[#This Row],[How many hours of a day you work on Excel]],E614,F614),"",1*MID(tblSalaries[[#This Row],[How many hours of a day you work on Excel]],E614,F614)),0)</f>
        <v>2</v>
      </c>
      <c r="H614" s="11">
        <f t="shared" si="30"/>
        <v>1.5</v>
      </c>
      <c r="I614" s="11">
        <f t="shared" si="31"/>
        <v>1</v>
      </c>
      <c r="J614" s="11">
        <f t="shared" si="29"/>
        <v>2</v>
      </c>
    </row>
    <row r="615" spans="2:10">
      <c r="B615" s="9">
        <f t="array" ref="B615">MIN(IFERROR(FIND(lstNum,tblSalaries[[#This Row],[How many hours of a day you work on Excel]]),""))</f>
        <v>1</v>
      </c>
      <c r="C615" s="9">
        <f t="array" ref="C615">SUMPRODUCT(COUNTIF(lstDigits,MID(tblSalaries[[#This Row],[How many hours of a day you work on Excel]],ROW($1:$9),1)))</f>
        <v>2</v>
      </c>
      <c r="D615" s="11">
        <f t="array" ref="D615">IFERROR(1*MID(tblSalaries[[#This Row],[How many hours of a day you work on Excel]],B615,C615),0)</f>
        <v>4</v>
      </c>
      <c r="E615" s="9">
        <f t="array" ref="E615">MIN(IFERROR(FIND(lstNum,tblSalaries[[#This Row],[How many hours of a day you work on Excel]],B615+1),""))</f>
        <v>6</v>
      </c>
      <c r="F615" s="9">
        <f t="array" ref="F615">SUMPRODUCT(COUNTIF(lstDigits,MID(tblSalaries[[#This Row],[How many hours of a day you work on Excel]],ROW($1:$9)+1,1)))</f>
        <v>1</v>
      </c>
      <c r="G615" s="11">
        <f t="array" ref="G615">IFERROR(IF(D615=1*MID(tblSalaries[[#This Row],[How many hours of a day you work on Excel]],E615,F615),"",1*MID(tblSalaries[[#This Row],[How many hours of a day you work on Excel]],E615,F615)),0)</f>
        <v>6</v>
      </c>
      <c r="H615" s="11">
        <f t="shared" si="30"/>
        <v>5</v>
      </c>
      <c r="I615" s="11">
        <f t="shared" si="31"/>
        <v>4</v>
      </c>
      <c r="J615" s="11">
        <f t="shared" si="29"/>
        <v>6</v>
      </c>
    </row>
    <row r="616" spans="2:10">
      <c r="B616" s="9">
        <f t="array" ref="B616">MIN(IFERROR(FIND(lstNum,tblSalaries[[#This Row],[How many hours of a day you work on Excel]]),""))</f>
        <v>9</v>
      </c>
      <c r="C616" s="9">
        <f t="array" ref="C616">SUMPRODUCT(COUNTIF(lstDigits,MID(tblSalaries[[#This Row],[How many hours of a day you work on Excel]],ROW($1:$9),1)))</f>
        <v>1</v>
      </c>
      <c r="D616" s="11">
        <f t="array" ref="D616">IFERROR(1*MID(tblSalaries[[#This Row],[How many hours of a day you work on Excel]],B616,C616),0)</f>
        <v>8</v>
      </c>
      <c r="E616" s="9">
        <f t="array" ref="E616">MIN(IFERROR(FIND(lstNum,tblSalaries[[#This Row],[How many hours of a day you work on Excel]],B616+1),""))</f>
        <v>31</v>
      </c>
      <c r="F616" s="9">
        <f t="array" ref="F616">SUMPRODUCT(COUNTIF(lstDigits,MID(tblSalaries[[#This Row],[How many hours of a day you work on Excel]],ROW($1:$9)+1,1)))</f>
        <v>1</v>
      </c>
      <c r="G616" s="11" t="str">
        <f t="array" ref="G616">IFERROR(IF(D616=1*MID(tblSalaries[[#This Row],[How many hours of a day you work on Excel]],E616,F616),"",1*MID(tblSalaries[[#This Row],[How many hours of a day you work on Excel]],E616,F616)),0)</f>
        <v/>
      </c>
      <c r="H616" s="11">
        <f t="shared" si="30"/>
        <v>8</v>
      </c>
      <c r="I616" s="11">
        <f t="shared" si="31"/>
        <v>8</v>
      </c>
      <c r="J616" s="11">
        <f t="shared" si="29"/>
        <v>8</v>
      </c>
    </row>
    <row r="617" spans="2:10">
      <c r="B617" s="9">
        <f t="array" ref="B617">MIN(IFERROR(FIND(lstNum,tblSalaries[[#This Row],[How many hours of a day you work on Excel]]),""))</f>
        <v>9</v>
      </c>
      <c r="C617" s="9">
        <f t="array" ref="C617">SUMPRODUCT(COUNTIF(lstDigits,MID(tblSalaries[[#This Row],[How many hours of a day you work on Excel]],ROW($1:$9),1)))</f>
        <v>1</v>
      </c>
      <c r="D617" s="11">
        <f t="array" ref="D617">IFERROR(1*MID(tblSalaries[[#This Row],[How many hours of a day you work on Excel]],B617,C617),0)</f>
        <v>8</v>
      </c>
      <c r="E617" s="9">
        <f t="array" ref="E617">MIN(IFERROR(FIND(lstNum,tblSalaries[[#This Row],[How many hours of a day you work on Excel]],B617+1),""))</f>
        <v>31</v>
      </c>
      <c r="F617" s="9">
        <f t="array" ref="F617">SUMPRODUCT(COUNTIF(lstDigits,MID(tblSalaries[[#This Row],[How many hours of a day you work on Excel]],ROW($1:$9)+1,1)))</f>
        <v>1</v>
      </c>
      <c r="G617" s="11" t="str">
        <f t="array" ref="G617">IFERROR(IF(D617=1*MID(tblSalaries[[#This Row],[How many hours of a day you work on Excel]],E617,F617),"",1*MID(tblSalaries[[#This Row],[How many hours of a day you work on Excel]],E617,F617)),0)</f>
        <v/>
      </c>
      <c r="H617" s="11">
        <f t="shared" si="30"/>
        <v>8</v>
      </c>
      <c r="I617" s="11">
        <f t="shared" si="31"/>
        <v>8</v>
      </c>
      <c r="J617" s="11">
        <f t="shared" si="29"/>
        <v>8</v>
      </c>
    </row>
    <row r="618" spans="2:10">
      <c r="B618" s="9">
        <f t="array" ref="B618">MIN(IFERROR(FIND(lstNum,tblSalaries[[#This Row],[How many hours of a day you work on Excel]]),""))</f>
        <v>1</v>
      </c>
      <c r="C618" s="9">
        <f t="array" ref="C618">SUMPRODUCT(COUNTIF(lstDigits,MID(tblSalaries[[#This Row],[How many hours of a day you work on Excel]],ROW($1:$9),1)))</f>
        <v>2</v>
      </c>
      <c r="D618" s="11">
        <f t="array" ref="D618">IFERROR(1*MID(tblSalaries[[#This Row],[How many hours of a day you work on Excel]],B618,C618),0)</f>
        <v>1</v>
      </c>
      <c r="E618" s="9">
        <f t="array" ref="E618">MIN(IFERROR(FIND(lstNum,tblSalaries[[#This Row],[How many hours of a day you work on Excel]],B618+1),""))</f>
        <v>6</v>
      </c>
      <c r="F618" s="9">
        <f t="array" ref="F618">SUMPRODUCT(COUNTIF(lstDigits,MID(tblSalaries[[#This Row],[How many hours of a day you work on Excel]],ROW($1:$9)+1,1)))</f>
        <v>1</v>
      </c>
      <c r="G618" s="11">
        <f t="array" ref="G618">IFERROR(IF(D618=1*MID(tblSalaries[[#This Row],[How many hours of a day you work on Excel]],E618,F618),"",1*MID(tblSalaries[[#This Row],[How many hours of a day you work on Excel]],E618,F618)),0)</f>
        <v>2</v>
      </c>
      <c r="H618" s="11">
        <f t="shared" si="30"/>
        <v>1.5</v>
      </c>
      <c r="I618" s="11">
        <f t="shared" si="31"/>
        <v>1</v>
      </c>
      <c r="J618" s="11">
        <f t="shared" si="29"/>
        <v>2</v>
      </c>
    </row>
    <row r="619" spans="2:10">
      <c r="B619" s="9">
        <f t="array" ref="B619">MIN(IFERROR(FIND(lstNum,tblSalaries[[#This Row],[How many hours of a day you work on Excel]]),""))</f>
        <v>1</v>
      </c>
      <c r="C619" s="9">
        <f t="array" ref="C619">SUMPRODUCT(COUNTIF(lstDigits,MID(tblSalaries[[#This Row],[How many hours of a day you work on Excel]],ROW($1:$9),1)))</f>
        <v>2</v>
      </c>
      <c r="D619" s="11">
        <f t="array" ref="D619">IFERROR(1*MID(tblSalaries[[#This Row],[How many hours of a day you work on Excel]],B619,C619),0)</f>
        <v>2</v>
      </c>
      <c r="E619" s="9">
        <f t="array" ref="E619">MIN(IFERROR(FIND(lstNum,tblSalaries[[#This Row],[How many hours of a day you work on Excel]],B619+1),""))</f>
        <v>6</v>
      </c>
      <c r="F619" s="9">
        <f t="array" ref="F619">SUMPRODUCT(COUNTIF(lstDigits,MID(tblSalaries[[#This Row],[How many hours of a day you work on Excel]],ROW($1:$9)+1,1)))</f>
        <v>1</v>
      </c>
      <c r="G619" s="11">
        <f t="array" ref="G619">IFERROR(IF(D619=1*MID(tblSalaries[[#This Row],[How many hours of a day you work on Excel]],E619,F619),"",1*MID(tblSalaries[[#This Row],[How many hours of a day you work on Excel]],E619,F619)),0)</f>
        <v>3</v>
      </c>
      <c r="H619" s="11">
        <f t="shared" si="30"/>
        <v>2.5</v>
      </c>
      <c r="I619" s="11">
        <f t="shared" si="31"/>
        <v>2</v>
      </c>
      <c r="J619" s="11">
        <f t="shared" si="29"/>
        <v>3</v>
      </c>
    </row>
    <row r="620" spans="2:10">
      <c r="B620" s="9">
        <f t="array" ref="B620">MIN(IFERROR(FIND(lstNum,tblSalaries[[#This Row],[How many hours of a day you work on Excel]]),""))</f>
        <v>9</v>
      </c>
      <c r="C620" s="9">
        <f t="array" ref="C620">SUMPRODUCT(COUNTIF(lstDigits,MID(tblSalaries[[#This Row],[How many hours of a day you work on Excel]],ROW($1:$9),1)))</f>
        <v>1</v>
      </c>
      <c r="D620" s="11">
        <f t="array" ref="D620">IFERROR(1*MID(tblSalaries[[#This Row],[How many hours of a day you work on Excel]],B620,C620),0)</f>
        <v>8</v>
      </c>
      <c r="E620" s="9">
        <f t="array" ref="E620">MIN(IFERROR(FIND(lstNum,tblSalaries[[#This Row],[How many hours of a day you work on Excel]],B620+1),""))</f>
        <v>31</v>
      </c>
      <c r="F620" s="9">
        <f t="array" ref="F620">SUMPRODUCT(COUNTIF(lstDigits,MID(tblSalaries[[#This Row],[How many hours of a day you work on Excel]],ROW($1:$9)+1,1)))</f>
        <v>1</v>
      </c>
      <c r="G620" s="11" t="str">
        <f t="array" ref="G620">IFERROR(IF(D620=1*MID(tblSalaries[[#This Row],[How many hours of a day you work on Excel]],E620,F620),"",1*MID(tblSalaries[[#This Row],[How many hours of a day you work on Excel]],E620,F620)),0)</f>
        <v/>
      </c>
      <c r="H620" s="11">
        <f t="shared" si="30"/>
        <v>8</v>
      </c>
      <c r="I620" s="11">
        <f t="shared" si="31"/>
        <v>8</v>
      </c>
      <c r="J620" s="11">
        <f t="shared" si="29"/>
        <v>8</v>
      </c>
    </row>
    <row r="621" spans="2:10">
      <c r="B621" s="9">
        <f t="array" ref="B621">MIN(IFERROR(FIND(lstNum,tblSalaries[[#This Row],[How many hours of a day you work on Excel]]),""))</f>
        <v>1</v>
      </c>
      <c r="C621" s="9">
        <f t="array" ref="C621">SUMPRODUCT(COUNTIF(lstDigits,MID(tblSalaries[[#This Row],[How many hours of a day you work on Excel]],ROW($1:$9),1)))</f>
        <v>2</v>
      </c>
      <c r="D621" s="11">
        <f t="array" ref="D621">IFERROR(1*MID(tblSalaries[[#This Row],[How many hours of a day you work on Excel]],B621,C621),0)</f>
        <v>4</v>
      </c>
      <c r="E621" s="9">
        <f t="array" ref="E621">MIN(IFERROR(FIND(lstNum,tblSalaries[[#This Row],[How many hours of a day you work on Excel]],B621+1),""))</f>
        <v>6</v>
      </c>
      <c r="F621" s="9">
        <f t="array" ref="F621">SUMPRODUCT(COUNTIF(lstDigits,MID(tblSalaries[[#This Row],[How many hours of a day you work on Excel]],ROW($1:$9)+1,1)))</f>
        <v>1</v>
      </c>
      <c r="G621" s="11">
        <f t="array" ref="G621">IFERROR(IF(D621=1*MID(tblSalaries[[#This Row],[How many hours of a day you work on Excel]],E621,F621),"",1*MID(tblSalaries[[#This Row],[How many hours of a day you work on Excel]],E621,F621)),0)</f>
        <v>6</v>
      </c>
      <c r="H621" s="11">
        <f t="shared" si="30"/>
        <v>5</v>
      </c>
      <c r="I621" s="11">
        <f t="shared" si="31"/>
        <v>4</v>
      </c>
      <c r="J621" s="11">
        <f t="shared" si="29"/>
        <v>6</v>
      </c>
    </row>
    <row r="622" spans="2:10">
      <c r="B622" s="9">
        <f t="array" ref="B622">MIN(IFERROR(FIND(lstNum,tblSalaries[[#This Row],[How many hours of a day you work on Excel]]),""))</f>
        <v>9</v>
      </c>
      <c r="C622" s="9">
        <f t="array" ref="C622">SUMPRODUCT(COUNTIF(lstDigits,MID(tblSalaries[[#This Row],[How many hours of a day you work on Excel]],ROW($1:$9),1)))</f>
        <v>1</v>
      </c>
      <c r="D622" s="11">
        <f t="array" ref="D622">IFERROR(1*MID(tblSalaries[[#This Row],[How many hours of a day you work on Excel]],B622,C622),0)</f>
        <v>8</v>
      </c>
      <c r="E622" s="9">
        <f t="array" ref="E622">MIN(IFERROR(FIND(lstNum,tblSalaries[[#This Row],[How many hours of a day you work on Excel]],B622+1),""))</f>
        <v>31</v>
      </c>
      <c r="F622" s="9">
        <f t="array" ref="F622">SUMPRODUCT(COUNTIF(lstDigits,MID(tblSalaries[[#This Row],[How many hours of a day you work on Excel]],ROW($1:$9)+1,1)))</f>
        <v>1</v>
      </c>
      <c r="G622" s="11" t="str">
        <f t="array" ref="G622">IFERROR(IF(D622=1*MID(tblSalaries[[#This Row],[How many hours of a day you work on Excel]],E622,F622),"",1*MID(tblSalaries[[#This Row],[How many hours of a day you work on Excel]],E622,F622)),0)</f>
        <v/>
      </c>
      <c r="H622" s="11">
        <f t="shared" si="30"/>
        <v>8</v>
      </c>
      <c r="I622" s="11">
        <f t="shared" si="31"/>
        <v>8</v>
      </c>
      <c r="J622" s="11">
        <f t="shared" si="29"/>
        <v>8</v>
      </c>
    </row>
    <row r="623" spans="2:10">
      <c r="B623" s="9">
        <f t="array" ref="B623">MIN(IFERROR(FIND(lstNum,tblSalaries[[#This Row],[How many hours of a day you work on Excel]]),""))</f>
        <v>1</v>
      </c>
      <c r="C623" s="9">
        <f t="array" ref="C623">SUMPRODUCT(COUNTIF(lstDigits,MID(tblSalaries[[#This Row],[How many hours of a day you work on Excel]],ROW($1:$9),1)))</f>
        <v>2</v>
      </c>
      <c r="D623" s="11">
        <f t="array" ref="D623">IFERROR(1*MID(tblSalaries[[#This Row],[How many hours of a day you work on Excel]],B623,C623),0)</f>
        <v>4</v>
      </c>
      <c r="E623" s="9">
        <f t="array" ref="E623">MIN(IFERROR(FIND(lstNum,tblSalaries[[#This Row],[How many hours of a day you work on Excel]],B623+1),""))</f>
        <v>6</v>
      </c>
      <c r="F623" s="9">
        <f t="array" ref="F623">SUMPRODUCT(COUNTIF(lstDigits,MID(tblSalaries[[#This Row],[How many hours of a day you work on Excel]],ROW($1:$9)+1,1)))</f>
        <v>1</v>
      </c>
      <c r="G623" s="11">
        <f t="array" ref="G623">IFERROR(IF(D623=1*MID(tblSalaries[[#This Row],[How many hours of a day you work on Excel]],E623,F623),"",1*MID(tblSalaries[[#This Row],[How many hours of a day you work on Excel]],E623,F623)),0)</f>
        <v>6</v>
      </c>
      <c r="H623" s="11">
        <f t="shared" si="30"/>
        <v>5</v>
      </c>
      <c r="I623" s="11">
        <f t="shared" si="31"/>
        <v>4</v>
      </c>
      <c r="J623" s="11">
        <f t="shared" si="29"/>
        <v>6</v>
      </c>
    </row>
    <row r="624" spans="2:10">
      <c r="B624" s="9">
        <f t="array" ref="B624">MIN(IFERROR(FIND(lstNum,tblSalaries[[#This Row],[How many hours of a day you work on Excel]]),""))</f>
        <v>9</v>
      </c>
      <c r="C624" s="9">
        <f t="array" ref="C624">SUMPRODUCT(COUNTIF(lstDigits,MID(tblSalaries[[#This Row],[How many hours of a day you work on Excel]],ROW($1:$9),1)))</f>
        <v>1</v>
      </c>
      <c r="D624" s="11">
        <f t="array" ref="D624">IFERROR(1*MID(tblSalaries[[#This Row],[How many hours of a day you work on Excel]],B624,C624),0)</f>
        <v>8</v>
      </c>
      <c r="E624" s="9">
        <f t="array" ref="E624">MIN(IFERROR(FIND(lstNum,tblSalaries[[#This Row],[How many hours of a day you work on Excel]],B624+1),""))</f>
        <v>31</v>
      </c>
      <c r="F624" s="9">
        <f t="array" ref="F624">SUMPRODUCT(COUNTIF(lstDigits,MID(tblSalaries[[#This Row],[How many hours of a day you work on Excel]],ROW($1:$9)+1,1)))</f>
        <v>1</v>
      </c>
      <c r="G624" s="11" t="str">
        <f t="array" ref="G624">IFERROR(IF(D624=1*MID(tblSalaries[[#This Row],[How many hours of a day you work on Excel]],E624,F624),"",1*MID(tblSalaries[[#This Row],[How many hours of a day you work on Excel]],E624,F624)),0)</f>
        <v/>
      </c>
      <c r="H624" s="11">
        <f t="shared" si="30"/>
        <v>8</v>
      </c>
      <c r="I624" s="11">
        <f t="shared" si="31"/>
        <v>8</v>
      </c>
      <c r="J624" s="11">
        <f t="shared" si="29"/>
        <v>8</v>
      </c>
    </row>
    <row r="625" spans="2:10">
      <c r="B625" s="9">
        <f t="array" ref="B625">MIN(IFERROR(FIND(lstNum,tblSalaries[[#This Row],[How many hours of a day you work on Excel]]),""))</f>
        <v>1</v>
      </c>
      <c r="C625" s="9">
        <f t="array" ref="C625">SUMPRODUCT(COUNTIF(lstDigits,MID(tblSalaries[[#This Row],[How many hours of a day you work on Excel]],ROW($1:$9),1)))</f>
        <v>2</v>
      </c>
      <c r="D625" s="11">
        <f t="array" ref="D625">IFERROR(1*MID(tblSalaries[[#This Row],[How many hours of a day you work on Excel]],B625,C625),0)</f>
        <v>2</v>
      </c>
      <c r="E625" s="9">
        <f t="array" ref="E625">MIN(IFERROR(FIND(lstNum,tblSalaries[[#This Row],[How many hours of a day you work on Excel]],B625+1),""))</f>
        <v>6</v>
      </c>
      <c r="F625" s="9">
        <f t="array" ref="F625">SUMPRODUCT(COUNTIF(lstDigits,MID(tblSalaries[[#This Row],[How many hours of a day you work on Excel]],ROW($1:$9)+1,1)))</f>
        <v>1</v>
      </c>
      <c r="G625" s="11">
        <f t="array" ref="G625">IFERROR(IF(D625=1*MID(tblSalaries[[#This Row],[How many hours of a day you work on Excel]],E625,F625),"",1*MID(tblSalaries[[#This Row],[How many hours of a day you work on Excel]],E625,F625)),0)</f>
        <v>3</v>
      </c>
      <c r="H625" s="11">
        <f t="shared" si="30"/>
        <v>2.5</v>
      </c>
      <c r="I625" s="11">
        <f t="shared" si="31"/>
        <v>2</v>
      </c>
      <c r="J625" s="11">
        <f t="shared" si="29"/>
        <v>3</v>
      </c>
    </row>
    <row r="626" spans="2:10">
      <c r="B626" s="9">
        <f t="array" ref="B626">MIN(IFERROR(FIND(lstNum,tblSalaries[[#This Row],[How many hours of a day you work on Excel]]),""))</f>
        <v>9</v>
      </c>
      <c r="C626" s="9">
        <f t="array" ref="C626">SUMPRODUCT(COUNTIF(lstDigits,MID(tblSalaries[[#This Row],[How many hours of a day you work on Excel]],ROW($1:$9),1)))</f>
        <v>1</v>
      </c>
      <c r="D626" s="11">
        <f t="array" ref="D626">IFERROR(1*MID(tblSalaries[[#This Row],[How many hours of a day you work on Excel]],B626,C626),0)</f>
        <v>8</v>
      </c>
      <c r="E626" s="9">
        <f t="array" ref="E626">MIN(IFERROR(FIND(lstNum,tblSalaries[[#This Row],[How many hours of a day you work on Excel]],B626+1),""))</f>
        <v>31</v>
      </c>
      <c r="F626" s="9">
        <f t="array" ref="F626">SUMPRODUCT(COUNTIF(lstDigits,MID(tblSalaries[[#This Row],[How many hours of a day you work on Excel]],ROW($1:$9)+1,1)))</f>
        <v>1</v>
      </c>
      <c r="G626" s="11" t="str">
        <f t="array" ref="G626">IFERROR(IF(D626=1*MID(tblSalaries[[#This Row],[How many hours of a day you work on Excel]],E626,F626),"",1*MID(tblSalaries[[#This Row],[How many hours of a day you work on Excel]],E626,F626)),0)</f>
        <v/>
      </c>
      <c r="H626" s="11">
        <f t="shared" si="30"/>
        <v>8</v>
      </c>
      <c r="I626" s="11">
        <f t="shared" si="31"/>
        <v>8</v>
      </c>
      <c r="J626" s="11">
        <f t="shared" si="29"/>
        <v>8</v>
      </c>
    </row>
    <row r="627" spans="2:10">
      <c r="B627" s="9">
        <f t="array" ref="B627">MIN(IFERROR(FIND(lstNum,tblSalaries[[#This Row],[How many hours of a day you work on Excel]]),""))</f>
        <v>1</v>
      </c>
      <c r="C627" s="9">
        <f t="array" ref="C627">SUMPRODUCT(COUNTIF(lstDigits,MID(tblSalaries[[#This Row],[How many hours of a day you work on Excel]],ROW($1:$9),1)))</f>
        <v>2</v>
      </c>
      <c r="D627" s="11">
        <f t="array" ref="D627">IFERROR(1*MID(tblSalaries[[#This Row],[How many hours of a day you work on Excel]],B627,C627),0)</f>
        <v>4</v>
      </c>
      <c r="E627" s="9">
        <f t="array" ref="E627">MIN(IFERROR(FIND(lstNum,tblSalaries[[#This Row],[How many hours of a day you work on Excel]],B627+1),""))</f>
        <v>6</v>
      </c>
      <c r="F627" s="9">
        <f t="array" ref="F627">SUMPRODUCT(COUNTIF(lstDigits,MID(tblSalaries[[#This Row],[How many hours of a day you work on Excel]],ROW($1:$9)+1,1)))</f>
        <v>1</v>
      </c>
      <c r="G627" s="11">
        <f t="array" ref="G627">IFERROR(IF(D627=1*MID(tblSalaries[[#This Row],[How many hours of a day you work on Excel]],E627,F627),"",1*MID(tblSalaries[[#This Row],[How many hours of a day you work on Excel]],E627,F627)),0)</f>
        <v>6</v>
      </c>
      <c r="H627" s="11">
        <f t="shared" si="30"/>
        <v>5</v>
      </c>
      <c r="I627" s="11">
        <f t="shared" si="31"/>
        <v>4</v>
      </c>
      <c r="J627" s="11">
        <f t="shared" si="29"/>
        <v>6</v>
      </c>
    </row>
    <row r="628" spans="2:10">
      <c r="B628" s="9">
        <f t="array" ref="B628">MIN(IFERROR(FIND(lstNum,tblSalaries[[#This Row],[How many hours of a day you work on Excel]]),""))</f>
        <v>1</v>
      </c>
      <c r="C628" s="9">
        <f t="array" ref="C628">SUMPRODUCT(COUNTIF(lstDigits,MID(tblSalaries[[#This Row],[How many hours of a day you work on Excel]],ROW($1:$9),1)))</f>
        <v>2</v>
      </c>
      <c r="D628" s="11">
        <f t="array" ref="D628">IFERROR(1*MID(tblSalaries[[#This Row],[How many hours of a day you work on Excel]],B628,C628),0)</f>
        <v>4</v>
      </c>
      <c r="E628" s="9">
        <f t="array" ref="E628">MIN(IFERROR(FIND(lstNum,tblSalaries[[#This Row],[How many hours of a day you work on Excel]],B628+1),""))</f>
        <v>6</v>
      </c>
      <c r="F628" s="9">
        <f t="array" ref="F628">SUMPRODUCT(COUNTIF(lstDigits,MID(tblSalaries[[#This Row],[How many hours of a day you work on Excel]],ROW($1:$9)+1,1)))</f>
        <v>1</v>
      </c>
      <c r="G628" s="11">
        <f t="array" ref="G628">IFERROR(IF(D628=1*MID(tblSalaries[[#This Row],[How many hours of a day you work on Excel]],E628,F628),"",1*MID(tblSalaries[[#This Row],[How many hours of a day you work on Excel]],E628,F628)),0)</f>
        <v>6</v>
      </c>
      <c r="H628" s="11">
        <f t="shared" si="30"/>
        <v>5</v>
      </c>
      <c r="I628" s="11">
        <f t="shared" si="31"/>
        <v>4</v>
      </c>
      <c r="J628" s="11">
        <f t="shared" si="29"/>
        <v>6</v>
      </c>
    </row>
    <row r="629" spans="2:10">
      <c r="B629" s="9">
        <f t="array" ref="B629">MIN(IFERROR(FIND(lstNum,tblSalaries[[#This Row],[How many hours of a day you work on Excel]]),""))</f>
        <v>1</v>
      </c>
      <c r="C629" s="9">
        <f t="array" ref="C629">SUMPRODUCT(COUNTIF(lstDigits,MID(tblSalaries[[#This Row],[How many hours of a day you work on Excel]],ROW($1:$9),1)))</f>
        <v>2</v>
      </c>
      <c r="D629" s="11">
        <f t="array" ref="D629">IFERROR(1*MID(tblSalaries[[#This Row],[How many hours of a day you work on Excel]],B629,C629),0)</f>
        <v>2</v>
      </c>
      <c r="E629" s="9">
        <f t="array" ref="E629">MIN(IFERROR(FIND(lstNum,tblSalaries[[#This Row],[How many hours of a day you work on Excel]],B629+1),""))</f>
        <v>6</v>
      </c>
      <c r="F629" s="9">
        <f t="array" ref="F629">SUMPRODUCT(COUNTIF(lstDigits,MID(tblSalaries[[#This Row],[How many hours of a day you work on Excel]],ROW($1:$9)+1,1)))</f>
        <v>1</v>
      </c>
      <c r="G629" s="11">
        <f t="array" ref="G629">IFERROR(IF(D629=1*MID(tblSalaries[[#This Row],[How many hours of a day you work on Excel]],E629,F629),"",1*MID(tblSalaries[[#This Row],[How many hours of a day you work on Excel]],E629,F629)),0)</f>
        <v>3</v>
      </c>
      <c r="H629" s="11">
        <f t="shared" si="30"/>
        <v>2.5</v>
      </c>
      <c r="I629" s="11">
        <f t="shared" si="31"/>
        <v>2</v>
      </c>
      <c r="J629" s="11">
        <f t="shared" si="29"/>
        <v>3</v>
      </c>
    </row>
    <row r="630" spans="2:10">
      <c r="B630" s="9">
        <f t="array" ref="B630">MIN(IFERROR(FIND(lstNum,tblSalaries[[#This Row],[How many hours of a day you work on Excel]]),""))</f>
        <v>9</v>
      </c>
      <c r="C630" s="9">
        <f t="array" ref="C630">SUMPRODUCT(COUNTIF(lstDigits,MID(tblSalaries[[#This Row],[How many hours of a day you work on Excel]],ROW($1:$9),1)))</f>
        <v>1</v>
      </c>
      <c r="D630" s="11">
        <f t="array" ref="D630">IFERROR(1*MID(tblSalaries[[#This Row],[How many hours of a day you work on Excel]],B630,C630),0)</f>
        <v>8</v>
      </c>
      <c r="E630" s="9">
        <f t="array" ref="E630">MIN(IFERROR(FIND(lstNum,tblSalaries[[#This Row],[How many hours of a day you work on Excel]],B630+1),""))</f>
        <v>31</v>
      </c>
      <c r="F630" s="9">
        <f t="array" ref="F630">SUMPRODUCT(COUNTIF(lstDigits,MID(tblSalaries[[#This Row],[How many hours of a day you work on Excel]],ROW($1:$9)+1,1)))</f>
        <v>1</v>
      </c>
      <c r="G630" s="11" t="str">
        <f t="array" ref="G630">IFERROR(IF(D630=1*MID(tblSalaries[[#This Row],[How many hours of a day you work on Excel]],E630,F630),"",1*MID(tblSalaries[[#This Row],[How many hours of a day you work on Excel]],E630,F630)),0)</f>
        <v/>
      </c>
      <c r="H630" s="11">
        <f t="shared" si="30"/>
        <v>8</v>
      </c>
      <c r="I630" s="11">
        <f t="shared" si="31"/>
        <v>8</v>
      </c>
      <c r="J630" s="11">
        <f t="shared" si="29"/>
        <v>8</v>
      </c>
    </row>
    <row r="631" spans="2:10">
      <c r="B631" s="9">
        <f t="array" ref="B631">MIN(IFERROR(FIND(lstNum,tblSalaries[[#This Row],[How many hours of a day you work on Excel]]),""))</f>
        <v>1</v>
      </c>
      <c r="C631" s="9">
        <f t="array" ref="C631">SUMPRODUCT(COUNTIF(lstDigits,MID(tblSalaries[[#This Row],[How many hours of a day you work on Excel]],ROW($1:$9),1)))</f>
        <v>2</v>
      </c>
      <c r="D631" s="11">
        <f t="array" ref="D631">IFERROR(1*MID(tblSalaries[[#This Row],[How many hours of a day you work on Excel]],B631,C631),0)</f>
        <v>4</v>
      </c>
      <c r="E631" s="9">
        <f t="array" ref="E631">MIN(IFERROR(FIND(lstNum,tblSalaries[[#This Row],[How many hours of a day you work on Excel]],B631+1),""))</f>
        <v>6</v>
      </c>
      <c r="F631" s="9">
        <f t="array" ref="F631">SUMPRODUCT(COUNTIF(lstDigits,MID(tblSalaries[[#This Row],[How many hours of a day you work on Excel]],ROW($1:$9)+1,1)))</f>
        <v>1</v>
      </c>
      <c r="G631" s="11">
        <f t="array" ref="G631">IFERROR(IF(D631=1*MID(tblSalaries[[#This Row],[How many hours of a day you work on Excel]],E631,F631),"",1*MID(tblSalaries[[#This Row],[How many hours of a day you work on Excel]],E631,F631)),0)</f>
        <v>6</v>
      </c>
      <c r="H631" s="11">
        <f t="shared" si="30"/>
        <v>5</v>
      </c>
      <c r="I631" s="11">
        <f t="shared" si="31"/>
        <v>4</v>
      </c>
      <c r="J631" s="11">
        <f t="shared" si="29"/>
        <v>6</v>
      </c>
    </row>
    <row r="632" spans="2:10">
      <c r="B632" s="9">
        <f t="array" ref="B632">MIN(IFERROR(FIND(lstNum,tblSalaries[[#This Row],[How many hours of a day you work on Excel]]),""))</f>
        <v>1</v>
      </c>
      <c r="C632" s="9">
        <f t="array" ref="C632">SUMPRODUCT(COUNTIF(lstDigits,MID(tblSalaries[[#This Row],[How many hours of a day you work on Excel]],ROW($1:$9),1)))</f>
        <v>2</v>
      </c>
      <c r="D632" s="11">
        <f t="array" ref="D632">IFERROR(1*MID(tblSalaries[[#This Row],[How many hours of a day you work on Excel]],B632,C632),0)</f>
        <v>1</v>
      </c>
      <c r="E632" s="9">
        <f t="array" ref="E632">MIN(IFERROR(FIND(lstNum,tblSalaries[[#This Row],[How many hours of a day you work on Excel]],B632+1),""))</f>
        <v>6</v>
      </c>
      <c r="F632" s="9">
        <f t="array" ref="F632">SUMPRODUCT(COUNTIF(lstDigits,MID(tblSalaries[[#This Row],[How many hours of a day you work on Excel]],ROW($1:$9)+1,1)))</f>
        <v>1</v>
      </c>
      <c r="G632" s="11">
        <f t="array" ref="G632">IFERROR(IF(D632=1*MID(tblSalaries[[#This Row],[How many hours of a day you work on Excel]],E632,F632),"",1*MID(tblSalaries[[#This Row],[How many hours of a day you work on Excel]],E632,F632)),0)</f>
        <v>2</v>
      </c>
      <c r="H632" s="11">
        <f t="shared" si="30"/>
        <v>1.5</v>
      </c>
      <c r="I632" s="11">
        <f t="shared" si="31"/>
        <v>1</v>
      </c>
      <c r="J632" s="11">
        <f t="shared" si="29"/>
        <v>2</v>
      </c>
    </row>
    <row r="633" spans="2:10">
      <c r="B633" s="9">
        <f t="array" ref="B633">MIN(IFERROR(FIND(lstNum,tblSalaries[[#This Row],[How many hours of a day you work on Excel]]),""))</f>
        <v>1</v>
      </c>
      <c r="C633" s="9">
        <f t="array" ref="C633">SUMPRODUCT(COUNTIF(lstDigits,MID(tblSalaries[[#This Row],[How many hours of a day you work on Excel]],ROW($1:$9),1)))</f>
        <v>2</v>
      </c>
      <c r="D633" s="11">
        <f t="array" ref="D633">IFERROR(1*MID(tblSalaries[[#This Row],[How many hours of a day you work on Excel]],B633,C633),0)</f>
        <v>4</v>
      </c>
      <c r="E633" s="9">
        <f t="array" ref="E633">MIN(IFERROR(FIND(lstNum,tblSalaries[[#This Row],[How many hours of a day you work on Excel]],B633+1),""))</f>
        <v>6</v>
      </c>
      <c r="F633" s="9">
        <f t="array" ref="F633">SUMPRODUCT(COUNTIF(lstDigits,MID(tblSalaries[[#This Row],[How many hours of a day you work on Excel]],ROW($1:$9)+1,1)))</f>
        <v>1</v>
      </c>
      <c r="G633" s="11">
        <f t="array" ref="G633">IFERROR(IF(D633=1*MID(tblSalaries[[#This Row],[How many hours of a day you work on Excel]],E633,F633),"",1*MID(tblSalaries[[#This Row],[How many hours of a day you work on Excel]],E633,F633)),0)</f>
        <v>6</v>
      </c>
      <c r="H633" s="11">
        <f t="shared" si="30"/>
        <v>5</v>
      </c>
      <c r="I633" s="11">
        <f t="shared" si="31"/>
        <v>4</v>
      </c>
      <c r="J633" s="11">
        <f t="shared" si="29"/>
        <v>6</v>
      </c>
    </row>
    <row r="634" spans="2:10">
      <c r="B634" s="9">
        <f t="array" ref="B634">MIN(IFERROR(FIND(lstNum,tblSalaries[[#This Row],[How many hours of a day you work on Excel]]),""))</f>
        <v>1</v>
      </c>
      <c r="C634" s="9">
        <f t="array" ref="C634">SUMPRODUCT(COUNTIF(lstDigits,MID(tblSalaries[[#This Row],[How many hours of a day you work on Excel]],ROW($1:$9),1)))</f>
        <v>2</v>
      </c>
      <c r="D634" s="11">
        <f t="array" ref="D634">IFERROR(1*MID(tblSalaries[[#This Row],[How many hours of a day you work on Excel]],B634,C634),0)</f>
        <v>4</v>
      </c>
      <c r="E634" s="9">
        <f t="array" ref="E634">MIN(IFERROR(FIND(lstNum,tblSalaries[[#This Row],[How many hours of a day you work on Excel]],B634+1),""))</f>
        <v>6</v>
      </c>
      <c r="F634" s="9">
        <f t="array" ref="F634">SUMPRODUCT(COUNTIF(lstDigits,MID(tblSalaries[[#This Row],[How many hours of a day you work on Excel]],ROW($1:$9)+1,1)))</f>
        <v>1</v>
      </c>
      <c r="G634" s="11">
        <f t="array" ref="G634">IFERROR(IF(D634=1*MID(tblSalaries[[#This Row],[How many hours of a day you work on Excel]],E634,F634),"",1*MID(tblSalaries[[#This Row],[How many hours of a day you work on Excel]],E634,F634)),0)</f>
        <v>6</v>
      </c>
      <c r="H634" s="11">
        <f t="shared" si="30"/>
        <v>5</v>
      </c>
      <c r="I634" s="11">
        <f t="shared" si="31"/>
        <v>4</v>
      </c>
      <c r="J634" s="11">
        <f t="shared" si="29"/>
        <v>6</v>
      </c>
    </row>
    <row r="635" spans="2:10">
      <c r="B635" s="9">
        <f t="array" ref="B635">MIN(IFERROR(FIND(lstNum,tblSalaries[[#This Row],[How many hours of a day you work on Excel]]),""))</f>
        <v>1</v>
      </c>
      <c r="C635" s="9">
        <f t="array" ref="C635">SUMPRODUCT(COUNTIF(lstDigits,MID(tblSalaries[[#This Row],[How many hours of a day you work on Excel]],ROW($1:$9),1)))</f>
        <v>2</v>
      </c>
      <c r="D635" s="11">
        <f t="array" ref="D635">IFERROR(1*MID(tblSalaries[[#This Row],[How many hours of a day you work on Excel]],B635,C635),0)</f>
        <v>4</v>
      </c>
      <c r="E635" s="9">
        <f t="array" ref="E635">MIN(IFERROR(FIND(lstNum,tblSalaries[[#This Row],[How many hours of a day you work on Excel]],B635+1),""))</f>
        <v>6</v>
      </c>
      <c r="F635" s="9">
        <f t="array" ref="F635">SUMPRODUCT(COUNTIF(lstDigits,MID(tblSalaries[[#This Row],[How many hours of a day you work on Excel]],ROW($1:$9)+1,1)))</f>
        <v>1</v>
      </c>
      <c r="G635" s="11">
        <f t="array" ref="G635">IFERROR(IF(D635=1*MID(tblSalaries[[#This Row],[How many hours of a day you work on Excel]],E635,F635),"",1*MID(tblSalaries[[#This Row],[How many hours of a day you work on Excel]],E635,F635)),0)</f>
        <v>6</v>
      </c>
      <c r="H635" s="11">
        <f t="shared" si="30"/>
        <v>5</v>
      </c>
      <c r="I635" s="11">
        <f t="shared" si="31"/>
        <v>4</v>
      </c>
      <c r="J635" s="11">
        <f t="shared" si="29"/>
        <v>6</v>
      </c>
    </row>
    <row r="636" spans="2:10">
      <c r="B636" s="9">
        <f t="array" ref="B636">MIN(IFERROR(FIND(lstNum,tblSalaries[[#This Row],[How many hours of a day you work on Excel]]),""))</f>
        <v>1</v>
      </c>
      <c r="C636" s="9">
        <f t="array" ref="C636">SUMPRODUCT(COUNTIF(lstDigits,MID(tblSalaries[[#This Row],[How many hours of a day you work on Excel]],ROW($1:$9),1)))</f>
        <v>2</v>
      </c>
      <c r="D636" s="11">
        <f t="array" ref="D636">IFERROR(1*MID(tblSalaries[[#This Row],[How many hours of a day you work on Excel]],B636,C636),0)</f>
        <v>1</v>
      </c>
      <c r="E636" s="9">
        <f t="array" ref="E636">MIN(IFERROR(FIND(lstNum,tblSalaries[[#This Row],[How many hours of a day you work on Excel]],B636+1),""))</f>
        <v>6</v>
      </c>
      <c r="F636" s="9">
        <f t="array" ref="F636">SUMPRODUCT(COUNTIF(lstDigits,MID(tblSalaries[[#This Row],[How many hours of a day you work on Excel]],ROW($1:$9)+1,1)))</f>
        <v>1</v>
      </c>
      <c r="G636" s="11">
        <f t="array" ref="G636">IFERROR(IF(D636=1*MID(tblSalaries[[#This Row],[How many hours of a day you work on Excel]],E636,F636),"",1*MID(tblSalaries[[#This Row],[How many hours of a day you work on Excel]],E636,F636)),0)</f>
        <v>2</v>
      </c>
      <c r="H636" s="11">
        <f t="shared" si="30"/>
        <v>1.5</v>
      </c>
      <c r="I636" s="11">
        <f t="shared" si="31"/>
        <v>1</v>
      </c>
      <c r="J636" s="11">
        <f t="shared" si="29"/>
        <v>2</v>
      </c>
    </row>
    <row r="637" spans="2:10">
      <c r="B637" s="9">
        <f t="array" ref="B637">MIN(IFERROR(FIND(lstNum,tblSalaries[[#This Row],[How many hours of a day you work on Excel]]),""))</f>
        <v>1</v>
      </c>
      <c r="C637" s="9">
        <f t="array" ref="C637">SUMPRODUCT(COUNTIF(lstDigits,MID(tblSalaries[[#This Row],[How many hours of a day you work on Excel]],ROW($1:$9),1)))</f>
        <v>2</v>
      </c>
      <c r="D637" s="11">
        <f t="array" ref="D637">IFERROR(1*MID(tblSalaries[[#This Row],[How many hours of a day you work on Excel]],B637,C637),0)</f>
        <v>4</v>
      </c>
      <c r="E637" s="9">
        <f t="array" ref="E637">MIN(IFERROR(FIND(lstNum,tblSalaries[[#This Row],[How many hours of a day you work on Excel]],B637+1),""))</f>
        <v>6</v>
      </c>
      <c r="F637" s="9">
        <f t="array" ref="F637">SUMPRODUCT(COUNTIF(lstDigits,MID(tblSalaries[[#This Row],[How many hours of a day you work on Excel]],ROW($1:$9)+1,1)))</f>
        <v>1</v>
      </c>
      <c r="G637" s="11">
        <f t="array" ref="G637">IFERROR(IF(D637=1*MID(tblSalaries[[#This Row],[How many hours of a day you work on Excel]],E637,F637),"",1*MID(tblSalaries[[#This Row],[How many hours of a day you work on Excel]],E637,F637)),0)</f>
        <v>6</v>
      </c>
      <c r="H637" s="11">
        <f t="shared" si="30"/>
        <v>5</v>
      </c>
      <c r="I637" s="11">
        <f t="shared" si="31"/>
        <v>4</v>
      </c>
      <c r="J637" s="11">
        <f t="shared" si="29"/>
        <v>6</v>
      </c>
    </row>
    <row r="638" spans="2:10">
      <c r="B638" s="9">
        <f t="array" ref="B638">MIN(IFERROR(FIND(lstNum,tblSalaries[[#This Row],[How many hours of a day you work on Excel]]),""))</f>
        <v>9</v>
      </c>
      <c r="C638" s="9">
        <f t="array" ref="C638">SUMPRODUCT(COUNTIF(lstDigits,MID(tblSalaries[[#This Row],[How many hours of a day you work on Excel]],ROW($1:$9),1)))</f>
        <v>1</v>
      </c>
      <c r="D638" s="11">
        <f t="array" ref="D638">IFERROR(1*MID(tblSalaries[[#This Row],[How many hours of a day you work on Excel]],B638,C638),0)</f>
        <v>8</v>
      </c>
      <c r="E638" s="9">
        <f t="array" ref="E638">MIN(IFERROR(FIND(lstNum,tblSalaries[[#This Row],[How many hours of a day you work on Excel]],B638+1),""))</f>
        <v>31</v>
      </c>
      <c r="F638" s="9">
        <f t="array" ref="F638">SUMPRODUCT(COUNTIF(lstDigits,MID(tblSalaries[[#This Row],[How many hours of a day you work on Excel]],ROW($1:$9)+1,1)))</f>
        <v>1</v>
      </c>
      <c r="G638" s="11" t="str">
        <f t="array" ref="G638">IFERROR(IF(D638=1*MID(tblSalaries[[#This Row],[How many hours of a day you work on Excel]],E638,F638),"",1*MID(tblSalaries[[#This Row],[How many hours of a day you work on Excel]],E638,F638)),0)</f>
        <v/>
      </c>
      <c r="H638" s="11">
        <f t="shared" si="30"/>
        <v>8</v>
      </c>
      <c r="I638" s="11">
        <f t="shared" si="31"/>
        <v>8</v>
      </c>
      <c r="J638" s="11">
        <f t="shared" si="29"/>
        <v>8</v>
      </c>
    </row>
    <row r="639" spans="2:10">
      <c r="B639" s="9">
        <f t="array" ref="B639">MIN(IFERROR(FIND(lstNum,tblSalaries[[#This Row],[How many hours of a day you work on Excel]]),""))</f>
        <v>9</v>
      </c>
      <c r="C639" s="9">
        <f t="array" ref="C639">SUMPRODUCT(COUNTIF(lstDigits,MID(tblSalaries[[#This Row],[How many hours of a day you work on Excel]],ROW($1:$9),1)))</f>
        <v>1</v>
      </c>
      <c r="D639" s="11">
        <f t="array" ref="D639">IFERROR(1*MID(tblSalaries[[#This Row],[How many hours of a day you work on Excel]],B639,C639),0)</f>
        <v>8</v>
      </c>
      <c r="E639" s="9">
        <f t="array" ref="E639">MIN(IFERROR(FIND(lstNum,tblSalaries[[#This Row],[How many hours of a day you work on Excel]],B639+1),""))</f>
        <v>31</v>
      </c>
      <c r="F639" s="9">
        <f t="array" ref="F639">SUMPRODUCT(COUNTIF(lstDigits,MID(tblSalaries[[#This Row],[How many hours of a day you work on Excel]],ROW($1:$9)+1,1)))</f>
        <v>1</v>
      </c>
      <c r="G639" s="11" t="str">
        <f t="array" ref="G639">IFERROR(IF(D639=1*MID(tblSalaries[[#This Row],[How many hours of a day you work on Excel]],E639,F639),"",1*MID(tblSalaries[[#This Row],[How many hours of a day you work on Excel]],E639,F639)),0)</f>
        <v/>
      </c>
      <c r="H639" s="11">
        <f t="shared" si="30"/>
        <v>8</v>
      </c>
      <c r="I639" s="11">
        <f t="shared" si="31"/>
        <v>8</v>
      </c>
      <c r="J639" s="11">
        <f t="shared" si="29"/>
        <v>8</v>
      </c>
    </row>
    <row r="640" spans="2:10">
      <c r="B640" s="9">
        <f t="array" ref="B640">MIN(IFERROR(FIND(lstNum,tblSalaries[[#This Row],[How many hours of a day you work on Excel]]),""))</f>
        <v>1</v>
      </c>
      <c r="C640" s="9">
        <f t="array" ref="C640">SUMPRODUCT(COUNTIF(lstDigits,MID(tblSalaries[[#This Row],[How many hours of a day you work on Excel]],ROW($1:$9),1)))</f>
        <v>2</v>
      </c>
      <c r="D640" s="11">
        <f t="array" ref="D640">IFERROR(1*MID(tblSalaries[[#This Row],[How many hours of a day you work on Excel]],B640,C640),0)</f>
        <v>2</v>
      </c>
      <c r="E640" s="9">
        <f t="array" ref="E640">MIN(IFERROR(FIND(lstNum,tblSalaries[[#This Row],[How many hours of a day you work on Excel]],B640+1),""))</f>
        <v>6</v>
      </c>
      <c r="F640" s="9">
        <f t="array" ref="F640">SUMPRODUCT(COUNTIF(lstDigits,MID(tblSalaries[[#This Row],[How many hours of a day you work on Excel]],ROW($1:$9)+1,1)))</f>
        <v>1</v>
      </c>
      <c r="G640" s="11">
        <f t="array" ref="G640">IFERROR(IF(D640=1*MID(tblSalaries[[#This Row],[How many hours of a day you work on Excel]],E640,F640),"",1*MID(tblSalaries[[#This Row],[How many hours of a day you work on Excel]],E640,F640)),0)</f>
        <v>3</v>
      </c>
      <c r="H640" s="11">
        <f t="shared" si="30"/>
        <v>2.5</v>
      </c>
      <c r="I640" s="11">
        <f t="shared" si="31"/>
        <v>2</v>
      </c>
      <c r="J640" s="11">
        <f t="shared" si="29"/>
        <v>3</v>
      </c>
    </row>
    <row r="641" spans="2:10">
      <c r="B641" s="9">
        <f t="array" ref="B641">MIN(IFERROR(FIND(lstNum,tblSalaries[[#This Row],[How many hours of a day you work on Excel]]),""))</f>
        <v>1</v>
      </c>
      <c r="C641" s="9">
        <f t="array" ref="C641">SUMPRODUCT(COUNTIF(lstDigits,MID(tblSalaries[[#This Row],[How many hours of a day you work on Excel]],ROW($1:$9),1)))</f>
        <v>2</v>
      </c>
      <c r="D641" s="11">
        <f t="array" ref="D641">IFERROR(1*MID(tblSalaries[[#This Row],[How many hours of a day you work on Excel]],B641,C641),0)</f>
        <v>2</v>
      </c>
      <c r="E641" s="9">
        <f t="array" ref="E641">MIN(IFERROR(FIND(lstNum,tblSalaries[[#This Row],[How many hours of a day you work on Excel]],B641+1),""))</f>
        <v>6</v>
      </c>
      <c r="F641" s="9">
        <f t="array" ref="F641">SUMPRODUCT(COUNTIF(lstDigits,MID(tblSalaries[[#This Row],[How many hours of a day you work on Excel]],ROW($1:$9)+1,1)))</f>
        <v>1</v>
      </c>
      <c r="G641" s="11">
        <f t="array" ref="G641">IFERROR(IF(D641=1*MID(tblSalaries[[#This Row],[How many hours of a day you work on Excel]],E641,F641),"",1*MID(tblSalaries[[#This Row],[How many hours of a day you work on Excel]],E641,F641)),0)</f>
        <v>3</v>
      </c>
      <c r="H641" s="11">
        <f t="shared" si="30"/>
        <v>2.5</v>
      </c>
      <c r="I641" s="11">
        <f t="shared" si="31"/>
        <v>2</v>
      </c>
      <c r="J641" s="11">
        <f t="shared" si="29"/>
        <v>3</v>
      </c>
    </row>
    <row r="642" spans="2:10">
      <c r="B642" s="9">
        <f t="array" ref="B642">MIN(IFERROR(FIND(lstNum,tblSalaries[[#This Row],[How many hours of a day you work on Excel]]),""))</f>
        <v>1</v>
      </c>
      <c r="C642" s="9">
        <f t="array" ref="C642">SUMPRODUCT(COUNTIF(lstDigits,MID(tblSalaries[[#This Row],[How many hours of a day you work on Excel]],ROW($1:$9),1)))</f>
        <v>2</v>
      </c>
      <c r="D642" s="11">
        <f t="array" ref="D642">IFERROR(1*MID(tblSalaries[[#This Row],[How many hours of a day you work on Excel]],B642,C642),0)</f>
        <v>1</v>
      </c>
      <c r="E642" s="9">
        <f t="array" ref="E642">MIN(IFERROR(FIND(lstNum,tblSalaries[[#This Row],[How many hours of a day you work on Excel]],B642+1),""))</f>
        <v>6</v>
      </c>
      <c r="F642" s="9">
        <f t="array" ref="F642">SUMPRODUCT(COUNTIF(lstDigits,MID(tblSalaries[[#This Row],[How many hours of a day you work on Excel]],ROW($1:$9)+1,1)))</f>
        <v>1</v>
      </c>
      <c r="G642" s="11">
        <f t="array" ref="G642">IFERROR(IF(D642=1*MID(tblSalaries[[#This Row],[How many hours of a day you work on Excel]],E642,F642),"",1*MID(tblSalaries[[#This Row],[How many hours of a day you work on Excel]],E642,F642)),0)</f>
        <v>2</v>
      </c>
      <c r="H642" s="11">
        <f t="shared" si="30"/>
        <v>1.5</v>
      </c>
      <c r="I642" s="11">
        <f t="shared" si="31"/>
        <v>1</v>
      </c>
      <c r="J642" s="11">
        <f t="shared" si="29"/>
        <v>2</v>
      </c>
    </row>
    <row r="643" spans="2:10">
      <c r="B643" s="9">
        <f t="array" ref="B643">MIN(IFERROR(FIND(lstNum,tblSalaries[[#This Row],[How many hours of a day you work on Excel]]),""))</f>
        <v>1</v>
      </c>
      <c r="C643" s="9">
        <f t="array" ref="C643">SUMPRODUCT(COUNTIF(lstDigits,MID(tblSalaries[[#This Row],[How many hours of a day you work on Excel]],ROW($1:$9),1)))</f>
        <v>2</v>
      </c>
      <c r="D643" s="11">
        <f t="array" ref="D643">IFERROR(1*MID(tblSalaries[[#This Row],[How many hours of a day you work on Excel]],B643,C643),0)</f>
        <v>2</v>
      </c>
      <c r="E643" s="9">
        <f t="array" ref="E643">MIN(IFERROR(FIND(lstNum,tblSalaries[[#This Row],[How many hours of a day you work on Excel]],B643+1),""))</f>
        <v>6</v>
      </c>
      <c r="F643" s="9">
        <f t="array" ref="F643">SUMPRODUCT(COUNTIF(lstDigits,MID(tblSalaries[[#This Row],[How many hours of a day you work on Excel]],ROW($1:$9)+1,1)))</f>
        <v>1</v>
      </c>
      <c r="G643" s="11">
        <f t="array" ref="G643">IFERROR(IF(D643=1*MID(tblSalaries[[#This Row],[How many hours of a day you work on Excel]],E643,F643),"",1*MID(tblSalaries[[#This Row],[How many hours of a day you work on Excel]],E643,F643)),0)</f>
        <v>3</v>
      </c>
      <c r="H643" s="11">
        <f t="shared" si="30"/>
        <v>2.5</v>
      </c>
      <c r="I643" s="11">
        <f t="shared" si="31"/>
        <v>2</v>
      </c>
      <c r="J643" s="11">
        <f t="shared" si="29"/>
        <v>3</v>
      </c>
    </row>
    <row r="644" spans="2:10">
      <c r="B644" s="9">
        <f t="array" ref="B644">MIN(IFERROR(FIND(lstNum,tblSalaries[[#This Row],[How many hours of a day you work on Excel]]),""))</f>
        <v>9</v>
      </c>
      <c r="C644" s="9">
        <f t="array" ref="C644">SUMPRODUCT(COUNTIF(lstDigits,MID(tblSalaries[[#This Row],[How many hours of a day you work on Excel]],ROW($1:$9),1)))</f>
        <v>1</v>
      </c>
      <c r="D644" s="11">
        <f t="array" ref="D644">IFERROR(1*MID(tblSalaries[[#This Row],[How many hours of a day you work on Excel]],B644,C644),0)</f>
        <v>8</v>
      </c>
      <c r="E644" s="9">
        <f t="array" ref="E644">MIN(IFERROR(FIND(lstNum,tblSalaries[[#This Row],[How many hours of a day you work on Excel]],B644+1),""))</f>
        <v>31</v>
      </c>
      <c r="F644" s="9">
        <f t="array" ref="F644">SUMPRODUCT(COUNTIF(lstDigits,MID(tblSalaries[[#This Row],[How many hours of a day you work on Excel]],ROW($1:$9)+1,1)))</f>
        <v>1</v>
      </c>
      <c r="G644" s="11" t="str">
        <f t="array" ref="G644">IFERROR(IF(D644=1*MID(tblSalaries[[#This Row],[How many hours of a day you work on Excel]],E644,F644),"",1*MID(tblSalaries[[#This Row],[How many hours of a day you work on Excel]],E644,F644)),0)</f>
        <v/>
      </c>
      <c r="H644" s="11">
        <f t="shared" si="30"/>
        <v>8</v>
      </c>
      <c r="I644" s="11">
        <f t="shared" si="31"/>
        <v>8</v>
      </c>
      <c r="J644" s="11">
        <f t="shared" si="29"/>
        <v>8</v>
      </c>
    </row>
    <row r="645" spans="2:10">
      <c r="B645" s="9">
        <f t="array" ref="B645">MIN(IFERROR(FIND(lstNum,tblSalaries[[#This Row],[How many hours of a day you work on Excel]]),""))</f>
        <v>9</v>
      </c>
      <c r="C645" s="9">
        <f t="array" ref="C645">SUMPRODUCT(COUNTIF(lstDigits,MID(tblSalaries[[#This Row],[How many hours of a day you work on Excel]],ROW($1:$9),1)))</f>
        <v>1</v>
      </c>
      <c r="D645" s="11">
        <f t="array" ref="D645">IFERROR(1*MID(tblSalaries[[#This Row],[How many hours of a day you work on Excel]],B645,C645),0)</f>
        <v>8</v>
      </c>
      <c r="E645" s="9">
        <f t="array" ref="E645">MIN(IFERROR(FIND(lstNum,tblSalaries[[#This Row],[How many hours of a day you work on Excel]],B645+1),""))</f>
        <v>31</v>
      </c>
      <c r="F645" s="9">
        <f t="array" ref="F645">SUMPRODUCT(COUNTIF(lstDigits,MID(tblSalaries[[#This Row],[How many hours of a day you work on Excel]],ROW($1:$9)+1,1)))</f>
        <v>1</v>
      </c>
      <c r="G645" s="11" t="str">
        <f t="array" ref="G645">IFERROR(IF(D645=1*MID(tblSalaries[[#This Row],[How many hours of a day you work on Excel]],E645,F645),"",1*MID(tblSalaries[[#This Row],[How many hours of a day you work on Excel]],E645,F645)),0)</f>
        <v/>
      </c>
      <c r="H645" s="11">
        <f t="shared" si="30"/>
        <v>8</v>
      </c>
      <c r="I645" s="11">
        <f t="shared" si="31"/>
        <v>8</v>
      </c>
      <c r="J645" s="11">
        <f t="shared" si="29"/>
        <v>8</v>
      </c>
    </row>
    <row r="646" spans="2:10">
      <c r="B646" s="9">
        <f t="array" ref="B646">MIN(IFERROR(FIND(lstNum,tblSalaries[[#This Row],[How many hours of a day you work on Excel]]),""))</f>
        <v>1</v>
      </c>
      <c r="C646" s="9">
        <f t="array" ref="C646">SUMPRODUCT(COUNTIF(lstDigits,MID(tblSalaries[[#This Row],[How many hours of a day you work on Excel]],ROW($1:$9),1)))</f>
        <v>2</v>
      </c>
      <c r="D646" s="11">
        <f t="array" ref="D646">IFERROR(1*MID(tblSalaries[[#This Row],[How many hours of a day you work on Excel]],B646,C646),0)</f>
        <v>2</v>
      </c>
      <c r="E646" s="9">
        <f t="array" ref="E646">MIN(IFERROR(FIND(lstNum,tblSalaries[[#This Row],[How many hours of a day you work on Excel]],B646+1),""))</f>
        <v>6</v>
      </c>
      <c r="F646" s="9">
        <f t="array" ref="F646">SUMPRODUCT(COUNTIF(lstDigits,MID(tblSalaries[[#This Row],[How many hours of a day you work on Excel]],ROW($1:$9)+1,1)))</f>
        <v>1</v>
      </c>
      <c r="G646" s="11">
        <f t="array" ref="G646">IFERROR(IF(D646=1*MID(tblSalaries[[#This Row],[How many hours of a day you work on Excel]],E646,F646),"",1*MID(tblSalaries[[#This Row],[How many hours of a day you work on Excel]],E646,F646)),0)</f>
        <v>3</v>
      </c>
      <c r="H646" s="11">
        <f t="shared" si="30"/>
        <v>2.5</v>
      </c>
      <c r="I646" s="11">
        <f t="shared" si="31"/>
        <v>2</v>
      </c>
      <c r="J646" s="11">
        <f t="shared" si="29"/>
        <v>3</v>
      </c>
    </row>
    <row r="647" spans="2:10">
      <c r="B647" s="9">
        <f t="array" ref="B647">MIN(IFERROR(FIND(lstNum,tblSalaries[[#This Row],[How many hours of a day you work on Excel]]),""))</f>
        <v>1</v>
      </c>
      <c r="C647" s="9">
        <f t="array" ref="C647">SUMPRODUCT(COUNTIF(lstDigits,MID(tblSalaries[[#This Row],[How many hours of a day you work on Excel]],ROW($1:$9),1)))</f>
        <v>2</v>
      </c>
      <c r="D647" s="11">
        <f t="array" ref="D647">IFERROR(1*MID(tblSalaries[[#This Row],[How many hours of a day you work on Excel]],B647,C647),0)</f>
        <v>4</v>
      </c>
      <c r="E647" s="9">
        <f t="array" ref="E647">MIN(IFERROR(FIND(lstNum,tblSalaries[[#This Row],[How many hours of a day you work on Excel]],B647+1),""))</f>
        <v>6</v>
      </c>
      <c r="F647" s="9">
        <f t="array" ref="F647">SUMPRODUCT(COUNTIF(lstDigits,MID(tblSalaries[[#This Row],[How many hours of a day you work on Excel]],ROW($1:$9)+1,1)))</f>
        <v>1</v>
      </c>
      <c r="G647" s="11">
        <f t="array" ref="G647">IFERROR(IF(D647=1*MID(tblSalaries[[#This Row],[How many hours of a day you work on Excel]],E647,F647),"",1*MID(tblSalaries[[#This Row],[How many hours of a day you work on Excel]],E647,F647)),0)</f>
        <v>6</v>
      </c>
      <c r="H647" s="11">
        <f t="shared" si="30"/>
        <v>5</v>
      </c>
      <c r="I647" s="11">
        <f t="shared" si="31"/>
        <v>4</v>
      </c>
      <c r="J647" s="11">
        <f t="shared" ref="J647:J710" si="32">MAX(D647,G647)</f>
        <v>6</v>
      </c>
    </row>
    <row r="648" spans="2:10">
      <c r="B648" s="9">
        <f t="array" ref="B648">MIN(IFERROR(FIND(lstNum,tblSalaries[[#This Row],[How many hours of a day you work on Excel]]),""))</f>
        <v>9</v>
      </c>
      <c r="C648" s="9">
        <f t="array" ref="C648">SUMPRODUCT(COUNTIF(lstDigits,MID(tblSalaries[[#This Row],[How many hours of a day you work on Excel]],ROW($1:$9),1)))</f>
        <v>1</v>
      </c>
      <c r="D648" s="11">
        <f t="array" ref="D648">IFERROR(1*MID(tblSalaries[[#This Row],[How many hours of a day you work on Excel]],B648,C648),0)</f>
        <v>8</v>
      </c>
      <c r="E648" s="9">
        <f t="array" ref="E648">MIN(IFERROR(FIND(lstNum,tblSalaries[[#This Row],[How many hours of a day you work on Excel]],B648+1),""))</f>
        <v>31</v>
      </c>
      <c r="F648" s="9">
        <f t="array" ref="F648">SUMPRODUCT(COUNTIF(lstDigits,MID(tblSalaries[[#This Row],[How many hours of a day you work on Excel]],ROW($1:$9)+1,1)))</f>
        <v>1</v>
      </c>
      <c r="G648" s="11" t="str">
        <f t="array" ref="G648">IFERROR(IF(D648=1*MID(tblSalaries[[#This Row],[How many hours of a day you work on Excel]],E648,F648),"",1*MID(tblSalaries[[#This Row],[How many hours of a day you work on Excel]],E648,F648)),0)</f>
        <v/>
      </c>
      <c r="H648" s="11">
        <f t="shared" si="30"/>
        <v>8</v>
      </c>
      <c r="I648" s="11">
        <f t="shared" si="31"/>
        <v>8</v>
      </c>
      <c r="J648" s="11">
        <f t="shared" si="32"/>
        <v>8</v>
      </c>
    </row>
    <row r="649" spans="2:10">
      <c r="B649" s="9">
        <f t="array" ref="B649">MIN(IFERROR(FIND(lstNum,tblSalaries[[#This Row],[How many hours of a day you work on Excel]]),""))</f>
        <v>1</v>
      </c>
      <c r="C649" s="9">
        <f t="array" ref="C649">SUMPRODUCT(COUNTIF(lstDigits,MID(tblSalaries[[#This Row],[How many hours of a day you work on Excel]],ROW($1:$9),1)))</f>
        <v>2</v>
      </c>
      <c r="D649" s="11">
        <f t="array" ref="D649">IFERROR(1*MID(tblSalaries[[#This Row],[How many hours of a day you work on Excel]],B649,C649),0)</f>
        <v>2</v>
      </c>
      <c r="E649" s="9">
        <f t="array" ref="E649">MIN(IFERROR(FIND(lstNum,tblSalaries[[#This Row],[How many hours of a day you work on Excel]],B649+1),""))</f>
        <v>6</v>
      </c>
      <c r="F649" s="9">
        <f t="array" ref="F649">SUMPRODUCT(COUNTIF(lstDigits,MID(tblSalaries[[#This Row],[How many hours of a day you work on Excel]],ROW($1:$9)+1,1)))</f>
        <v>1</v>
      </c>
      <c r="G649" s="11">
        <f t="array" ref="G649">IFERROR(IF(D649=1*MID(tblSalaries[[#This Row],[How many hours of a day you work on Excel]],E649,F649),"",1*MID(tblSalaries[[#This Row],[How many hours of a day you work on Excel]],E649,F649)),0)</f>
        <v>3</v>
      </c>
      <c r="H649" s="11">
        <f t="shared" si="30"/>
        <v>2.5</v>
      </c>
      <c r="I649" s="11">
        <f t="shared" si="31"/>
        <v>2</v>
      </c>
      <c r="J649" s="11">
        <f t="shared" si="32"/>
        <v>3</v>
      </c>
    </row>
    <row r="650" spans="2:10">
      <c r="B650" s="9">
        <f t="array" ref="B650">MIN(IFERROR(FIND(lstNum,tblSalaries[[#This Row],[How many hours of a day you work on Excel]]),""))</f>
        <v>1</v>
      </c>
      <c r="C650" s="9">
        <f t="array" ref="C650">SUMPRODUCT(COUNTIF(lstDigits,MID(tblSalaries[[#This Row],[How many hours of a day you work on Excel]],ROW($1:$9),1)))</f>
        <v>2</v>
      </c>
      <c r="D650" s="11">
        <f t="array" ref="D650">IFERROR(1*MID(tblSalaries[[#This Row],[How many hours of a day you work on Excel]],B650,C650),0)</f>
        <v>4</v>
      </c>
      <c r="E650" s="9">
        <f t="array" ref="E650">MIN(IFERROR(FIND(lstNum,tblSalaries[[#This Row],[How many hours of a day you work on Excel]],B650+1),""))</f>
        <v>6</v>
      </c>
      <c r="F650" s="9">
        <f t="array" ref="F650">SUMPRODUCT(COUNTIF(lstDigits,MID(tblSalaries[[#This Row],[How many hours of a day you work on Excel]],ROW($1:$9)+1,1)))</f>
        <v>1</v>
      </c>
      <c r="G650" s="11">
        <f t="array" ref="G650">IFERROR(IF(D650=1*MID(tblSalaries[[#This Row],[How many hours of a day you work on Excel]],E650,F650),"",1*MID(tblSalaries[[#This Row],[How many hours of a day you work on Excel]],E650,F650)),0)</f>
        <v>6</v>
      </c>
      <c r="H650" s="11">
        <f t="shared" si="30"/>
        <v>5</v>
      </c>
      <c r="I650" s="11">
        <f t="shared" si="31"/>
        <v>4</v>
      </c>
      <c r="J650" s="11">
        <f t="shared" si="32"/>
        <v>6</v>
      </c>
    </row>
    <row r="651" spans="2:10">
      <c r="B651" s="9">
        <f t="array" ref="B651">MIN(IFERROR(FIND(lstNum,tblSalaries[[#This Row],[How many hours of a day you work on Excel]]),""))</f>
        <v>9</v>
      </c>
      <c r="C651" s="9">
        <f t="array" ref="C651">SUMPRODUCT(COUNTIF(lstDigits,MID(tblSalaries[[#This Row],[How many hours of a day you work on Excel]],ROW($1:$9),1)))</f>
        <v>1</v>
      </c>
      <c r="D651" s="11">
        <f t="array" ref="D651">IFERROR(1*MID(tblSalaries[[#This Row],[How many hours of a day you work on Excel]],B651,C651),0)</f>
        <v>8</v>
      </c>
      <c r="E651" s="9">
        <f t="array" ref="E651">MIN(IFERROR(FIND(lstNum,tblSalaries[[#This Row],[How many hours of a day you work on Excel]],B651+1),""))</f>
        <v>31</v>
      </c>
      <c r="F651" s="9">
        <f t="array" ref="F651">SUMPRODUCT(COUNTIF(lstDigits,MID(tblSalaries[[#This Row],[How many hours of a day you work on Excel]],ROW($1:$9)+1,1)))</f>
        <v>1</v>
      </c>
      <c r="G651" s="11" t="str">
        <f t="array" ref="G651">IFERROR(IF(D651=1*MID(tblSalaries[[#This Row],[How many hours of a day you work on Excel]],E651,F651),"",1*MID(tblSalaries[[#This Row],[How many hours of a day you work on Excel]],E651,F651)),0)</f>
        <v/>
      </c>
      <c r="H651" s="11">
        <f t="shared" si="30"/>
        <v>8</v>
      </c>
      <c r="I651" s="11">
        <f t="shared" si="31"/>
        <v>8</v>
      </c>
      <c r="J651" s="11">
        <f t="shared" si="32"/>
        <v>8</v>
      </c>
    </row>
    <row r="652" spans="2:10">
      <c r="B652" s="9">
        <f t="array" ref="B652">MIN(IFERROR(FIND(lstNum,tblSalaries[[#This Row],[How many hours of a day you work on Excel]]),""))</f>
        <v>1</v>
      </c>
      <c r="C652" s="9">
        <f t="array" ref="C652">SUMPRODUCT(COUNTIF(lstDigits,MID(tblSalaries[[#This Row],[How many hours of a day you work on Excel]],ROW($1:$9),1)))</f>
        <v>2</v>
      </c>
      <c r="D652" s="11">
        <f t="array" ref="D652">IFERROR(1*MID(tblSalaries[[#This Row],[How many hours of a day you work on Excel]],B652,C652),0)</f>
        <v>4</v>
      </c>
      <c r="E652" s="9">
        <f t="array" ref="E652">MIN(IFERROR(FIND(lstNum,tblSalaries[[#This Row],[How many hours of a day you work on Excel]],B652+1),""))</f>
        <v>6</v>
      </c>
      <c r="F652" s="9">
        <f t="array" ref="F652">SUMPRODUCT(COUNTIF(lstDigits,MID(tblSalaries[[#This Row],[How many hours of a day you work on Excel]],ROW($1:$9)+1,1)))</f>
        <v>1</v>
      </c>
      <c r="G652" s="11">
        <f t="array" ref="G652">IFERROR(IF(D652=1*MID(tblSalaries[[#This Row],[How many hours of a day you work on Excel]],E652,F652),"",1*MID(tblSalaries[[#This Row],[How many hours of a day you work on Excel]],E652,F652)),0)</f>
        <v>6</v>
      </c>
      <c r="H652" s="11">
        <f t="shared" si="30"/>
        <v>5</v>
      </c>
      <c r="I652" s="11">
        <f t="shared" si="31"/>
        <v>4</v>
      </c>
      <c r="J652" s="11">
        <f t="shared" si="32"/>
        <v>6</v>
      </c>
    </row>
    <row r="653" spans="2:10">
      <c r="B653" s="9">
        <f t="array" ref="B653">MIN(IFERROR(FIND(lstNum,tblSalaries[[#This Row],[How many hours of a day you work on Excel]]),""))</f>
        <v>1</v>
      </c>
      <c r="C653" s="9">
        <f t="array" ref="C653">SUMPRODUCT(COUNTIF(lstDigits,MID(tblSalaries[[#This Row],[How many hours of a day you work on Excel]],ROW($1:$9),1)))</f>
        <v>2</v>
      </c>
      <c r="D653" s="11">
        <f t="array" ref="D653">IFERROR(1*MID(tblSalaries[[#This Row],[How many hours of a day you work on Excel]],B653,C653),0)</f>
        <v>4</v>
      </c>
      <c r="E653" s="9">
        <f t="array" ref="E653">MIN(IFERROR(FIND(lstNum,tblSalaries[[#This Row],[How many hours of a day you work on Excel]],B653+1),""))</f>
        <v>6</v>
      </c>
      <c r="F653" s="9">
        <f t="array" ref="F653">SUMPRODUCT(COUNTIF(lstDigits,MID(tblSalaries[[#This Row],[How many hours of a day you work on Excel]],ROW($1:$9)+1,1)))</f>
        <v>1</v>
      </c>
      <c r="G653" s="11">
        <f t="array" ref="G653">IFERROR(IF(D653=1*MID(tblSalaries[[#This Row],[How many hours of a day you work on Excel]],E653,F653),"",1*MID(tblSalaries[[#This Row],[How many hours of a day you work on Excel]],E653,F653)),0)</f>
        <v>6</v>
      </c>
      <c r="H653" s="11">
        <f t="shared" si="30"/>
        <v>5</v>
      </c>
      <c r="I653" s="11">
        <f t="shared" si="31"/>
        <v>4</v>
      </c>
      <c r="J653" s="11">
        <f t="shared" si="32"/>
        <v>6</v>
      </c>
    </row>
    <row r="654" spans="2:10">
      <c r="B654" s="9">
        <f t="array" ref="B654">MIN(IFERROR(FIND(lstNum,tblSalaries[[#This Row],[How many hours of a day you work on Excel]]),""))</f>
        <v>1</v>
      </c>
      <c r="C654" s="9">
        <f t="array" ref="C654">SUMPRODUCT(COUNTIF(lstDigits,MID(tblSalaries[[#This Row],[How many hours of a day you work on Excel]],ROW($1:$9),1)))</f>
        <v>2</v>
      </c>
      <c r="D654" s="11">
        <f t="array" ref="D654">IFERROR(1*MID(tblSalaries[[#This Row],[How many hours of a day you work on Excel]],B654,C654),0)</f>
        <v>4</v>
      </c>
      <c r="E654" s="9">
        <f t="array" ref="E654">MIN(IFERROR(FIND(lstNum,tblSalaries[[#This Row],[How many hours of a day you work on Excel]],B654+1),""))</f>
        <v>6</v>
      </c>
      <c r="F654" s="9">
        <f t="array" ref="F654">SUMPRODUCT(COUNTIF(lstDigits,MID(tblSalaries[[#This Row],[How many hours of a day you work on Excel]],ROW($1:$9)+1,1)))</f>
        <v>1</v>
      </c>
      <c r="G654" s="11">
        <f t="array" ref="G654">IFERROR(IF(D654=1*MID(tblSalaries[[#This Row],[How many hours of a day you work on Excel]],E654,F654),"",1*MID(tblSalaries[[#This Row],[How many hours of a day you work on Excel]],E654,F654)),0)</f>
        <v>6</v>
      </c>
      <c r="H654" s="11">
        <f t="shared" si="30"/>
        <v>5</v>
      </c>
      <c r="I654" s="11">
        <f t="shared" si="31"/>
        <v>4</v>
      </c>
      <c r="J654" s="11">
        <f t="shared" si="32"/>
        <v>6</v>
      </c>
    </row>
    <row r="655" spans="2:10">
      <c r="B655" s="9">
        <f t="array" ref="B655">MIN(IFERROR(FIND(lstNum,tblSalaries[[#This Row],[How many hours of a day you work on Excel]]),""))</f>
        <v>9</v>
      </c>
      <c r="C655" s="9">
        <f t="array" ref="C655">SUMPRODUCT(COUNTIF(lstDigits,MID(tblSalaries[[#This Row],[How many hours of a day you work on Excel]],ROW($1:$9),1)))</f>
        <v>1</v>
      </c>
      <c r="D655" s="11">
        <f t="array" ref="D655">IFERROR(1*MID(tblSalaries[[#This Row],[How many hours of a day you work on Excel]],B655,C655),0)</f>
        <v>8</v>
      </c>
      <c r="E655" s="9">
        <f t="array" ref="E655">MIN(IFERROR(FIND(lstNum,tblSalaries[[#This Row],[How many hours of a day you work on Excel]],B655+1),""))</f>
        <v>31</v>
      </c>
      <c r="F655" s="9">
        <f t="array" ref="F655">SUMPRODUCT(COUNTIF(lstDigits,MID(tblSalaries[[#This Row],[How many hours of a day you work on Excel]],ROW($1:$9)+1,1)))</f>
        <v>1</v>
      </c>
      <c r="G655" s="11" t="str">
        <f t="array" ref="G655">IFERROR(IF(D655=1*MID(tblSalaries[[#This Row],[How many hours of a day you work on Excel]],E655,F655),"",1*MID(tblSalaries[[#This Row],[How many hours of a day you work on Excel]],E655,F655)),0)</f>
        <v/>
      </c>
      <c r="H655" s="11">
        <f t="shared" si="30"/>
        <v>8</v>
      </c>
      <c r="I655" s="11">
        <f t="shared" si="31"/>
        <v>8</v>
      </c>
      <c r="J655" s="11">
        <f t="shared" si="32"/>
        <v>8</v>
      </c>
    </row>
    <row r="656" spans="2:10">
      <c r="B656" s="9">
        <f t="array" ref="B656">MIN(IFERROR(FIND(lstNum,tblSalaries[[#This Row],[How many hours of a day you work on Excel]]),""))</f>
        <v>1</v>
      </c>
      <c r="C656" s="9">
        <f t="array" ref="C656">SUMPRODUCT(COUNTIF(lstDigits,MID(tblSalaries[[#This Row],[How many hours of a day you work on Excel]],ROW($1:$9),1)))</f>
        <v>2</v>
      </c>
      <c r="D656" s="11">
        <f t="array" ref="D656">IFERROR(1*MID(tblSalaries[[#This Row],[How many hours of a day you work on Excel]],B656,C656),0)</f>
        <v>2</v>
      </c>
      <c r="E656" s="9">
        <f t="array" ref="E656">MIN(IFERROR(FIND(lstNum,tblSalaries[[#This Row],[How many hours of a day you work on Excel]],B656+1),""))</f>
        <v>6</v>
      </c>
      <c r="F656" s="9">
        <f t="array" ref="F656">SUMPRODUCT(COUNTIF(lstDigits,MID(tblSalaries[[#This Row],[How many hours of a day you work on Excel]],ROW($1:$9)+1,1)))</f>
        <v>1</v>
      </c>
      <c r="G656" s="11">
        <f t="array" ref="G656">IFERROR(IF(D656=1*MID(tblSalaries[[#This Row],[How many hours of a day you work on Excel]],E656,F656),"",1*MID(tblSalaries[[#This Row],[How many hours of a day you work on Excel]],E656,F656)),0)</f>
        <v>3</v>
      </c>
      <c r="H656" s="11">
        <f t="shared" si="30"/>
        <v>2.5</v>
      </c>
      <c r="I656" s="11">
        <f t="shared" si="31"/>
        <v>2</v>
      </c>
      <c r="J656" s="11">
        <f t="shared" si="32"/>
        <v>3</v>
      </c>
    </row>
    <row r="657" spans="2:10">
      <c r="B657" s="9">
        <f t="array" ref="B657">MIN(IFERROR(FIND(lstNum,tblSalaries[[#This Row],[How many hours of a day you work on Excel]]),""))</f>
        <v>9</v>
      </c>
      <c r="C657" s="9">
        <f t="array" ref="C657">SUMPRODUCT(COUNTIF(lstDigits,MID(tblSalaries[[#This Row],[How many hours of a day you work on Excel]],ROW($1:$9),1)))</f>
        <v>1</v>
      </c>
      <c r="D657" s="11">
        <f t="array" ref="D657">IFERROR(1*MID(tblSalaries[[#This Row],[How many hours of a day you work on Excel]],B657,C657),0)</f>
        <v>8</v>
      </c>
      <c r="E657" s="9">
        <f t="array" ref="E657">MIN(IFERROR(FIND(lstNum,tblSalaries[[#This Row],[How many hours of a day you work on Excel]],B657+1),""))</f>
        <v>31</v>
      </c>
      <c r="F657" s="9">
        <f t="array" ref="F657">SUMPRODUCT(COUNTIF(lstDigits,MID(tblSalaries[[#This Row],[How many hours of a day you work on Excel]],ROW($1:$9)+1,1)))</f>
        <v>1</v>
      </c>
      <c r="G657" s="11" t="str">
        <f t="array" ref="G657">IFERROR(IF(D657=1*MID(tblSalaries[[#This Row],[How many hours of a day you work on Excel]],E657,F657),"",1*MID(tblSalaries[[#This Row],[How many hours of a day you work on Excel]],E657,F657)),0)</f>
        <v/>
      </c>
      <c r="H657" s="11">
        <f t="shared" si="30"/>
        <v>8</v>
      </c>
      <c r="I657" s="11">
        <f t="shared" si="31"/>
        <v>8</v>
      </c>
      <c r="J657" s="11">
        <f t="shared" si="32"/>
        <v>8</v>
      </c>
    </row>
    <row r="658" spans="2:10">
      <c r="B658" s="9">
        <f t="array" ref="B658">MIN(IFERROR(FIND(lstNum,tblSalaries[[#This Row],[How many hours of a day you work on Excel]]),""))</f>
        <v>9</v>
      </c>
      <c r="C658" s="9">
        <f t="array" ref="C658">SUMPRODUCT(COUNTIF(lstDigits,MID(tblSalaries[[#This Row],[How many hours of a day you work on Excel]],ROW($1:$9),1)))</f>
        <v>1</v>
      </c>
      <c r="D658" s="11">
        <f t="array" ref="D658">IFERROR(1*MID(tblSalaries[[#This Row],[How many hours of a day you work on Excel]],B658,C658),0)</f>
        <v>8</v>
      </c>
      <c r="E658" s="9">
        <f t="array" ref="E658">MIN(IFERROR(FIND(lstNum,tblSalaries[[#This Row],[How many hours of a day you work on Excel]],B658+1),""))</f>
        <v>31</v>
      </c>
      <c r="F658" s="9">
        <f t="array" ref="F658">SUMPRODUCT(COUNTIF(lstDigits,MID(tblSalaries[[#This Row],[How many hours of a day you work on Excel]],ROW($1:$9)+1,1)))</f>
        <v>1</v>
      </c>
      <c r="G658" s="11" t="str">
        <f t="array" ref="G658">IFERROR(IF(D658=1*MID(tblSalaries[[#This Row],[How many hours of a day you work on Excel]],E658,F658),"",1*MID(tblSalaries[[#This Row],[How many hours of a day you work on Excel]],E658,F658)),0)</f>
        <v/>
      </c>
      <c r="H658" s="11">
        <f t="shared" si="30"/>
        <v>8</v>
      </c>
      <c r="I658" s="11">
        <f t="shared" si="31"/>
        <v>8</v>
      </c>
      <c r="J658" s="11">
        <f t="shared" si="32"/>
        <v>8</v>
      </c>
    </row>
    <row r="659" spans="2:10">
      <c r="B659" s="9">
        <f t="array" ref="B659">MIN(IFERROR(FIND(lstNum,tblSalaries[[#This Row],[How many hours of a day you work on Excel]]),""))</f>
        <v>1</v>
      </c>
      <c r="C659" s="9">
        <f t="array" ref="C659">SUMPRODUCT(COUNTIF(lstDigits,MID(tblSalaries[[#This Row],[How many hours of a day you work on Excel]],ROW($1:$9),1)))</f>
        <v>2</v>
      </c>
      <c r="D659" s="11">
        <f t="array" ref="D659">IFERROR(1*MID(tblSalaries[[#This Row],[How many hours of a day you work on Excel]],B659,C659),0)</f>
        <v>1</v>
      </c>
      <c r="E659" s="9">
        <f t="array" ref="E659">MIN(IFERROR(FIND(lstNum,tblSalaries[[#This Row],[How many hours of a day you work on Excel]],B659+1),""))</f>
        <v>6</v>
      </c>
      <c r="F659" s="9">
        <f t="array" ref="F659">SUMPRODUCT(COUNTIF(lstDigits,MID(tblSalaries[[#This Row],[How many hours of a day you work on Excel]],ROW($1:$9)+1,1)))</f>
        <v>1</v>
      </c>
      <c r="G659" s="11">
        <f t="array" ref="G659">IFERROR(IF(D659=1*MID(tblSalaries[[#This Row],[How many hours of a day you work on Excel]],E659,F659),"",1*MID(tblSalaries[[#This Row],[How many hours of a day you work on Excel]],E659,F659)),0)</f>
        <v>2</v>
      </c>
      <c r="H659" s="11">
        <f t="shared" si="30"/>
        <v>1.5</v>
      </c>
      <c r="I659" s="11">
        <f t="shared" si="31"/>
        <v>1</v>
      </c>
      <c r="J659" s="11">
        <f t="shared" si="32"/>
        <v>2</v>
      </c>
    </row>
    <row r="660" spans="2:10">
      <c r="B660" s="9">
        <f t="array" ref="B660">MIN(IFERROR(FIND(lstNum,tblSalaries[[#This Row],[How many hours of a day you work on Excel]]),""))</f>
        <v>1</v>
      </c>
      <c r="C660" s="9">
        <f t="array" ref="C660">SUMPRODUCT(COUNTIF(lstDigits,MID(tblSalaries[[#This Row],[How many hours of a day you work on Excel]],ROW($1:$9),1)))</f>
        <v>2</v>
      </c>
      <c r="D660" s="11">
        <f t="array" ref="D660">IFERROR(1*MID(tblSalaries[[#This Row],[How many hours of a day you work on Excel]],B660,C660),0)</f>
        <v>4</v>
      </c>
      <c r="E660" s="9">
        <f t="array" ref="E660">MIN(IFERROR(FIND(lstNum,tblSalaries[[#This Row],[How many hours of a day you work on Excel]],B660+1),""))</f>
        <v>6</v>
      </c>
      <c r="F660" s="9">
        <f t="array" ref="F660">SUMPRODUCT(COUNTIF(lstDigits,MID(tblSalaries[[#This Row],[How many hours of a day you work on Excel]],ROW($1:$9)+1,1)))</f>
        <v>1</v>
      </c>
      <c r="G660" s="11">
        <f t="array" ref="G660">IFERROR(IF(D660=1*MID(tblSalaries[[#This Row],[How many hours of a day you work on Excel]],E660,F660),"",1*MID(tblSalaries[[#This Row],[How many hours of a day you work on Excel]],E660,F660)),0)</f>
        <v>6</v>
      </c>
      <c r="H660" s="11">
        <f t="shared" si="30"/>
        <v>5</v>
      </c>
      <c r="I660" s="11">
        <f t="shared" si="31"/>
        <v>4</v>
      </c>
      <c r="J660" s="11">
        <f t="shared" si="32"/>
        <v>6</v>
      </c>
    </row>
    <row r="661" spans="2:10">
      <c r="B661" s="9">
        <f t="array" ref="B661">MIN(IFERROR(FIND(lstNum,tblSalaries[[#This Row],[How many hours of a day you work on Excel]]),""))</f>
        <v>1</v>
      </c>
      <c r="C661" s="9">
        <f t="array" ref="C661">SUMPRODUCT(COUNTIF(lstDigits,MID(tblSalaries[[#This Row],[How many hours of a day you work on Excel]],ROW($1:$9),1)))</f>
        <v>2</v>
      </c>
      <c r="D661" s="11">
        <f t="array" ref="D661">IFERROR(1*MID(tblSalaries[[#This Row],[How many hours of a day you work on Excel]],B661,C661),0)</f>
        <v>2</v>
      </c>
      <c r="E661" s="9">
        <f t="array" ref="E661">MIN(IFERROR(FIND(lstNum,tblSalaries[[#This Row],[How many hours of a day you work on Excel]],B661+1),""))</f>
        <v>6</v>
      </c>
      <c r="F661" s="9">
        <f t="array" ref="F661">SUMPRODUCT(COUNTIF(lstDigits,MID(tblSalaries[[#This Row],[How many hours of a day you work on Excel]],ROW($1:$9)+1,1)))</f>
        <v>1</v>
      </c>
      <c r="G661" s="11">
        <f t="array" ref="G661">IFERROR(IF(D661=1*MID(tblSalaries[[#This Row],[How many hours of a day you work on Excel]],E661,F661),"",1*MID(tblSalaries[[#This Row],[How many hours of a day you work on Excel]],E661,F661)),0)</f>
        <v>3</v>
      </c>
      <c r="H661" s="11">
        <f t="shared" si="30"/>
        <v>2.5</v>
      </c>
      <c r="I661" s="11">
        <f t="shared" si="31"/>
        <v>2</v>
      </c>
      <c r="J661" s="11">
        <f t="shared" si="32"/>
        <v>3</v>
      </c>
    </row>
    <row r="662" spans="2:10">
      <c r="B662" s="9">
        <f t="array" ref="B662">MIN(IFERROR(FIND(lstNum,tblSalaries[[#This Row],[How many hours of a day you work on Excel]]),""))</f>
        <v>9</v>
      </c>
      <c r="C662" s="9">
        <f t="array" ref="C662">SUMPRODUCT(COUNTIF(lstDigits,MID(tblSalaries[[#This Row],[How many hours of a day you work on Excel]],ROW($1:$9),1)))</f>
        <v>1</v>
      </c>
      <c r="D662" s="11">
        <f t="array" ref="D662">IFERROR(1*MID(tblSalaries[[#This Row],[How many hours of a day you work on Excel]],B662,C662),0)</f>
        <v>8</v>
      </c>
      <c r="E662" s="9">
        <f t="array" ref="E662">MIN(IFERROR(FIND(lstNum,tblSalaries[[#This Row],[How many hours of a day you work on Excel]],B662+1),""))</f>
        <v>31</v>
      </c>
      <c r="F662" s="9">
        <f t="array" ref="F662">SUMPRODUCT(COUNTIF(lstDigits,MID(tblSalaries[[#This Row],[How many hours of a day you work on Excel]],ROW($1:$9)+1,1)))</f>
        <v>1</v>
      </c>
      <c r="G662" s="11" t="str">
        <f t="array" ref="G662">IFERROR(IF(D662=1*MID(tblSalaries[[#This Row],[How many hours of a day you work on Excel]],E662,F662),"",1*MID(tblSalaries[[#This Row],[How many hours of a day you work on Excel]],E662,F662)),0)</f>
        <v/>
      </c>
      <c r="H662" s="11">
        <f t="shared" si="30"/>
        <v>8</v>
      </c>
      <c r="I662" s="11">
        <f t="shared" si="31"/>
        <v>8</v>
      </c>
      <c r="J662" s="11">
        <f t="shared" si="32"/>
        <v>8</v>
      </c>
    </row>
    <row r="663" spans="2:10">
      <c r="B663" s="9">
        <f t="array" ref="B663">MIN(IFERROR(FIND(lstNum,tblSalaries[[#This Row],[How many hours of a day you work on Excel]]),""))</f>
        <v>1</v>
      </c>
      <c r="C663" s="9">
        <f t="array" ref="C663">SUMPRODUCT(COUNTIF(lstDigits,MID(tblSalaries[[#This Row],[How many hours of a day you work on Excel]],ROW($1:$9),1)))</f>
        <v>2</v>
      </c>
      <c r="D663" s="11">
        <f t="array" ref="D663">IFERROR(1*MID(tblSalaries[[#This Row],[How many hours of a day you work on Excel]],B663,C663),0)</f>
        <v>4</v>
      </c>
      <c r="E663" s="9">
        <f t="array" ref="E663">MIN(IFERROR(FIND(lstNum,tblSalaries[[#This Row],[How many hours of a day you work on Excel]],B663+1),""))</f>
        <v>6</v>
      </c>
      <c r="F663" s="9">
        <f t="array" ref="F663">SUMPRODUCT(COUNTIF(lstDigits,MID(tblSalaries[[#This Row],[How many hours of a day you work on Excel]],ROW($1:$9)+1,1)))</f>
        <v>1</v>
      </c>
      <c r="G663" s="11">
        <f t="array" ref="G663">IFERROR(IF(D663=1*MID(tblSalaries[[#This Row],[How many hours of a day you work on Excel]],E663,F663),"",1*MID(tblSalaries[[#This Row],[How many hours of a day you work on Excel]],E663,F663)),0)</f>
        <v>6</v>
      </c>
      <c r="H663" s="11">
        <f t="shared" si="30"/>
        <v>5</v>
      </c>
      <c r="I663" s="11">
        <f t="shared" si="31"/>
        <v>4</v>
      </c>
      <c r="J663" s="11">
        <f t="shared" si="32"/>
        <v>6</v>
      </c>
    </row>
    <row r="664" spans="2:10">
      <c r="B664" s="9">
        <f t="array" ref="B664">MIN(IFERROR(FIND(lstNum,tblSalaries[[#This Row],[How many hours of a day you work on Excel]]),""))</f>
        <v>1</v>
      </c>
      <c r="C664" s="9">
        <f t="array" ref="C664">SUMPRODUCT(COUNTIF(lstDigits,MID(tblSalaries[[#This Row],[How many hours of a day you work on Excel]],ROW($1:$9),1)))</f>
        <v>2</v>
      </c>
      <c r="D664" s="11">
        <f t="array" ref="D664">IFERROR(1*MID(tblSalaries[[#This Row],[How many hours of a day you work on Excel]],B664,C664),0)</f>
        <v>2</v>
      </c>
      <c r="E664" s="9">
        <f t="array" ref="E664">MIN(IFERROR(FIND(lstNum,tblSalaries[[#This Row],[How many hours of a day you work on Excel]],B664+1),""))</f>
        <v>6</v>
      </c>
      <c r="F664" s="9">
        <f t="array" ref="F664">SUMPRODUCT(COUNTIF(lstDigits,MID(tblSalaries[[#This Row],[How many hours of a day you work on Excel]],ROW($1:$9)+1,1)))</f>
        <v>1</v>
      </c>
      <c r="G664" s="11">
        <f t="array" ref="G664">IFERROR(IF(D664=1*MID(tblSalaries[[#This Row],[How many hours of a day you work on Excel]],E664,F664),"",1*MID(tblSalaries[[#This Row],[How many hours of a day you work on Excel]],E664,F664)),0)</f>
        <v>3</v>
      </c>
      <c r="H664" s="11">
        <f t="shared" ref="H664:H727" si="33">AVERAGE(D664,G664)</f>
        <v>2.5</v>
      </c>
      <c r="I664" s="11">
        <f t="shared" ref="I664:I727" si="34">MIN(D664,G664)</f>
        <v>2</v>
      </c>
      <c r="J664" s="11">
        <f t="shared" si="32"/>
        <v>3</v>
      </c>
    </row>
    <row r="665" spans="2:10">
      <c r="B665" s="9">
        <f t="array" ref="B665">MIN(IFERROR(FIND(lstNum,tblSalaries[[#This Row],[How many hours of a day you work on Excel]]),""))</f>
        <v>1</v>
      </c>
      <c r="C665" s="9">
        <f t="array" ref="C665">SUMPRODUCT(COUNTIF(lstDigits,MID(tblSalaries[[#This Row],[How many hours of a day you work on Excel]],ROW($1:$9),1)))</f>
        <v>2</v>
      </c>
      <c r="D665" s="11">
        <f t="array" ref="D665">IFERROR(1*MID(tblSalaries[[#This Row],[How many hours of a day you work on Excel]],B665,C665),0)</f>
        <v>4</v>
      </c>
      <c r="E665" s="9">
        <f t="array" ref="E665">MIN(IFERROR(FIND(lstNum,tblSalaries[[#This Row],[How many hours of a day you work on Excel]],B665+1),""))</f>
        <v>6</v>
      </c>
      <c r="F665" s="9">
        <f t="array" ref="F665">SUMPRODUCT(COUNTIF(lstDigits,MID(tblSalaries[[#This Row],[How many hours of a day you work on Excel]],ROW($1:$9)+1,1)))</f>
        <v>1</v>
      </c>
      <c r="G665" s="11">
        <f t="array" ref="G665">IFERROR(IF(D665=1*MID(tblSalaries[[#This Row],[How many hours of a day you work on Excel]],E665,F665),"",1*MID(tblSalaries[[#This Row],[How many hours of a day you work on Excel]],E665,F665)),0)</f>
        <v>6</v>
      </c>
      <c r="H665" s="11">
        <f t="shared" si="33"/>
        <v>5</v>
      </c>
      <c r="I665" s="11">
        <f t="shared" si="34"/>
        <v>4</v>
      </c>
      <c r="J665" s="11">
        <f t="shared" si="32"/>
        <v>6</v>
      </c>
    </row>
    <row r="666" spans="2:10">
      <c r="B666" s="9">
        <f t="array" ref="B666">MIN(IFERROR(FIND(lstNum,tblSalaries[[#This Row],[How many hours of a day you work on Excel]]),""))</f>
        <v>9</v>
      </c>
      <c r="C666" s="9">
        <f t="array" ref="C666">SUMPRODUCT(COUNTIF(lstDigits,MID(tblSalaries[[#This Row],[How many hours of a day you work on Excel]],ROW($1:$9),1)))</f>
        <v>1</v>
      </c>
      <c r="D666" s="11">
        <f t="array" ref="D666">IFERROR(1*MID(tblSalaries[[#This Row],[How many hours of a day you work on Excel]],B666,C666),0)</f>
        <v>8</v>
      </c>
      <c r="E666" s="9">
        <f t="array" ref="E666">MIN(IFERROR(FIND(lstNum,tblSalaries[[#This Row],[How many hours of a day you work on Excel]],B666+1),""))</f>
        <v>31</v>
      </c>
      <c r="F666" s="9">
        <f t="array" ref="F666">SUMPRODUCT(COUNTIF(lstDigits,MID(tblSalaries[[#This Row],[How many hours of a day you work on Excel]],ROW($1:$9)+1,1)))</f>
        <v>1</v>
      </c>
      <c r="G666" s="11" t="str">
        <f t="array" ref="G666">IFERROR(IF(D666=1*MID(tblSalaries[[#This Row],[How many hours of a day you work on Excel]],E666,F666),"",1*MID(tblSalaries[[#This Row],[How many hours of a day you work on Excel]],E666,F666)),0)</f>
        <v/>
      </c>
      <c r="H666" s="11">
        <f t="shared" si="33"/>
        <v>8</v>
      </c>
      <c r="I666" s="11">
        <f t="shared" si="34"/>
        <v>8</v>
      </c>
      <c r="J666" s="11">
        <f t="shared" si="32"/>
        <v>8</v>
      </c>
    </row>
    <row r="667" spans="2:10">
      <c r="B667" s="9">
        <f t="array" ref="B667">MIN(IFERROR(FIND(lstNum,tblSalaries[[#This Row],[How many hours of a day you work on Excel]]),""))</f>
        <v>1</v>
      </c>
      <c r="C667" s="9">
        <f t="array" ref="C667">SUMPRODUCT(COUNTIF(lstDigits,MID(tblSalaries[[#This Row],[How many hours of a day you work on Excel]],ROW($1:$9),1)))</f>
        <v>2</v>
      </c>
      <c r="D667" s="11">
        <f t="array" ref="D667">IFERROR(1*MID(tblSalaries[[#This Row],[How many hours of a day you work on Excel]],B667,C667),0)</f>
        <v>2</v>
      </c>
      <c r="E667" s="9">
        <f t="array" ref="E667">MIN(IFERROR(FIND(lstNum,tblSalaries[[#This Row],[How many hours of a day you work on Excel]],B667+1),""))</f>
        <v>6</v>
      </c>
      <c r="F667" s="9">
        <f t="array" ref="F667">SUMPRODUCT(COUNTIF(lstDigits,MID(tblSalaries[[#This Row],[How many hours of a day you work on Excel]],ROW($1:$9)+1,1)))</f>
        <v>1</v>
      </c>
      <c r="G667" s="11">
        <f t="array" ref="G667">IFERROR(IF(D667=1*MID(tblSalaries[[#This Row],[How many hours of a day you work on Excel]],E667,F667),"",1*MID(tblSalaries[[#This Row],[How many hours of a day you work on Excel]],E667,F667)),0)</f>
        <v>3</v>
      </c>
      <c r="H667" s="11">
        <f t="shared" si="33"/>
        <v>2.5</v>
      </c>
      <c r="I667" s="11">
        <f t="shared" si="34"/>
        <v>2</v>
      </c>
      <c r="J667" s="11">
        <f t="shared" si="32"/>
        <v>3</v>
      </c>
    </row>
    <row r="668" spans="2:10">
      <c r="B668" s="9">
        <f t="array" ref="B668">MIN(IFERROR(FIND(lstNum,tblSalaries[[#This Row],[How many hours of a day you work on Excel]]),""))</f>
        <v>1</v>
      </c>
      <c r="C668" s="9">
        <f t="array" ref="C668">SUMPRODUCT(COUNTIF(lstDigits,MID(tblSalaries[[#This Row],[How many hours of a day you work on Excel]],ROW($1:$9),1)))</f>
        <v>2</v>
      </c>
      <c r="D668" s="11">
        <f t="array" ref="D668">IFERROR(1*MID(tblSalaries[[#This Row],[How many hours of a day you work on Excel]],B668,C668),0)</f>
        <v>2</v>
      </c>
      <c r="E668" s="9">
        <f t="array" ref="E668">MIN(IFERROR(FIND(lstNum,tblSalaries[[#This Row],[How many hours of a day you work on Excel]],B668+1),""))</f>
        <v>6</v>
      </c>
      <c r="F668" s="9">
        <f t="array" ref="F668">SUMPRODUCT(COUNTIF(lstDigits,MID(tblSalaries[[#This Row],[How many hours of a day you work on Excel]],ROW($1:$9)+1,1)))</f>
        <v>1</v>
      </c>
      <c r="G668" s="11">
        <f t="array" ref="G668">IFERROR(IF(D668=1*MID(tblSalaries[[#This Row],[How many hours of a day you work on Excel]],E668,F668),"",1*MID(tblSalaries[[#This Row],[How many hours of a day you work on Excel]],E668,F668)),0)</f>
        <v>3</v>
      </c>
      <c r="H668" s="11">
        <f t="shared" si="33"/>
        <v>2.5</v>
      </c>
      <c r="I668" s="11">
        <f t="shared" si="34"/>
        <v>2</v>
      </c>
      <c r="J668" s="11">
        <f t="shared" si="32"/>
        <v>3</v>
      </c>
    </row>
    <row r="669" spans="2:10">
      <c r="B669" s="9">
        <f t="array" ref="B669">MIN(IFERROR(FIND(lstNum,tblSalaries[[#This Row],[How many hours of a day you work on Excel]]),""))</f>
        <v>9</v>
      </c>
      <c r="C669" s="9">
        <f t="array" ref="C669">SUMPRODUCT(COUNTIF(lstDigits,MID(tblSalaries[[#This Row],[How many hours of a day you work on Excel]],ROW($1:$9),1)))</f>
        <v>1</v>
      </c>
      <c r="D669" s="11">
        <f t="array" ref="D669">IFERROR(1*MID(tblSalaries[[#This Row],[How many hours of a day you work on Excel]],B669,C669),0)</f>
        <v>8</v>
      </c>
      <c r="E669" s="9">
        <f t="array" ref="E669">MIN(IFERROR(FIND(lstNum,tblSalaries[[#This Row],[How many hours of a day you work on Excel]],B669+1),""))</f>
        <v>31</v>
      </c>
      <c r="F669" s="9">
        <f t="array" ref="F669">SUMPRODUCT(COUNTIF(lstDigits,MID(tblSalaries[[#This Row],[How many hours of a day you work on Excel]],ROW($1:$9)+1,1)))</f>
        <v>1</v>
      </c>
      <c r="G669" s="11" t="str">
        <f t="array" ref="G669">IFERROR(IF(D669=1*MID(tblSalaries[[#This Row],[How many hours of a day you work on Excel]],E669,F669),"",1*MID(tblSalaries[[#This Row],[How many hours of a day you work on Excel]],E669,F669)),0)</f>
        <v/>
      </c>
      <c r="H669" s="11">
        <f t="shared" si="33"/>
        <v>8</v>
      </c>
      <c r="I669" s="11">
        <f t="shared" si="34"/>
        <v>8</v>
      </c>
      <c r="J669" s="11">
        <f t="shared" si="32"/>
        <v>8</v>
      </c>
    </row>
    <row r="670" spans="2:10">
      <c r="B670" s="9">
        <f t="array" ref="B670">MIN(IFERROR(FIND(lstNum,tblSalaries[[#This Row],[How many hours of a day you work on Excel]]),""))</f>
        <v>1</v>
      </c>
      <c r="C670" s="9">
        <f t="array" ref="C670">SUMPRODUCT(COUNTIF(lstDigits,MID(tblSalaries[[#This Row],[How many hours of a day you work on Excel]],ROW($1:$9),1)))</f>
        <v>2</v>
      </c>
      <c r="D670" s="11">
        <f t="array" ref="D670">IFERROR(1*MID(tblSalaries[[#This Row],[How many hours of a day you work on Excel]],B670,C670),0)</f>
        <v>4</v>
      </c>
      <c r="E670" s="9">
        <f t="array" ref="E670">MIN(IFERROR(FIND(lstNum,tblSalaries[[#This Row],[How many hours of a day you work on Excel]],B670+1),""))</f>
        <v>6</v>
      </c>
      <c r="F670" s="9">
        <f t="array" ref="F670">SUMPRODUCT(COUNTIF(lstDigits,MID(tblSalaries[[#This Row],[How many hours of a day you work on Excel]],ROW($1:$9)+1,1)))</f>
        <v>1</v>
      </c>
      <c r="G670" s="11">
        <f t="array" ref="G670">IFERROR(IF(D670=1*MID(tblSalaries[[#This Row],[How many hours of a day you work on Excel]],E670,F670),"",1*MID(tblSalaries[[#This Row],[How many hours of a day you work on Excel]],E670,F670)),0)</f>
        <v>6</v>
      </c>
      <c r="H670" s="11">
        <f t="shared" si="33"/>
        <v>5</v>
      </c>
      <c r="I670" s="11">
        <f t="shared" si="34"/>
        <v>4</v>
      </c>
      <c r="J670" s="11">
        <f t="shared" si="32"/>
        <v>6</v>
      </c>
    </row>
    <row r="671" spans="2:10">
      <c r="B671" s="9">
        <f t="array" ref="B671">MIN(IFERROR(FIND(lstNum,tblSalaries[[#This Row],[How many hours of a day you work on Excel]]),""))</f>
        <v>1</v>
      </c>
      <c r="C671" s="9">
        <f t="array" ref="C671">SUMPRODUCT(COUNTIF(lstDigits,MID(tblSalaries[[#This Row],[How many hours of a day you work on Excel]],ROW($1:$9),1)))</f>
        <v>2</v>
      </c>
      <c r="D671" s="11">
        <f t="array" ref="D671">IFERROR(1*MID(tblSalaries[[#This Row],[How many hours of a day you work on Excel]],B671,C671),0)</f>
        <v>1</v>
      </c>
      <c r="E671" s="9">
        <f t="array" ref="E671">MIN(IFERROR(FIND(lstNum,tblSalaries[[#This Row],[How many hours of a day you work on Excel]],B671+1),""))</f>
        <v>6</v>
      </c>
      <c r="F671" s="9">
        <f t="array" ref="F671">SUMPRODUCT(COUNTIF(lstDigits,MID(tblSalaries[[#This Row],[How many hours of a day you work on Excel]],ROW($1:$9)+1,1)))</f>
        <v>1</v>
      </c>
      <c r="G671" s="11">
        <f t="array" ref="G671">IFERROR(IF(D671=1*MID(tblSalaries[[#This Row],[How many hours of a day you work on Excel]],E671,F671),"",1*MID(tblSalaries[[#This Row],[How many hours of a day you work on Excel]],E671,F671)),0)</f>
        <v>2</v>
      </c>
      <c r="H671" s="11">
        <f t="shared" si="33"/>
        <v>1.5</v>
      </c>
      <c r="I671" s="11">
        <f t="shared" si="34"/>
        <v>1</v>
      </c>
      <c r="J671" s="11">
        <f t="shared" si="32"/>
        <v>2</v>
      </c>
    </row>
    <row r="672" spans="2:10">
      <c r="B672" s="9">
        <f t="array" ref="B672">MIN(IFERROR(FIND(lstNum,tblSalaries[[#This Row],[How many hours of a day you work on Excel]]),""))</f>
        <v>1</v>
      </c>
      <c r="C672" s="9">
        <f t="array" ref="C672">SUMPRODUCT(COUNTIF(lstDigits,MID(tblSalaries[[#This Row],[How many hours of a day you work on Excel]],ROW($1:$9),1)))</f>
        <v>2</v>
      </c>
      <c r="D672" s="11">
        <f t="array" ref="D672">IFERROR(1*MID(tblSalaries[[#This Row],[How many hours of a day you work on Excel]],B672,C672),0)</f>
        <v>2</v>
      </c>
      <c r="E672" s="9">
        <f t="array" ref="E672">MIN(IFERROR(FIND(lstNum,tblSalaries[[#This Row],[How many hours of a day you work on Excel]],B672+1),""))</f>
        <v>6</v>
      </c>
      <c r="F672" s="9">
        <f t="array" ref="F672">SUMPRODUCT(COUNTIF(lstDigits,MID(tblSalaries[[#This Row],[How many hours of a day you work on Excel]],ROW($1:$9)+1,1)))</f>
        <v>1</v>
      </c>
      <c r="G672" s="11">
        <f t="array" ref="G672">IFERROR(IF(D672=1*MID(tblSalaries[[#This Row],[How many hours of a day you work on Excel]],E672,F672),"",1*MID(tblSalaries[[#This Row],[How many hours of a day you work on Excel]],E672,F672)),0)</f>
        <v>3</v>
      </c>
      <c r="H672" s="11">
        <f t="shared" si="33"/>
        <v>2.5</v>
      </c>
      <c r="I672" s="11">
        <f t="shared" si="34"/>
        <v>2</v>
      </c>
      <c r="J672" s="11">
        <f t="shared" si="32"/>
        <v>3</v>
      </c>
    </row>
    <row r="673" spans="2:10">
      <c r="B673" s="9">
        <f t="array" ref="B673">MIN(IFERROR(FIND(lstNum,tblSalaries[[#This Row],[How many hours of a day you work on Excel]]),""))</f>
        <v>1</v>
      </c>
      <c r="C673" s="9">
        <f t="array" ref="C673">SUMPRODUCT(COUNTIF(lstDigits,MID(tblSalaries[[#This Row],[How many hours of a day you work on Excel]],ROW($1:$9),1)))</f>
        <v>2</v>
      </c>
      <c r="D673" s="11">
        <f t="array" ref="D673">IFERROR(1*MID(tblSalaries[[#This Row],[How many hours of a day you work on Excel]],B673,C673),0)</f>
        <v>4</v>
      </c>
      <c r="E673" s="9">
        <f t="array" ref="E673">MIN(IFERROR(FIND(lstNum,tblSalaries[[#This Row],[How many hours of a day you work on Excel]],B673+1),""))</f>
        <v>6</v>
      </c>
      <c r="F673" s="9">
        <f t="array" ref="F673">SUMPRODUCT(COUNTIF(lstDigits,MID(tblSalaries[[#This Row],[How many hours of a day you work on Excel]],ROW($1:$9)+1,1)))</f>
        <v>1</v>
      </c>
      <c r="G673" s="11">
        <f t="array" ref="G673">IFERROR(IF(D673=1*MID(tblSalaries[[#This Row],[How many hours of a day you work on Excel]],E673,F673),"",1*MID(tblSalaries[[#This Row],[How many hours of a day you work on Excel]],E673,F673)),0)</f>
        <v>6</v>
      </c>
      <c r="H673" s="11">
        <f t="shared" si="33"/>
        <v>5</v>
      </c>
      <c r="I673" s="11">
        <f t="shared" si="34"/>
        <v>4</v>
      </c>
      <c r="J673" s="11">
        <f t="shared" si="32"/>
        <v>6</v>
      </c>
    </row>
    <row r="674" spans="2:10">
      <c r="B674" s="9">
        <f t="array" ref="B674">MIN(IFERROR(FIND(lstNum,tblSalaries[[#This Row],[How many hours of a day you work on Excel]]),""))</f>
        <v>1</v>
      </c>
      <c r="C674" s="9">
        <f t="array" ref="C674">SUMPRODUCT(COUNTIF(lstDigits,MID(tblSalaries[[#This Row],[How many hours of a day you work on Excel]],ROW($1:$9),1)))</f>
        <v>2</v>
      </c>
      <c r="D674" s="11">
        <f t="array" ref="D674">IFERROR(1*MID(tblSalaries[[#This Row],[How many hours of a day you work on Excel]],B674,C674),0)</f>
        <v>4</v>
      </c>
      <c r="E674" s="9">
        <f t="array" ref="E674">MIN(IFERROR(FIND(lstNum,tblSalaries[[#This Row],[How many hours of a day you work on Excel]],B674+1),""))</f>
        <v>6</v>
      </c>
      <c r="F674" s="9">
        <f t="array" ref="F674">SUMPRODUCT(COUNTIF(lstDigits,MID(tblSalaries[[#This Row],[How many hours of a day you work on Excel]],ROW($1:$9)+1,1)))</f>
        <v>1</v>
      </c>
      <c r="G674" s="11">
        <f t="array" ref="G674">IFERROR(IF(D674=1*MID(tblSalaries[[#This Row],[How many hours of a day you work on Excel]],E674,F674),"",1*MID(tblSalaries[[#This Row],[How many hours of a day you work on Excel]],E674,F674)),0)</f>
        <v>6</v>
      </c>
      <c r="H674" s="11">
        <f t="shared" si="33"/>
        <v>5</v>
      </c>
      <c r="I674" s="11">
        <f t="shared" si="34"/>
        <v>4</v>
      </c>
      <c r="J674" s="11">
        <f t="shared" si="32"/>
        <v>6</v>
      </c>
    </row>
    <row r="675" spans="2:10">
      <c r="B675" s="9">
        <f t="array" ref="B675">MIN(IFERROR(FIND(lstNum,tblSalaries[[#This Row],[How many hours of a day you work on Excel]]),""))</f>
        <v>1</v>
      </c>
      <c r="C675" s="9">
        <f t="array" ref="C675">SUMPRODUCT(COUNTIF(lstDigits,MID(tblSalaries[[#This Row],[How many hours of a day you work on Excel]],ROW($1:$9),1)))</f>
        <v>2</v>
      </c>
      <c r="D675" s="11">
        <f t="array" ref="D675">IFERROR(1*MID(tblSalaries[[#This Row],[How many hours of a day you work on Excel]],B675,C675),0)</f>
        <v>2</v>
      </c>
      <c r="E675" s="9">
        <f t="array" ref="E675">MIN(IFERROR(FIND(lstNum,tblSalaries[[#This Row],[How many hours of a day you work on Excel]],B675+1),""))</f>
        <v>6</v>
      </c>
      <c r="F675" s="9">
        <f t="array" ref="F675">SUMPRODUCT(COUNTIF(lstDigits,MID(tblSalaries[[#This Row],[How many hours of a day you work on Excel]],ROW($1:$9)+1,1)))</f>
        <v>1</v>
      </c>
      <c r="G675" s="11">
        <f t="array" ref="G675">IFERROR(IF(D675=1*MID(tblSalaries[[#This Row],[How many hours of a day you work on Excel]],E675,F675),"",1*MID(tblSalaries[[#This Row],[How many hours of a day you work on Excel]],E675,F675)),0)</f>
        <v>3</v>
      </c>
      <c r="H675" s="11">
        <f t="shared" si="33"/>
        <v>2.5</v>
      </c>
      <c r="I675" s="11">
        <f t="shared" si="34"/>
        <v>2</v>
      </c>
      <c r="J675" s="11">
        <f t="shared" si="32"/>
        <v>3</v>
      </c>
    </row>
    <row r="676" spans="2:10">
      <c r="B676" s="9">
        <f t="array" ref="B676">MIN(IFERROR(FIND(lstNum,tblSalaries[[#This Row],[How many hours of a day you work on Excel]]),""))</f>
        <v>1</v>
      </c>
      <c r="C676" s="9">
        <f t="array" ref="C676">SUMPRODUCT(COUNTIF(lstDigits,MID(tblSalaries[[#This Row],[How many hours of a day you work on Excel]],ROW($1:$9),1)))</f>
        <v>2</v>
      </c>
      <c r="D676" s="11">
        <f t="array" ref="D676">IFERROR(1*MID(tblSalaries[[#This Row],[How many hours of a day you work on Excel]],B676,C676),0)</f>
        <v>1</v>
      </c>
      <c r="E676" s="9">
        <f t="array" ref="E676">MIN(IFERROR(FIND(lstNum,tblSalaries[[#This Row],[How many hours of a day you work on Excel]],B676+1),""))</f>
        <v>6</v>
      </c>
      <c r="F676" s="9">
        <f t="array" ref="F676">SUMPRODUCT(COUNTIF(lstDigits,MID(tblSalaries[[#This Row],[How many hours of a day you work on Excel]],ROW($1:$9)+1,1)))</f>
        <v>1</v>
      </c>
      <c r="G676" s="11">
        <f t="array" ref="G676">IFERROR(IF(D676=1*MID(tblSalaries[[#This Row],[How many hours of a day you work on Excel]],E676,F676),"",1*MID(tblSalaries[[#This Row],[How many hours of a day you work on Excel]],E676,F676)),0)</f>
        <v>2</v>
      </c>
      <c r="H676" s="11">
        <f t="shared" si="33"/>
        <v>1.5</v>
      </c>
      <c r="I676" s="11">
        <f t="shared" si="34"/>
        <v>1</v>
      </c>
      <c r="J676" s="11">
        <f t="shared" si="32"/>
        <v>2</v>
      </c>
    </row>
    <row r="677" spans="2:10">
      <c r="B677" s="9">
        <f t="array" ref="B677">MIN(IFERROR(FIND(lstNum,tblSalaries[[#This Row],[How many hours of a day you work on Excel]]),""))</f>
        <v>1</v>
      </c>
      <c r="C677" s="9">
        <f t="array" ref="C677">SUMPRODUCT(COUNTIF(lstDigits,MID(tblSalaries[[#This Row],[How many hours of a day you work on Excel]],ROW($1:$9),1)))</f>
        <v>2</v>
      </c>
      <c r="D677" s="11">
        <f t="array" ref="D677">IFERROR(1*MID(tblSalaries[[#This Row],[How many hours of a day you work on Excel]],B677,C677),0)</f>
        <v>2</v>
      </c>
      <c r="E677" s="9">
        <f t="array" ref="E677">MIN(IFERROR(FIND(lstNum,tblSalaries[[#This Row],[How many hours of a day you work on Excel]],B677+1),""))</f>
        <v>6</v>
      </c>
      <c r="F677" s="9">
        <f t="array" ref="F677">SUMPRODUCT(COUNTIF(lstDigits,MID(tblSalaries[[#This Row],[How many hours of a day you work on Excel]],ROW($1:$9)+1,1)))</f>
        <v>1</v>
      </c>
      <c r="G677" s="11">
        <f t="array" ref="G677">IFERROR(IF(D677=1*MID(tblSalaries[[#This Row],[How many hours of a day you work on Excel]],E677,F677),"",1*MID(tblSalaries[[#This Row],[How many hours of a day you work on Excel]],E677,F677)),0)</f>
        <v>3</v>
      </c>
      <c r="H677" s="11">
        <f t="shared" si="33"/>
        <v>2.5</v>
      </c>
      <c r="I677" s="11">
        <f t="shared" si="34"/>
        <v>2</v>
      </c>
      <c r="J677" s="11">
        <f t="shared" si="32"/>
        <v>3</v>
      </c>
    </row>
    <row r="678" spans="2:10">
      <c r="B678" s="9">
        <f t="array" ref="B678">MIN(IFERROR(FIND(lstNum,tblSalaries[[#This Row],[How many hours of a day you work on Excel]]),""))</f>
        <v>1</v>
      </c>
      <c r="C678" s="9">
        <f t="array" ref="C678">SUMPRODUCT(COUNTIF(lstDigits,MID(tblSalaries[[#This Row],[How many hours of a day you work on Excel]],ROW($1:$9),1)))</f>
        <v>2</v>
      </c>
      <c r="D678" s="11">
        <f t="array" ref="D678">IFERROR(1*MID(tblSalaries[[#This Row],[How many hours of a day you work on Excel]],B678,C678),0)</f>
        <v>2</v>
      </c>
      <c r="E678" s="9">
        <f t="array" ref="E678">MIN(IFERROR(FIND(lstNum,tblSalaries[[#This Row],[How many hours of a day you work on Excel]],B678+1),""))</f>
        <v>6</v>
      </c>
      <c r="F678" s="9">
        <f t="array" ref="F678">SUMPRODUCT(COUNTIF(lstDigits,MID(tblSalaries[[#This Row],[How many hours of a day you work on Excel]],ROW($1:$9)+1,1)))</f>
        <v>1</v>
      </c>
      <c r="G678" s="11">
        <f t="array" ref="G678">IFERROR(IF(D678=1*MID(tblSalaries[[#This Row],[How many hours of a day you work on Excel]],E678,F678),"",1*MID(tblSalaries[[#This Row],[How many hours of a day you work on Excel]],E678,F678)),0)</f>
        <v>3</v>
      </c>
      <c r="H678" s="11">
        <f t="shared" si="33"/>
        <v>2.5</v>
      </c>
      <c r="I678" s="11">
        <f t="shared" si="34"/>
        <v>2</v>
      </c>
      <c r="J678" s="11">
        <f t="shared" si="32"/>
        <v>3</v>
      </c>
    </row>
    <row r="679" spans="2:10">
      <c r="B679" s="9">
        <f t="array" ref="B679">MIN(IFERROR(FIND(lstNum,tblSalaries[[#This Row],[How many hours of a day you work on Excel]]),""))</f>
        <v>1</v>
      </c>
      <c r="C679" s="9">
        <f t="array" ref="C679">SUMPRODUCT(COUNTIF(lstDigits,MID(tblSalaries[[#This Row],[How many hours of a day you work on Excel]],ROW($1:$9),1)))</f>
        <v>2</v>
      </c>
      <c r="D679" s="11">
        <f t="array" ref="D679">IFERROR(1*MID(tblSalaries[[#This Row],[How many hours of a day you work on Excel]],B679,C679),0)</f>
        <v>1</v>
      </c>
      <c r="E679" s="9">
        <f t="array" ref="E679">MIN(IFERROR(FIND(lstNum,tblSalaries[[#This Row],[How many hours of a day you work on Excel]],B679+1),""))</f>
        <v>6</v>
      </c>
      <c r="F679" s="9">
        <f t="array" ref="F679">SUMPRODUCT(COUNTIF(lstDigits,MID(tblSalaries[[#This Row],[How many hours of a day you work on Excel]],ROW($1:$9)+1,1)))</f>
        <v>1</v>
      </c>
      <c r="G679" s="11">
        <f t="array" ref="G679">IFERROR(IF(D679=1*MID(tblSalaries[[#This Row],[How many hours of a day you work on Excel]],E679,F679),"",1*MID(tblSalaries[[#This Row],[How many hours of a day you work on Excel]],E679,F679)),0)</f>
        <v>2</v>
      </c>
      <c r="H679" s="11">
        <f t="shared" si="33"/>
        <v>1.5</v>
      </c>
      <c r="I679" s="11">
        <f t="shared" si="34"/>
        <v>1</v>
      </c>
      <c r="J679" s="11">
        <f t="shared" si="32"/>
        <v>2</v>
      </c>
    </row>
    <row r="680" spans="2:10">
      <c r="B680" s="9">
        <f t="array" ref="B680">MIN(IFERROR(FIND(lstNum,tblSalaries[[#This Row],[How many hours of a day you work on Excel]]),""))</f>
        <v>1</v>
      </c>
      <c r="C680" s="9">
        <f t="array" ref="C680">SUMPRODUCT(COUNTIF(lstDigits,MID(tblSalaries[[#This Row],[How many hours of a day you work on Excel]],ROW($1:$9),1)))</f>
        <v>2</v>
      </c>
      <c r="D680" s="11">
        <f t="array" ref="D680">IFERROR(1*MID(tblSalaries[[#This Row],[How many hours of a day you work on Excel]],B680,C680),0)</f>
        <v>2</v>
      </c>
      <c r="E680" s="9">
        <f t="array" ref="E680">MIN(IFERROR(FIND(lstNum,tblSalaries[[#This Row],[How many hours of a day you work on Excel]],B680+1),""))</f>
        <v>6</v>
      </c>
      <c r="F680" s="9">
        <f t="array" ref="F680">SUMPRODUCT(COUNTIF(lstDigits,MID(tblSalaries[[#This Row],[How many hours of a day you work on Excel]],ROW($1:$9)+1,1)))</f>
        <v>1</v>
      </c>
      <c r="G680" s="11">
        <f t="array" ref="G680">IFERROR(IF(D680=1*MID(tblSalaries[[#This Row],[How many hours of a day you work on Excel]],E680,F680),"",1*MID(tblSalaries[[#This Row],[How many hours of a day you work on Excel]],E680,F680)),0)</f>
        <v>3</v>
      </c>
      <c r="H680" s="11">
        <f t="shared" si="33"/>
        <v>2.5</v>
      </c>
      <c r="I680" s="11">
        <f t="shared" si="34"/>
        <v>2</v>
      </c>
      <c r="J680" s="11">
        <f t="shared" si="32"/>
        <v>3</v>
      </c>
    </row>
    <row r="681" spans="2:10">
      <c r="B681" s="9">
        <f t="array" ref="B681">MIN(IFERROR(FIND(lstNum,tblSalaries[[#This Row],[How many hours of a day you work on Excel]]),""))</f>
        <v>1</v>
      </c>
      <c r="C681" s="9">
        <f t="array" ref="C681">SUMPRODUCT(COUNTIF(lstDigits,MID(tblSalaries[[#This Row],[How many hours of a day you work on Excel]],ROW($1:$9),1)))</f>
        <v>2</v>
      </c>
      <c r="D681" s="11">
        <f t="array" ref="D681">IFERROR(1*MID(tblSalaries[[#This Row],[How many hours of a day you work on Excel]],B681,C681),0)</f>
        <v>2</v>
      </c>
      <c r="E681" s="9">
        <f t="array" ref="E681">MIN(IFERROR(FIND(lstNum,tblSalaries[[#This Row],[How many hours of a day you work on Excel]],B681+1),""))</f>
        <v>6</v>
      </c>
      <c r="F681" s="9">
        <f t="array" ref="F681">SUMPRODUCT(COUNTIF(lstDigits,MID(tblSalaries[[#This Row],[How many hours of a day you work on Excel]],ROW($1:$9)+1,1)))</f>
        <v>1</v>
      </c>
      <c r="G681" s="11">
        <f t="array" ref="G681">IFERROR(IF(D681=1*MID(tblSalaries[[#This Row],[How many hours of a day you work on Excel]],E681,F681),"",1*MID(tblSalaries[[#This Row],[How many hours of a day you work on Excel]],E681,F681)),0)</f>
        <v>3</v>
      </c>
      <c r="H681" s="11">
        <f t="shared" si="33"/>
        <v>2.5</v>
      </c>
      <c r="I681" s="11">
        <f t="shared" si="34"/>
        <v>2</v>
      </c>
      <c r="J681" s="11">
        <f t="shared" si="32"/>
        <v>3</v>
      </c>
    </row>
    <row r="682" spans="2:10">
      <c r="B682" s="9">
        <f t="array" ref="B682">MIN(IFERROR(FIND(lstNum,tblSalaries[[#This Row],[How many hours of a day you work on Excel]]),""))</f>
        <v>9</v>
      </c>
      <c r="C682" s="9">
        <f t="array" ref="C682">SUMPRODUCT(COUNTIF(lstDigits,MID(tblSalaries[[#This Row],[How many hours of a day you work on Excel]],ROW($1:$9),1)))</f>
        <v>1</v>
      </c>
      <c r="D682" s="11">
        <f t="array" ref="D682">IFERROR(1*MID(tblSalaries[[#This Row],[How many hours of a day you work on Excel]],B682,C682),0)</f>
        <v>8</v>
      </c>
      <c r="E682" s="9">
        <f t="array" ref="E682">MIN(IFERROR(FIND(lstNum,tblSalaries[[#This Row],[How many hours of a day you work on Excel]],B682+1),""))</f>
        <v>31</v>
      </c>
      <c r="F682" s="9">
        <f t="array" ref="F682">SUMPRODUCT(COUNTIF(lstDigits,MID(tblSalaries[[#This Row],[How many hours of a day you work on Excel]],ROW($1:$9)+1,1)))</f>
        <v>1</v>
      </c>
      <c r="G682" s="11" t="str">
        <f t="array" ref="G682">IFERROR(IF(D682=1*MID(tblSalaries[[#This Row],[How many hours of a day you work on Excel]],E682,F682),"",1*MID(tblSalaries[[#This Row],[How many hours of a day you work on Excel]],E682,F682)),0)</f>
        <v/>
      </c>
      <c r="H682" s="11">
        <f t="shared" si="33"/>
        <v>8</v>
      </c>
      <c r="I682" s="11">
        <f t="shared" si="34"/>
        <v>8</v>
      </c>
      <c r="J682" s="11">
        <f t="shared" si="32"/>
        <v>8</v>
      </c>
    </row>
    <row r="683" spans="2:10">
      <c r="B683" s="9">
        <f t="array" ref="B683">MIN(IFERROR(FIND(lstNum,tblSalaries[[#This Row],[How many hours of a day you work on Excel]]),""))</f>
        <v>1</v>
      </c>
      <c r="C683" s="9">
        <f t="array" ref="C683">SUMPRODUCT(COUNTIF(lstDigits,MID(tblSalaries[[#This Row],[How many hours of a day you work on Excel]],ROW($1:$9),1)))</f>
        <v>2</v>
      </c>
      <c r="D683" s="11">
        <f t="array" ref="D683">IFERROR(1*MID(tblSalaries[[#This Row],[How many hours of a day you work on Excel]],B683,C683),0)</f>
        <v>4</v>
      </c>
      <c r="E683" s="9">
        <f t="array" ref="E683">MIN(IFERROR(FIND(lstNum,tblSalaries[[#This Row],[How many hours of a day you work on Excel]],B683+1),""))</f>
        <v>6</v>
      </c>
      <c r="F683" s="9">
        <f t="array" ref="F683">SUMPRODUCT(COUNTIF(lstDigits,MID(tblSalaries[[#This Row],[How many hours of a day you work on Excel]],ROW($1:$9)+1,1)))</f>
        <v>1</v>
      </c>
      <c r="G683" s="11">
        <f t="array" ref="G683">IFERROR(IF(D683=1*MID(tblSalaries[[#This Row],[How many hours of a day you work on Excel]],E683,F683),"",1*MID(tblSalaries[[#This Row],[How many hours of a day you work on Excel]],E683,F683)),0)</f>
        <v>6</v>
      </c>
      <c r="H683" s="11">
        <f t="shared" si="33"/>
        <v>5</v>
      </c>
      <c r="I683" s="11">
        <f t="shared" si="34"/>
        <v>4</v>
      </c>
      <c r="J683" s="11">
        <f t="shared" si="32"/>
        <v>6</v>
      </c>
    </row>
    <row r="684" spans="2:10">
      <c r="B684" s="9">
        <f t="array" ref="B684">MIN(IFERROR(FIND(lstNum,tblSalaries[[#This Row],[How many hours of a day you work on Excel]]),""))</f>
        <v>1</v>
      </c>
      <c r="C684" s="9">
        <f t="array" ref="C684">SUMPRODUCT(COUNTIF(lstDigits,MID(tblSalaries[[#This Row],[How many hours of a day you work on Excel]],ROW($1:$9),1)))</f>
        <v>2</v>
      </c>
      <c r="D684" s="11">
        <f t="array" ref="D684">IFERROR(1*MID(tblSalaries[[#This Row],[How many hours of a day you work on Excel]],B684,C684),0)</f>
        <v>2</v>
      </c>
      <c r="E684" s="9">
        <f t="array" ref="E684">MIN(IFERROR(FIND(lstNum,tblSalaries[[#This Row],[How many hours of a day you work on Excel]],B684+1),""))</f>
        <v>6</v>
      </c>
      <c r="F684" s="9">
        <f t="array" ref="F684">SUMPRODUCT(COUNTIF(lstDigits,MID(tblSalaries[[#This Row],[How many hours of a day you work on Excel]],ROW($1:$9)+1,1)))</f>
        <v>1</v>
      </c>
      <c r="G684" s="11">
        <f t="array" ref="G684">IFERROR(IF(D684=1*MID(tblSalaries[[#This Row],[How many hours of a day you work on Excel]],E684,F684),"",1*MID(tblSalaries[[#This Row],[How many hours of a day you work on Excel]],E684,F684)),0)</f>
        <v>3</v>
      </c>
      <c r="H684" s="11">
        <f t="shared" si="33"/>
        <v>2.5</v>
      </c>
      <c r="I684" s="11">
        <f t="shared" si="34"/>
        <v>2</v>
      </c>
      <c r="J684" s="11">
        <f t="shared" si="32"/>
        <v>3</v>
      </c>
    </row>
    <row r="685" spans="2:10">
      <c r="B685" s="9">
        <f t="array" ref="B685">MIN(IFERROR(FIND(lstNum,tblSalaries[[#This Row],[How many hours of a day you work on Excel]]),""))</f>
        <v>1</v>
      </c>
      <c r="C685" s="9">
        <f t="array" ref="C685">SUMPRODUCT(COUNTIF(lstDigits,MID(tblSalaries[[#This Row],[How many hours of a day you work on Excel]],ROW($1:$9),1)))</f>
        <v>2</v>
      </c>
      <c r="D685" s="11">
        <f t="array" ref="D685">IFERROR(1*MID(tblSalaries[[#This Row],[How many hours of a day you work on Excel]],B685,C685),0)</f>
        <v>2</v>
      </c>
      <c r="E685" s="9">
        <f t="array" ref="E685">MIN(IFERROR(FIND(lstNum,tblSalaries[[#This Row],[How many hours of a day you work on Excel]],B685+1),""))</f>
        <v>6</v>
      </c>
      <c r="F685" s="9">
        <f t="array" ref="F685">SUMPRODUCT(COUNTIF(lstDigits,MID(tblSalaries[[#This Row],[How many hours of a day you work on Excel]],ROW($1:$9)+1,1)))</f>
        <v>1</v>
      </c>
      <c r="G685" s="11">
        <f t="array" ref="G685">IFERROR(IF(D685=1*MID(tblSalaries[[#This Row],[How many hours of a day you work on Excel]],E685,F685),"",1*MID(tblSalaries[[#This Row],[How many hours of a day you work on Excel]],E685,F685)),0)</f>
        <v>3</v>
      </c>
      <c r="H685" s="11">
        <f t="shared" si="33"/>
        <v>2.5</v>
      </c>
      <c r="I685" s="11">
        <f t="shared" si="34"/>
        <v>2</v>
      </c>
      <c r="J685" s="11">
        <f t="shared" si="32"/>
        <v>3</v>
      </c>
    </row>
    <row r="686" spans="2:10">
      <c r="B686" s="9">
        <f t="array" ref="B686">MIN(IFERROR(FIND(lstNum,tblSalaries[[#This Row],[How many hours of a day you work on Excel]]),""))</f>
        <v>9</v>
      </c>
      <c r="C686" s="9">
        <f t="array" ref="C686">SUMPRODUCT(COUNTIF(lstDigits,MID(tblSalaries[[#This Row],[How many hours of a day you work on Excel]],ROW($1:$9),1)))</f>
        <v>1</v>
      </c>
      <c r="D686" s="11">
        <f t="array" ref="D686">IFERROR(1*MID(tblSalaries[[#This Row],[How many hours of a day you work on Excel]],B686,C686),0)</f>
        <v>8</v>
      </c>
      <c r="E686" s="9">
        <f t="array" ref="E686">MIN(IFERROR(FIND(lstNum,tblSalaries[[#This Row],[How many hours of a day you work on Excel]],B686+1),""))</f>
        <v>31</v>
      </c>
      <c r="F686" s="9">
        <f t="array" ref="F686">SUMPRODUCT(COUNTIF(lstDigits,MID(tblSalaries[[#This Row],[How many hours of a day you work on Excel]],ROW($1:$9)+1,1)))</f>
        <v>1</v>
      </c>
      <c r="G686" s="11" t="str">
        <f t="array" ref="G686">IFERROR(IF(D686=1*MID(tblSalaries[[#This Row],[How many hours of a day you work on Excel]],E686,F686),"",1*MID(tblSalaries[[#This Row],[How many hours of a day you work on Excel]],E686,F686)),0)</f>
        <v/>
      </c>
      <c r="H686" s="11">
        <f t="shared" si="33"/>
        <v>8</v>
      </c>
      <c r="I686" s="11">
        <f t="shared" si="34"/>
        <v>8</v>
      </c>
      <c r="J686" s="11">
        <f t="shared" si="32"/>
        <v>8</v>
      </c>
    </row>
    <row r="687" spans="2:10">
      <c r="B687" s="9">
        <f t="array" ref="B687">MIN(IFERROR(FIND(lstNum,tblSalaries[[#This Row],[How many hours of a day you work on Excel]]),""))</f>
        <v>1</v>
      </c>
      <c r="C687" s="9">
        <f t="array" ref="C687">SUMPRODUCT(COUNTIF(lstDigits,MID(tblSalaries[[#This Row],[How many hours of a day you work on Excel]],ROW($1:$9),1)))</f>
        <v>2</v>
      </c>
      <c r="D687" s="11">
        <f t="array" ref="D687">IFERROR(1*MID(tblSalaries[[#This Row],[How many hours of a day you work on Excel]],B687,C687),0)</f>
        <v>4</v>
      </c>
      <c r="E687" s="9">
        <f t="array" ref="E687">MIN(IFERROR(FIND(lstNum,tblSalaries[[#This Row],[How many hours of a day you work on Excel]],B687+1),""))</f>
        <v>6</v>
      </c>
      <c r="F687" s="9">
        <f t="array" ref="F687">SUMPRODUCT(COUNTIF(lstDigits,MID(tblSalaries[[#This Row],[How many hours of a day you work on Excel]],ROW($1:$9)+1,1)))</f>
        <v>1</v>
      </c>
      <c r="G687" s="11">
        <f t="array" ref="G687">IFERROR(IF(D687=1*MID(tblSalaries[[#This Row],[How many hours of a day you work on Excel]],E687,F687),"",1*MID(tblSalaries[[#This Row],[How many hours of a day you work on Excel]],E687,F687)),0)</f>
        <v>6</v>
      </c>
      <c r="H687" s="11">
        <f t="shared" si="33"/>
        <v>5</v>
      </c>
      <c r="I687" s="11">
        <f t="shared" si="34"/>
        <v>4</v>
      </c>
      <c r="J687" s="11">
        <f t="shared" si="32"/>
        <v>6</v>
      </c>
    </row>
    <row r="688" spans="2:10">
      <c r="B688" s="9">
        <f t="array" ref="B688">MIN(IFERROR(FIND(lstNum,tblSalaries[[#This Row],[How many hours of a day you work on Excel]]),""))</f>
        <v>1</v>
      </c>
      <c r="C688" s="9">
        <f t="array" ref="C688">SUMPRODUCT(COUNTIF(lstDigits,MID(tblSalaries[[#This Row],[How many hours of a day you work on Excel]],ROW($1:$9),1)))</f>
        <v>2</v>
      </c>
      <c r="D688" s="11">
        <f t="array" ref="D688">IFERROR(1*MID(tblSalaries[[#This Row],[How many hours of a day you work on Excel]],B688,C688),0)</f>
        <v>4</v>
      </c>
      <c r="E688" s="9">
        <f t="array" ref="E688">MIN(IFERROR(FIND(lstNum,tblSalaries[[#This Row],[How many hours of a day you work on Excel]],B688+1),""))</f>
        <v>6</v>
      </c>
      <c r="F688" s="9">
        <f t="array" ref="F688">SUMPRODUCT(COUNTIF(lstDigits,MID(tblSalaries[[#This Row],[How many hours of a day you work on Excel]],ROW($1:$9)+1,1)))</f>
        <v>1</v>
      </c>
      <c r="G688" s="11">
        <f t="array" ref="G688">IFERROR(IF(D688=1*MID(tblSalaries[[#This Row],[How many hours of a day you work on Excel]],E688,F688),"",1*MID(tblSalaries[[#This Row],[How many hours of a day you work on Excel]],E688,F688)),0)</f>
        <v>6</v>
      </c>
      <c r="H688" s="11">
        <f t="shared" si="33"/>
        <v>5</v>
      </c>
      <c r="I688" s="11">
        <f t="shared" si="34"/>
        <v>4</v>
      </c>
      <c r="J688" s="11">
        <f t="shared" si="32"/>
        <v>6</v>
      </c>
    </row>
    <row r="689" spans="2:10">
      <c r="B689" s="9">
        <f t="array" ref="B689">MIN(IFERROR(FIND(lstNum,tblSalaries[[#This Row],[How many hours of a day you work on Excel]]),""))</f>
        <v>1</v>
      </c>
      <c r="C689" s="9">
        <f t="array" ref="C689">SUMPRODUCT(COUNTIF(lstDigits,MID(tblSalaries[[#This Row],[How many hours of a day you work on Excel]],ROW($1:$9),1)))</f>
        <v>2</v>
      </c>
      <c r="D689" s="11">
        <f t="array" ref="D689">IFERROR(1*MID(tblSalaries[[#This Row],[How many hours of a day you work on Excel]],B689,C689),0)</f>
        <v>2</v>
      </c>
      <c r="E689" s="9">
        <f t="array" ref="E689">MIN(IFERROR(FIND(lstNum,tblSalaries[[#This Row],[How many hours of a day you work on Excel]],B689+1),""))</f>
        <v>6</v>
      </c>
      <c r="F689" s="9">
        <f t="array" ref="F689">SUMPRODUCT(COUNTIF(lstDigits,MID(tblSalaries[[#This Row],[How many hours of a day you work on Excel]],ROW($1:$9)+1,1)))</f>
        <v>1</v>
      </c>
      <c r="G689" s="11">
        <f t="array" ref="G689">IFERROR(IF(D689=1*MID(tblSalaries[[#This Row],[How many hours of a day you work on Excel]],E689,F689),"",1*MID(tblSalaries[[#This Row],[How many hours of a day you work on Excel]],E689,F689)),0)</f>
        <v>3</v>
      </c>
      <c r="H689" s="11">
        <f t="shared" si="33"/>
        <v>2.5</v>
      </c>
      <c r="I689" s="11">
        <f t="shared" si="34"/>
        <v>2</v>
      </c>
      <c r="J689" s="11">
        <f t="shared" si="32"/>
        <v>3</v>
      </c>
    </row>
    <row r="690" spans="2:10">
      <c r="B690" s="9">
        <f t="array" ref="B690">MIN(IFERROR(FIND(lstNum,tblSalaries[[#This Row],[How many hours of a day you work on Excel]]),""))</f>
        <v>1</v>
      </c>
      <c r="C690" s="9">
        <f t="array" ref="C690">SUMPRODUCT(COUNTIF(lstDigits,MID(tblSalaries[[#This Row],[How many hours of a day you work on Excel]],ROW($1:$9),1)))</f>
        <v>2</v>
      </c>
      <c r="D690" s="11">
        <f t="array" ref="D690">IFERROR(1*MID(tblSalaries[[#This Row],[How many hours of a day you work on Excel]],B690,C690),0)</f>
        <v>4</v>
      </c>
      <c r="E690" s="9">
        <f t="array" ref="E690">MIN(IFERROR(FIND(lstNum,tblSalaries[[#This Row],[How many hours of a day you work on Excel]],B690+1),""))</f>
        <v>6</v>
      </c>
      <c r="F690" s="9">
        <f t="array" ref="F690">SUMPRODUCT(COUNTIF(lstDigits,MID(tblSalaries[[#This Row],[How many hours of a day you work on Excel]],ROW($1:$9)+1,1)))</f>
        <v>1</v>
      </c>
      <c r="G690" s="11">
        <f t="array" ref="G690">IFERROR(IF(D690=1*MID(tblSalaries[[#This Row],[How many hours of a day you work on Excel]],E690,F690),"",1*MID(tblSalaries[[#This Row],[How many hours of a day you work on Excel]],E690,F690)),0)</f>
        <v>6</v>
      </c>
      <c r="H690" s="11">
        <f t="shared" si="33"/>
        <v>5</v>
      </c>
      <c r="I690" s="11">
        <f t="shared" si="34"/>
        <v>4</v>
      </c>
      <c r="J690" s="11">
        <f t="shared" si="32"/>
        <v>6</v>
      </c>
    </row>
    <row r="691" spans="2:10">
      <c r="B691" s="9">
        <f t="array" ref="B691">MIN(IFERROR(FIND(lstNum,tblSalaries[[#This Row],[How many hours of a day you work on Excel]]),""))</f>
        <v>9</v>
      </c>
      <c r="C691" s="9">
        <f t="array" ref="C691">SUMPRODUCT(COUNTIF(lstDigits,MID(tblSalaries[[#This Row],[How many hours of a day you work on Excel]],ROW($1:$9),1)))</f>
        <v>1</v>
      </c>
      <c r="D691" s="11">
        <f t="array" ref="D691">IFERROR(1*MID(tblSalaries[[#This Row],[How many hours of a day you work on Excel]],B691,C691),0)</f>
        <v>8</v>
      </c>
      <c r="E691" s="9">
        <f t="array" ref="E691">MIN(IFERROR(FIND(lstNum,tblSalaries[[#This Row],[How many hours of a day you work on Excel]],B691+1),""))</f>
        <v>31</v>
      </c>
      <c r="F691" s="9">
        <f t="array" ref="F691">SUMPRODUCT(COUNTIF(lstDigits,MID(tblSalaries[[#This Row],[How many hours of a day you work on Excel]],ROW($1:$9)+1,1)))</f>
        <v>1</v>
      </c>
      <c r="G691" s="11" t="str">
        <f t="array" ref="G691">IFERROR(IF(D691=1*MID(tblSalaries[[#This Row],[How many hours of a day you work on Excel]],E691,F691),"",1*MID(tblSalaries[[#This Row],[How many hours of a day you work on Excel]],E691,F691)),0)</f>
        <v/>
      </c>
      <c r="H691" s="11">
        <f t="shared" si="33"/>
        <v>8</v>
      </c>
      <c r="I691" s="11">
        <f t="shared" si="34"/>
        <v>8</v>
      </c>
      <c r="J691" s="11">
        <f t="shared" si="32"/>
        <v>8</v>
      </c>
    </row>
    <row r="692" spans="2:10">
      <c r="B692" s="9">
        <f t="array" ref="B692">MIN(IFERROR(FIND(lstNum,tblSalaries[[#This Row],[How many hours of a day you work on Excel]]),""))</f>
        <v>9</v>
      </c>
      <c r="C692" s="9">
        <f t="array" ref="C692">SUMPRODUCT(COUNTIF(lstDigits,MID(tblSalaries[[#This Row],[How many hours of a day you work on Excel]],ROW($1:$9),1)))</f>
        <v>1</v>
      </c>
      <c r="D692" s="11">
        <f t="array" ref="D692">IFERROR(1*MID(tblSalaries[[#This Row],[How many hours of a day you work on Excel]],B692,C692),0)</f>
        <v>8</v>
      </c>
      <c r="E692" s="9">
        <f t="array" ref="E692">MIN(IFERROR(FIND(lstNum,tblSalaries[[#This Row],[How many hours of a day you work on Excel]],B692+1),""))</f>
        <v>31</v>
      </c>
      <c r="F692" s="9">
        <f t="array" ref="F692">SUMPRODUCT(COUNTIF(lstDigits,MID(tblSalaries[[#This Row],[How many hours of a day you work on Excel]],ROW($1:$9)+1,1)))</f>
        <v>1</v>
      </c>
      <c r="G692" s="11" t="str">
        <f t="array" ref="G692">IFERROR(IF(D692=1*MID(tblSalaries[[#This Row],[How many hours of a day you work on Excel]],E692,F692),"",1*MID(tblSalaries[[#This Row],[How many hours of a day you work on Excel]],E692,F692)),0)</f>
        <v/>
      </c>
      <c r="H692" s="11">
        <f t="shared" si="33"/>
        <v>8</v>
      </c>
      <c r="I692" s="11">
        <f t="shared" si="34"/>
        <v>8</v>
      </c>
      <c r="J692" s="11">
        <f t="shared" si="32"/>
        <v>8</v>
      </c>
    </row>
    <row r="693" spans="2:10">
      <c r="B693" s="9">
        <f t="array" ref="B693">MIN(IFERROR(FIND(lstNum,tblSalaries[[#This Row],[How many hours of a day you work on Excel]]),""))</f>
        <v>9</v>
      </c>
      <c r="C693" s="9">
        <f t="array" ref="C693">SUMPRODUCT(COUNTIF(lstDigits,MID(tblSalaries[[#This Row],[How many hours of a day you work on Excel]],ROW($1:$9),1)))</f>
        <v>1</v>
      </c>
      <c r="D693" s="11">
        <f t="array" ref="D693">IFERROR(1*MID(tblSalaries[[#This Row],[How many hours of a day you work on Excel]],B693,C693),0)</f>
        <v>8</v>
      </c>
      <c r="E693" s="9">
        <f t="array" ref="E693">MIN(IFERROR(FIND(lstNum,tblSalaries[[#This Row],[How many hours of a day you work on Excel]],B693+1),""))</f>
        <v>31</v>
      </c>
      <c r="F693" s="9">
        <f t="array" ref="F693">SUMPRODUCT(COUNTIF(lstDigits,MID(tblSalaries[[#This Row],[How many hours of a day you work on Excel]],ROW($1:$9)+1,1)))</f>
        <v>1</v>
      </c>
      <c r="G693" s="11" t="str">
        <f t="array" ref="G693">IFERROR(IF(D693=1*MID(tblSalaries[[#This Row],[How many hours of a day you work on Excel]],E693,F693),"",1*MID(tblSalaries[[#This Row],[How many hours of a day you work on Excel]],E693,F693)),0)</f>
        <v/>
      </c>
      <c r="H693" s="11">
        <f t="shared" si="33"/>
        <v>8</v>
      </c>
      <c r="I693" s="11">
        <f t="shared" si="34"/>
        <v>8</v>
      </c>
      <c r="J693" s="11">
        <f t="shared" si="32"/>
        <v>8</v>
      </c>
    </row>
    <row r="694" spans="2:10">
      <c r="B694" s="9">
        <f t="array" ref="B694">MIN(IFERROR(FIND(lstNum,tblSalaries[[#This Row],[How many hours of a day you work on Excel]]),""))</f>
        <v>1</v>
      </c>
      <c r="C694" s="9">
        <f t="array" ref="C694">SUMPRODUCT(COUNTIF(lstDigits,MID(tblSalaries[[#This Row],[How many hours of a day you work on Excel]],ROW($1:$9),1)))</f>
        <v>2</v>
      </c>
      <c r="D694" s="11">
        <f t="array" ref="D694">IFERROR(1*MID(tblSalaries[[#This Row],[How many hours of a day you work on Excel]],B694,C694),0)</f>
        <v>4</v>
      </c>
      <c r="E694" s="9">
        <f t="array" ref="E694">MIN(IFERROR(FIND(lstNum,tblSalaries[[#This Row],[How many hours of a day you work on Excel]],B694+1),""))</f>
        <v>6</v>
      </c>
      <c r="F694" s="9">
        <f t="array" ref="F694">SUMPRODUCT(COUNTIF(lstDigits,MID(tblSalaries[[#This Row],[How many hours of a day you work on Excel]],ROW($1:$9)+1,1)))</f>
        <v>1</v>
      </c>
      <c r="G694" s="11">
        <f t="array" ref="G694">IFERROR(IF(D694=1*MID(tblSalaries[[#This Row],[How many hours of a day you work on Excel]],E694,F694),"",1*MID(tblSalaries[[#This Row],[How many hours of a day you work on Excel]],E694,F694)),0)</f>
        <v>6</v>
      </c>
      <c r="H694" s="11">
        <f t="shared" si="33"/>
        <v>5</v>
      </c>
      <c r="I694" s="11">
        <f t="shared" si="34"/>
        <v>4</v>
      </c>
      <c r="J694" s="11">
        <f t="shared" si="32"/>
        <v>6</v>
      </c>
    </row>
    <row r="695" spans="2:10">
      <c r="B695" s="9">
        <f t="array" ref="B695">MIN(IFERROR(FIND(lstNum,tblSalaries[[#This Row],[How many hours of a day you work on Excel]]),""))</f>
        <v>1</v>
      </c>
      <c r="C695" s="9">
        <f t="array" ref="C695">SUMPRODUCT(COUNTIF(lstDigits,MID(tblSalaries[[#This Row],[How many hours of a day you work on Excel]],ROW($1:$9),1)))</f>
        <v>2</v>
      </c>
      <c r="D695" s="11">
        <f t="array" ref="D695">IFERROR(1*MID(tblSalaries[[#This Row],[How many hours of a day you work on Excel]],B695,C695),0)</f>
        <v>4</v>
      </c>
      <c r="E695" s="9">
        <f t="array" ref="E695">MIN(IFERROR(FIND(lstNum,tblSalaries[[#This Row],[How many hours of a day you work on Excel]],B695+1),""))</f>
        <v>6</v>
      </c>
      <c r="F695" s="9">
        <f t="array" ref="F695">SUMPRODUCT(COUNTIF(lstDigits,MID(tblSalaries[[#This Row],[How many hours of a day you work on Excel]],ROW($1:$9)+1,1)))</f>
        <v>1</v>
      </c>
      <c r="G695" s="11">
        <f t="array" ref="G695">IFERROR(IF(D695=1*MID(tblSalaries[[#This Row],[How many hours of a day you work on Excel]],E695,F695),"",1*MID(tblSalaries[[#This Row],[How many hours of a day you work on Excel]],E695,F695)),0)</f>
        <v>6</v>
      </c>
      <c r="H695" s="11">
        <f t="shared" si="33"/>
        <v>5</v>
      </c>
      <c r="I695" s="11">
        <f t="shared" si="34"/>
        <v>4</v>
      </c>
      <c r="J695" s="11">
        <f t="shared" si="32"/>
        <v>6</v>
      </c>
    </row>
    <row r="696" spans="2:10">
      <c r="B696" s="9">
        <f t="array" ref="B696">MIN(IFERROR(FIND(lstNum,tblSalaries[[#This Row],[How many hours of a day you work on Excel]]),""))</f>
        <v>1</v>
      </c>
      <c r="C696" s="9">
        <f t="array" ref="C696">SUMPRODUCT(COUNTIF(lstDigits,MID(tblSalaries[[#This Row],[How many hours of a day you work on Excel]],ROW($1:$9),1)))</f>
        <v>2</v>
      </c>
      <c r="D696" s="11">
        <f t="array" ref="D696">IFERROR(1*MID(tblSalaries[[#This Row],[How many hours of a day you work on Excel]],B696,C696),0)</f>
        <v>1</v>
      </c>
      <c r="E696" s="9">
        <f t="array" ref="E696">MIN(IFERROR(FIND(lstNum,tblSalaries[[#This Row],[How many hours of a day you work on Excel]],B696+1),""))</f>
        <v>6</v>
      </c>
      <c r="F696" s="9">
        <f t="array" ref="F696">SUMPRODUCT(COUNTIF(lstDigits,MID(tblSalaries[[#This Row],[How many hours of a day you work on Excel]],ROW($1:$9)+1,1)))</f>
        <v>1</v>
      </c>
      <c r="G696" s="11">
        <f t="array" ref="G696">IFERROR(IF(D696=1*MID(tblSalaries[[#This Row],[How many hours of a day you work on Excel]],E696,F696),"",1*MID(tblSalaries[[#This Row],[How many hours of a day you work on Excel]],E696,F696)),0)</f>
        <v>2</v>
      </c>
      <c r="H696" s="11">
        <f t="shared" si="33"/>
        <v>1.5</v>
      </c>
      <c r="I696" s="11">
        <f t="shared" si="34"/>
        <v>1</v>
      </c>
      <c r="J696" s="11">
        <f t="shared" si="32"/>
        <v>2</v>
      </c>
    </row>
    <row r="697" spans="2:10">
      <c r="B697" s="9">
        <f t="array" ref="B697">MIN(IFERROR(FIND(lstNum,tblSalaries[[#This Row],[How many hours of a day you work on Excel]]),""))</f>
        <v>1</v>
      </c>
      <c r="C697" s="9">
        <f t="array" ref="C697">SUMPRODUCT(COUNTIF(lstDigits,MID(tblSalaries[[#This Row],[How many hours of a day you work on Excel]],ROW($1:$9),1)))</f>
        <v>2</v>
      </c>
      <c r="D697" s="11">
        <f t="array" ref="D697">IFERROR(1*MID(tblSalaries[[#This Row],[How many hours of a day you work on Excel]],B697,C697),0)</f>
        <v>4</v>
      </c>
      <c r="E697" s="9">
        <f t="array" ref="E697">MIN(IFERROR(FIND(lstNum,tblSalaries[[#This Row],[How many hours of a day you work on Excel]],B697+1),""))</f>
        <v>6</v>
      </c>
      <c r="F697" s="9">
        <f t="array" ref="F697">SUMPRODUCT(COUNTIF(lstDigits,MID(tblSalaries[[#This Row],[How many hours of a day you work on Excel]],ROW($1:$9)+1,1)))</f>
        <v>1</v>
      </c>
      <c r="G697" s="11">
        <f t="array" ref="G697">IFERROR(IF(D697=1*MID(tblSalaries[[#This Row],[How many hours of a day you work on Excel]],E697,F697),"",1*MID(tblSalaries[[#This Row],[How many hours of a day you work on Excel]],E697,F697)),0)</f>
        <v>6</v>
      </c>
      <c r="H697" s="11">
        <f t="shared" si="33"/>
        <v>5</v>
      </c>
      <c r="I697" s="11">
        <f t="shared" si="34"/>
        <v>4</v>
      </c>
      <c r="J697" s="11">
        <f t="shared" si="32"/>
        <v>6</v>
      </c>
    </row>
    <row r="698" spans="2:10">
      <c r="B698" s="9">
        <f t="array" ref="B698">MIN(IFERROR(FIND(lstNum,tblSalaries[[#This Row],[How many hours of a day you work on Excel]]),""))</f>
        <v>1</v>
      </c>
      <c r="C698" s="9">
        <f t="array" ref="C698">SUMPRODUCT(COUNTIF(lstDigits,MID(tblSalaries[[#This Row],[How many hours of a day you work on Excel]],ROW($1:$9),1)))</f>
        <v>2</v>
      </c>
      <c r="D698" s="11">
        <f t="array" ref="D698">IFERROR(1*MID(tblSalaries[[#This Row],[How many hours of a day you work on Excel]],B698,C698),0)</f>
        <v>1</v>
      </c>
      <c r="E698" s="9">
        <f t="array" ref="E698">MIN(IFERROR(FIND(lstNum,tblSalaries[[#This Row],[How many hours of a day you work on Excel]],B698+1),""))</f>
        <v>6</v>
      </c>
      <c r="F698" s="9">
        <f t="array" ref="F698">SUMPRODUCT(COUNTIF(lstDigits,MID(tblSalaries[[#This Row],[How many hours of a day you work on Excel]],ROW($1:$9)+1,1)))</f>
        <v>1</v>
      </c>
      <c r="G698" s="11">
        <f t="array" ref="G698">IFERROR(IF(D698=1*MID(tblSalaries[[#This Row],[How many hours of a day you work on Excel]],E698,F698),"",1*MID(tblSalaries[[#This Row],[How many hours of a day you work on Excel]],E698,F698)),0)</f>
        <v>2</v>
      </c>
      <c r="H698" s="11">
        <f t="shared" si="33"/>
        <v>1.5</v>
      </c>
      <c r="I698" s="11">
        <f t="shared" si="34"/>
        <v>1</v>
      </c>
      <c r="J698" s="11">
        <f t="shared" si="32"/>
        <v>2</v>
      </c>
    </row>
    <row r="699" spans="2:10">
      <c r="B699" s="9">
        <f t="array" ref="B699">MIN(IFERROR(FIND(lstNum,tblSalaries[[#This Row],[How many hours of a day you work on Excel]]),""))</f>
        <v>1</v>
      </c>
      <c r="C699" s="9">
        <f t="array" ref="C699">SUMPRODUCT(COUNTIF(lstDigits,MID(tblSalaries[[#This Row],[How many hours of a day you work on Excel]],ROW($1:$9),1)))</f>
        <v>2</v>
      </c>
      <c r="D699" s="11">
        <f t="array" ref="D699">IFERROR(1*MID(tblSalaries[[#This Row],[How many hours of a day you work on Excel]],B699,C699),0)</f>
        <v>4</v>
      </c>
      <c r="E699" s="9">
        <f t="array" ref="E699">MIN(IFERROR(FIND(lstNum,tblSalaries[[#This Row],[How many hours of a day you work on Excel]],B699+1),""))</f>
        <v>6</v>
      </c>
      <c r="F699" s="9">
        <f t="array" ref="F699">SUMPRODUCT(COUNTIF(lstDigits,MID(tblSalaries[[#This Row],[How many hours of a day you work on Excel]],ROW($1:$9)+1,1)))</f>
        <v>1</v>
      </c>
      <c r="G699" s="11">
        <f t="array" ref="G699">IFERROR(IF(D699=1*MID(tblSalaries[[#This Row],[How many hours of a day you work on Excel]],E699,F699),"",1*MID(tblSalaries[[#This Row],[How many hours of a day you work on Excel]],E699,F699)),0)</f>
        <v>6</v>
      </c>
      <c r="H699" s="11">
        <f t="shared" si="33"/>
        <v>5</v>
      </c>
      <c r="I699" s="11">
        <f t="shared" si="34"/>
        <v>4</v>
      </c>
      <c r="J699" s="11">
        <f t="shared" si="32"/>
        <v>6</v>
      </c>
    </row>
    <row r="700" spans="2:10">
      <c r="B700" s="9">
        <f t="array" ref="B700">MIN(IFERROR(FIND(lstNum,tblSalaries[[#This Row],[How many hours of a day you work on Excel]]),""))</f>
        <v>9</v>
      </c>
      <c r="C700" s="9">
        <f t="array" ref="C700">SUMPRODUCT(COUNTIF(lstDigits,MID(tblSalaries[[#This Row],[How many hours of a day you work on Excel]],ROW($1:$9),1)))</f>
        <v>1</v>
      </c>
      <c r="D700" s="11">
        <f t="array" ref="D700">IFERROR(1*MID(tblSalaries[[#This Row],[How many hours of a day you work on Excel]],B700,C700),0)</f>
        <v>8</v>
      </c>
      <c r="E700" s="9">
        <f t="array" ref="E700">MIN(IFERROR(FIND(lstNum,tblSalaries[[#This Row],[How many hours of a day you work on Excel]],B700+1),""))</f>
        <v>31</v>
      </c>
      <c r="F700" s="9">
        <f t="array" ref="F700">SUMPRODUCT(COUNTIF(lstDigits,MID(tblSalaries[[#This Row],[How many hours of a day you work on Excel]],ROW($1:$9)+1,1)))</f>
        <v>1</v>
      </c>
      <c r="G700" s="11" t="str">
        <f t="array" ref="G700">IFERROR(IF(D700=1*MID(tblSalaries[[#This Row],[How many hours of a day you work on Excel]],E700,F700),"",1*MID(tblSalaries[[#This Row],[How many hours of a day you work on Excel]],E700,F700)),0)</f>
        <v/>
      </c>
      <c r="H700" s="11">
        <f t="shared" si="33"/>
        <v>8</v>
      </c>
      <c r="I700" s="11">
        <f t="shared" si="34"/>
        <v>8</v>
      </c>
      <c r="J700" s="11">
        <f t="shared" si="32"/>
        <v>8</v>
      </c>
    </row>
    <row r="701" spans="2:10">
      <c r="B701" s="9">
        <f t="array" ref="B701">MIN(IFERROR(FIND(lstNum,tblSalaries[[#This Row],[How many hours of a day you work on Excel]]),""))</f>
        <v>1</v>
      </c>
      <c r="C701" s="9">
        <f t="array" ref="C701">SUMPRODUCT(COUNTIF(lstDigits,MID(tblSalaries[[#This Row],[How many hours of a day you work on Excel]],ROW($1:$9),1)))</f>
        <v>2</v>
      </c>
      <c r="D701" s="11">
        <f t="array" ref="D701">IFERROR(1*MID(tblSalaries[[#This Row],[How many hours of a day you work on Excel]],B701,C701),0)</f>
        <v>4</v>
      </c>
      <c r="E701" s="9">
        <f t="array" ref="E701">MIN(IFERROR(FIND(lstNum,tblSalaries[[#This Row],[How many hours of a day you work on Excel]],B701+1),""))</f>
        <v>6</v>
      </c>
      <c r="F701" s="9">
        <f t="array" ref="F701">SUMPRODUCT(COUNTIF(lstDigits,MID(tblSalaries[[#This Row],[How many hours of a day you work on Excel]],ROW($1:$9)+1,1)))</f>
        <v>1</v>
      </c>
      <c r="G701" s="11">
        <f t="array" ref="G701">IFERROR(IF(D701=1*MID(tblSalaries[[#This Row],[How many hours of a day you work on Excel]],E701,F701),"",1*MID(tblSalaries[[#This Row],[How many hours of a day you work on Excel]],E701,F701)),0)</f>
        <v>6</v>
      </c>
      <c r="H701" s="11">
        <f t="shared" si="33"/>
        <v>5</v>
      </c>
      <c r="I701" s="11">
        <f t="shared" si="34"/>
        <v>4</v>
      </c>
      <c r="J701" s="11">
        <f t="shared" si="32"/>
        <v>6</v>
      </c>
    </row>
    <row r="702" spans="2:10">
      <c r="B702" s="9">
        <f t="array" ref="B702">MIN(IFERROR(FIND(lstNum,tblSalaries[[#This Row],[How many hours of a day you work on Excel]]),""))</f>
        <v>9</v>
      </c>
      <c r="C702" s="9">
        <f t="array" ref="C702">SUMPRODUCT(COUNTIF(lstDigits,MID(tblSalaries[[#This Row],[How many hours of a day you work on Excel]],ROW($1:$9),1)))</f>
        <v>1</v>
      </c>
      <c r="D702" s="11">
        <f t="array" ref="D702">IFERROR(1*MID(tblSalaries[[#This Row],[How many hours of a day you work on Excel]],B702,C702),0)</f>
        <v>8</v>
      </c>
      <c r="E702" s="9">
        <f t="array" ref="E702">MIN(IFERROR(FIND(lstNum,tblSalaries[[#This Row],[How many hours of a day you work on Excel]],B702+1),""))</f>
        <v>31</v>
      </c>
      <c r="F702" s="9">
        <f t="array" ref="F702">SUMPRODUCT(COUNTIF(lstDigits,MID(tblSalaries[[#This Row],[How many hours of a day you work on Excel]],ROW($1:$9)+1,1)))</f>
        <v>1</v>
      </c>
      <c r="G702" s="11" t="str">
        <f t="array" ref="G702">IFERROR(IF(D702=1*MID(tblSalaries[[#This Row],[How many hours of a day you work on Excel]],E702,F702),"",1*MID(tblSalaries[[#This Row],[How many hours of a day you work on Excel]],E702,F702)),0)</f>
        <v/>
      </c>
      <c r="H702" s="11">
        <f t="shared" si="33"/>
        <v>8</v>
      </c>
      <c r="I702" s="11">
        <f t="shared" si="34"/>
        <v>8</v>
      </c>
      <c r="J702" s="11">
        <f t="shared" si="32"/>
        <v>8</v>
      </c>
    </row>
    <row r="703" spans="2:10">
      <c r="B703" s="9">
        <f t="array" ref="B703">MIN(IFERROR(FIND(lstNum,tblSalaries[[#This Row],[How many hours of a day you work on Excel]]),""))</f>
        <v>1</v>
      </c>
      <c r="C703" s="9">
        <f t="array" ref="C703">SUMPRODUCT(COUNTIF(lstDigits,MID(tblSalaries[[#This Row],[How many hours of a day you work on Excel]],ROW($1:$9),1)))</f>
        <v>2</v>
      </c>
      <c r="D703" s="11">
        <f t="array" ref="D703">IFERROR(1*MID(tblSalaries[[#This Row],[How many hours of a day you work on Excel]],B703,C703),0)</f>
        <v>4</v>
      </c>
      <c r="E703" s="9">
        <f t="array" ref="E703">MIN(IFERROR(FIND(lstNum,tblSalaries[[#This Row],[How many hours of a day you work on Excel]],B703+1),""))</f>
        <v>6</v>
      </c>
      <c r="F703" s="9">
        <f t="array" ref="F703">SUMPRODUCT(COUNTIF(lstDigits,MID(tblSalaries[[#This Row],[How many hours of a day you work on Excel]],ROW($1:$9)+1,1)))</f>
        <v>1</v>
      </c>
      <c r="G703" s="11">
        <f t="array" ref="G703">IFERROR(IF(D703=1*MID(tblSalaries[[#This Row],[How many hours of a day you work on Excel]],E703,F703),"",1*MID(tblSalaries[[#This Row],[How many hours of a day you work on Excel]],E703,F703)),0)</f>
        <v>6</v>
      </c>
      <c r="H703" s="11">
        <f t="shared" si="33"/>
        <v>5</v>
      </c>
      <c r="I703" s="11">
        <f t="shared" si="34"/>
        <v>4</v>
      </c>
      <c r="J703" s="11">
        <f t="shared" si="32"/>
        <v>6</v>
      </c>
    </row>
    <row r="704" spans="2:10">
      <c r="B704" s="9">
        <f t="array" ref="B704">MIN(IFERROR(FIND(lstNum,tblSalaries[[#This Row],[How many hours of a day you work on Excel]]),""))</f>
        <v>1</v>
      </c>
      <c r="C704" s="9">
        <f t="array" ref="C704">SUMPRODUCT(COUNTIF(lstDigits,MID(tblSalaries[[#This Row],[How many hours of a day you work on Excel]],ROW($1:$9),1)))</f>
        <v>2</v>
      </c>
      <c r="D704" s="11">
        <f t="array" ref="D704">IFERROR(1*MID(tblSalaries[[#This Row],[How many hours of a day you work on Excel]],B704,C704),0)</f>
        <v>4</v>
      </c>
      <c r="E704" s="9">
        <f t="array" ref="E704">MIN(IFERROR(FIND(lstNum,tblSalaries[[#This Row],[How many hours of a day you work on Excel]],B704+1),""))</f>
        <v>6</v>
      </c>
      <c r="F704" s="9">
        <f t="array" ref="F704">SUMPRODUCT(COUNTIF(lstDigits,MID(tblSalaries[[#This Row],[How many hours of a day you work on Excel]],ROW($1:$9)+1,1)))</f>
        <v>1</v>
      </c>
      <c r="G704" s="11">
        <f t="array" ref="G704">IFERROR(IF(D704=1*MID(tblSalaries[[#This Row],[How many hours of a day you work on Excel]],E704,F704),"",1*MID(tblSalaries[[#This Row],[How many hours of a day you work on Excel]],E704,F704)),0)</f>
        <v>6</v>
      </c>
      <c r="H704" s="11">
        <f t="shared" si="33"/>
        <v>5</v>
      </c>
      <c r="I704" s="11">
        <f t="shared" si="34"/>
        <v>4</v>
      </c>
      <c r="J704" s="11">
        <f t="shared" si="32"/>
        <v>6</v>
      </c>
    </row>
    <row r="705" spans="2:10">
      <c r="B705" s="9">
        <f t="array" ref="B705">MIN(IFERROR(FIND(lstNum,tblSalaries[[#This Row],[How many hours of a day you work on Excel]]),""))</f>
        <v>1</v>
      </c>
      <c r="C705" s="9">
        <f t="array" ref="C705">SUMPRODUCT(COUNTIF(lstDigits,MID(tblSalaries[[#This Row],[How many hours of a day you work on Excel]],ROW($1:$9),1)))</f>
        <v>2</v>
      </c>
      <c r="D705" s="11">
        <f t="array" ref="D705">IFERROR(1*MID(tblSalaries[[#This Row],[How many hours of a day you work on Excel]],B705,C705),0)</f>
        <v>4</v>
      </c>
      <c r="E705" s="9">
        <f t="array" ref="E705">MIN(IFERROR(FIND(lstNum,tblSalaries[[#This Row],[How many hours of a day you work on Excel]],B705+1),""))</f>
        <v>6</v>
      </c>
      <c r="F705" s="9">
        <f t="array" ref="F705">SUMPRODUCT(COUNTIF(lstDigits,MID(tblSalaries[[#This Row],[How many hours of a day you work on Excel]],ROW($1:$9)+1,1)))</f>
        <v>1</v>
      </c>
      <c r="G705" s="11">
        <f t="array" ref="G705">IFERROR(IF(D705=1*MID(tblSalaries[[#This Row],[How many hours of a day you work on Excel]],E705,F705),"",1*MID(tblSalaries[[#This Row],[How many hours of a day you work on Excel]],E705,F705)),0)</f>
        <v>6</v>
      </c>
      <c r="H705" s="11">
        <f t="shared" si="33"/>
        <v>5</v>
      </c>
      <c r="I705" s="11">
        <f t="shared" si="34"/>
        <v>4</v>
      </c>
      <c r="J705" s="11">
        <f t="shared" si="32"/>
        <v>6</v>
      </c>
    </row>
    <row r="706" spans="2:10">
      <c r="B706" s="9">
        <f t="array" ref="B706">MIN(IFERROR(FIND(lstNum,tblSalaries[[#This Row],[How many hours of a day you work on Excel]]),""))</f>
        <v>1</v>
      </c>
      <c r="C706" s="9">
        <f t="array" ref="C706">SUMPRODUCT(COUNTIF(lstDigits,MID(tblSalaries[[#This Row],[How many hours of a day you work on Excel]],ROW($1:$9),1)))</f>
        <v>2</v>
      </c>
      <c r="D706" s="11">
        <f t="array" ref="D706">IFERROR(1*MID(tblSalaries[[#This Row],[How many hours of a day you work on Excel]],B706,C706),0)</f>
        <v>2</v>
      </c>
      <c r="E706" s="9">
        <f t="array" ref="E706">MIN(IFERROR(FIND(lstNum,tblSalaries[[#This Row],[How many hours of a day you work on Excel]],B706+1),""))</f>
        <v>6</v>
      </c>
      <c r="F706" s="9">
        <f t="array" ref="F706">SUMPRODUCT(COUNTIF(lstDigits,MID(tblSalaries[[#This Row],[How many hours of a day you work on Excel]],ROW($1:$9)+1,1)))</f>
        <v>1</v>
      </c>
      <c r="G706" s="11">
        <f t="array" ref="G706">IFERROR(IF(D706=1*MID(tblSalaries[[#This Row],[How many hours of a day you work on Excel]],E706,F706),"",1*MID(tblSalaries[[#This Row],[How many hours of a day you work on Excel]],E706,F706)),0)</f>
        <v>3</v>
      </c>
      <c r="H706" s="11">
        <f t="shared" si="33"/>
        <v>2.5</v>
      </c>
      <c r="I706" s="11">
        <f t="shared" si="34"/>
        <v>2</v>
      </c>
      <c r="J706" s="11">
        <f t="shared" si="32"/>
        <v>3</v>
      </c>
    </row>
    <row r="707" spans="2:10">
      <c r="B707" s="9">
        <f t="array" ref="B707">MIN(IFERROR(FIND(lstNum,tblSalaries[[#This Row],[How many hours of a day you work on Excel]]),""))</f>
        <v>9</v>
      </c>
      <c r="C707" s="9">
        <f t="array" ref="C707">SUMPRODUCT(COUNTIF(lstDigits,MID(tblSalaries[[#This Row],[How many hours of a day you work on Excel]],ROW($1:$9),1)))</f>
        <v>1</v>
      </c>
      <c r="D707" s="11">
        <f t="array" ref="D707">IFERROR(1*MID(tblSalaries[[#This Row],[How many hours of a day you work on Excel]],B707,C707),0)</f>
        <v>8</v>
      </c>
      <c r="E707" s="9">
        <f t="array" ref="E707">MIN(IFERROR(FIND(lstNum,tblSalaries[[#This Row],[How many hours of a day you work on Excel]],B707+1),""))</f>
        <v>31</v>
      </c>
      <c r="F707" s="9">
        <f t="array" ref="F707">SUMPRODUCT(COUNTIF(lstDigits,MID(tblSalaries[[#This Row],[How many hours of a day you work on Excel]],ROW($1:$9)+1,1)))</f>
        <v>1</v>
      </c>
      <c r="G707" s="11" t="str">
        <f t="array" ref="G707">IFERROR(IF(D707=1*MID(tblSalaries[[#This Row],[How many hours of a day you work on Excel]],E707,F707),"",1*MID(tblSalaries[[#This Row],[How many hours of a day you work on Excel]],E707,F707)),0)</f>
        <v/>
      </c>
      <c r="H707" s="11">
        <f t="shared" si="33"/>
        <v>8</v>
      </c>
      <c r="I707" s="11">
        <f t="shared" si="34"/>
        <v>8</v>
      </c>
      <c r="J707" s="11">
        <f t="shared" si="32"/>
        <v>8</v>
      </c>
    </row>
    <row r="708" spans="2:10">
      <c r="B708" s="9">
        <f t="array" ref="B708">MIN(IFERROR(FIND(lstNum,tblSalaries[[#This Row],[How many hours of a day you work on Excel]]),""))</f>
        <v>9</v>
      </c>
      <c r="C708" s="9">
        <f t="array" ref="C708">SUMPRODUCT(COUNTIF(lstDigits,MID(tblSalaries[[#This Row],[How many hours of a day you work on Excel]],ROW($1:$9),1)))</f>
        <v>1</v>
      </c>
      <c r="D708" s="11">
        <f t="array" ref="D708">IFERROR(1*MID(tblSalaries[[#This Row],[How many hours of a day you work on Excel]],B708,C708),0)</f>
        <v>8</v>
      </c>
      <c r="E708" s="9">
        <f t="array" ref="E708">MIN(IFERROR(FIND(lstNum,tblSalaries[[#This Row],[How many hours of a day you work on Excel]],B708+1),""))</f>
        <v>31</v>
      </c>
      <c r="F708" s="9">
        <f t="array" ref="F708">SUMPRODUCT(COUNTIF(lstDigits,MID(tblSalaries[[#This Row],[How many hours of a day you work on Excel]],ROW($1:$9)+1,1)))</f>
        <v>1</v>
      </c>
      <c r="G708" s="11" t="str">
        <f t="array" ref="G708">IFERROR(IF(D708=1*MID(tblSalaries[[#This Row],[How many hours of a day you work on Excel]],E708,F708),"",1*MID(tblSalaries[[#This Row],[How many hours of a day you work on Excel]],E708,F708)),0)</f>
        <v/>
      </c>
      <c r="H708" s="11">
        <f t="shared" si="33"/>
        <v>8</v>
      </c>
      <c r="I708" s="11">
        <f t="shared" si="34"/>
        <v>8</v>
      </c>
      <c r="J708" s="11">
        <f t="shared" si="32"/>
        <v>8</v>
      </c>
    </row>
    <row r="709" spans="2:10">
      <c r="B709" s="9">
        <f t="array" ref="B709">MIN(IFERROR(FIND(lstNum,tblSalaries[[#This Row],[How many hours of a day you work on Excel]]),""))</f>
        <v>9</v>
      </c>
      <c r="C709" s="9">
        <f t="array" ref="C709">SUMPRODUCT(COUNTIF(lstDigits,MID(tblSalaries[[#This Row],[How many hours of a day you work on Excel]],ROW($1:$9),1)))</f>
        <v>1</v>
      </c>
      <c r="D709" s="11">
        <f t="array" ref="D709">IFERROR(1*MID(tblSalaries[[#This Row],[How many hours of a day you work on Excel]],B709,C709),0)</f>
        <v>8</v>
      </c>
      <c r="E709" s="9">
        <f t="array" ref="E709">MIN(IFERROR(FIND(lstNum,tblSalaries[[#This Row],[How many hours of a day you work on Excel]],B709+1),""))</f>
        <v>31</v>
      </c>
      <c r="F709" s="9">
        <f t="array" ref="F709">SUMPRODUCT(COUNTIF(lstDigits,MID(tblSalaries[[#This Row],[How many hours of a day you work on Excel]],ROW($1:$9)+1,1)))</f>
        <v>1</v>
      </c>
      <c r="G709" s="11" t="str">
        <f t="array" ref="G709">IFERROR(IF(D709=1*MID(tblSalaries[[#This Row],[How many hours of a day you work on Excel]],E709,F709),"",1*MID(tblSalaries[[#This Row],[How many hours of a day you work on Excel]],E709,F709)),0)</f>
        <v/>
      </c>
      <c r="H709" s="11">
        <f t="shared" si="33"/>
        <v>8</v>
      </c>
      <c r="I709" s="11">
        <f t="shared" si="34"/>
        <v>8</v>
      </c>
      <c r="J709" s="11">
        <f t="shared" si="32"/>
        <v>8</v>
      </c>
    </row>
    <row r="710" spans="2:10">
      <c r="B710" s="9">
        <f t="array" ref="B710">MIN(IFERROR(FIND(lstNum,tblSalaries[[#This Row],[How many hours of a day you work on Excel]]),""))</f>
        <v>1</v>
      </c>
      <c r="C710" s="9">
        <f t="array" ref="C710">SUMPRODUCT(COUNTIF(lstDigits,MID(tblSalaries[[#This Row],[How many hours of a day you work on Excel]],ROW($1:$9),1)))</f>
        <v>2</v>
      </c>
      <c r="D710" s="11">
        <f t="array" ref="D710">IFERROR(1*MID(tblSalaries[[#This Row],[How many hours of a day you work on Excel]],B710,C710),0)</f>
        <v>2</v>
      </c>
      <c r="E710" s="9">
        <f t="array" ref="E710">MIN(IFERROR(FIND(lstNum,tblSalaries[[#This Row],[How many hours of a day you work on Excel]],B710+1),""))</f>
        <v>6</v>
      </c>
      <c r="F710" s="9">
        <f t="array" ref="F710">SUMPRODUCT(COUNTIF(lstDigits,MID(tblSalaries[[#This Row],[How many hours of a day you work on Excel]],ROW($1:$9)+1,1)))</f>
        <v>1</v>
      </c>
      <c r="G710" s="11">
        <f t="array" ref="G710">IFERROR(IF(D710=1*MID(tblSalaries[[#This Row],[How many hours of a day you work on Excel]],E710,F710),"",1*MID(tblSalaries[[#This Row],[How many hours of a day you work on Excel]],E710,F710)),0)</f>
        <v>3</v>
      </c>
      <c r="H710" s="11">
        <f t="shared" si="33"/>
        <v>2.5</v>
      </c>
      <c r="I710" s="11">
        <f t="shared" si="34"/>
        <v>2</v>
      </c>
      <c r="J710" s="11">
        <f t="shared" si="32"/>
        <v>3</v>
      </c>
    </row>
    <row r="711" spans="2:10">
      <c r="B711" s="9">
        <f t="array" ref="B711">MIN(IFERROR(FIND(lstNum,tblSalaries[[#This Row],[How many hours of a day you work on Excel]]),""))</f>
        <v>1</v>
      </c>
      <c r="C711" s="9">
        <f t="array" ref="C711">SUMPRODUCT(COUNTIF(lstDigits,MID(tblSalaries[[#This Row],[How many hours of a day you work on Excel]],ROW($1:$9),1)))</f>
        <v>2</v>
      </c>
      <c r="D711" s="11">
        <f t="array" ref="D711">IFERROR(1*MID(tblSalaries[[#This Row],[How many hours of a day you work on Excel]],B711,C711),0)</f>
        <v>4</v>
      </c>
      <c r="E711" s="9">
        <f t="array" ref="E711">MIN(IFERROR(FIND(lstNum,tblSalaries[[#This Row],[How many hours of a day you work on Excel]],B711+1),""))</f>
        <v>6</v>
      </c>
      <c r="F711" s="9">
        <f t="array" ref="F711">SUMPRODUCT(COUNTIF(lstDigits,MID(tblSalaries[[#This Row],[How many hours of a day you work on Excel]],ROW($1:$9)+1,1)))</f>
        <v>1</v>
      </c>
      <c r="G711" s="11">
        <f t="array" ref="G711">IFERROR(IF(D711=1*MID(tblSalaries[[#This Row],[How many hours of a day you work on Excel]],E711,F711),"",1*MID(tblSalaries[[#This Row],[How many hours of a day you work on Excel]],E711,F711)),0)</f>
        <v>6</v>
      </c>
      <c r="H711" s="11">
        <f t="shared" si="33"/>
        <v>5</v>
      </c>
      <c r="I711" s="11">
        <f t="shared" si="34"/>
        <v>4</v>
      </c>
      <c r="J711" s="11">
        <f t="shared" ref="J711:J774" si="35">MAX(D711,G711)</f>
        <v>6</v>
      </c>
    </row>
    <row r="712" spans="2:10">
      <c r="B712" s="9">
        <f t="array" ref="B712">MIN(IFERROR(FIND(lstNum,tblSalaries[[#This Row],[How many hours of a day you work on Excel]]),""))</f>
        <v>1</v>
      </c>
      <c r="C712" s="9">
        <f t="array" ref="C712">SUMPRODUCT(COUNTIF(lstDigits,MID(tblSalaries[[#This Row],[How many hours of a day you work on Excel]],ROW($1:$9),1)))</f>
        <v>2</v>
      </c>
      <c r="D712" s="11">
        <f t="array" ref="D712">IFERROR(1*MID(tblSalaries[[#This Row],[How many hours of a day you work on Excel]],B712,C712),0)</f>
        <v>2</v>
      </c>
      <c r="E712" s="9">
        <f t="array" ref="E712">MIN(IFERROR(FIND(lstNum,tblSalaries[[#This Row],[How many hours of a day you work on Excel]],B712+1),""))</f>
        <v>6</v>
      </c>
      <c r="F712" s="9">
        <f t="array" ref="F712">SUMPRODUCT(COUNTIF(lstDigits,MID(tblSalaries[[#This Row],[How many hours of a day you work on Excel]],ROW($1:$9)+1,1)))</f>
        <v>1</v>
      </c>
      <c r="G712" s="11">
        <f t="array" ref="G712">IFERROR(IF(D712=1*MID(tblSalaries[[#This Row],[How many hours of a day you work on Excel]],E712,F712),"",1*MID(tblSalaries[[#This Row],[How many hours of a day you work on Excel]],E712,F712)),0)</f>
        <v>3</v>
      </c>
      <c r="H712" s="11">
        <f t="shared" si="33"/>
        <v>2.5</v>
      </c>
      <c r="I712" s="11">
        <f t="shared" si="34"/>
        <v>2</v>
      </c>
      <c r="J712" s="11">
        <f t="shared" si="35"/>
        <v>3</v>
      </c>
    </row>
    <row r="713" spans="2:10">
      <c r="B713" s="9">
        <f t="array" ref="B713">MIN(IFERROR(FIND(lstNum,tblSalaries[[#This Row],[How many hours of a day you work on Excel]]),""))</f>
        <v>9</v>
      </c>
      <c r="C713" s="9">
        <f t="array" ref="C713">SUMPRODUCT(COUNTIF(lstDigits,MID(tblSalaries[[#This Row],[How many hours of a day you work on Excel]],ROW($1:$9),1)))</f>
        <v>1</v>
      </c>
      <c r="D713" s="11">
        <f t="array" ref="D713">IFERROR(1*MID(tblSalaries[[#This Row],[How many hours of a day you work on Excel]],B713,C713),0)</f>
        <v>8</v>
      </c>
      <c r="E713" s="9">
        <f t="array" ref="E713">MIN(IFERROR(FIND(lstNum,tblSalaries[[#This Row],[How many hours of a day you work on Excel]],B713+1),""))</f>
        <v>31</v>
      </c>
      <c r="F713" s="9">
        <f t="array" ref="F713">SUMPRODUCT(COUNTIF(lstDigits,MID(tblSalaries[[#This Row],[How many hours of a day you work on Excel]],ROW($1:$9)+1,1)))</f>
        <v>1</v>
      </c>
      <c r="G713" s="11" t="str">
        <f t="array" ref="G713">IFERROR(IF(D713=1*MID(tblSalaries[[#This Row],[How many hours of a day you work on Excel]],E713,F713),"",1*MID(tblSalaries[[#This Row],[How many hours of a day you work on Excel]],E713,F713)),0)</f>
        <v/>
      </c>
      <c r="H713" s="11">
        <f t="shared" si="33"/>
        <v>8</v>
      </c>
      <c r="I713" s="11">
        <f t="shared" si="34"/>
        <v>8</v>
      </c>
      <c r="J713" s="11">
        <f t="shared" si="35"/>
        <v>8</v>
      </c>
    </row>
    <row r="714" spans="2:10">
      <c r="B714" s="9">
        <f t="array" ref="B714">MIN(IFERROR(FIND(lstNum,tblSalaries[[#This Row],[How many hours of a day you work on Excel]]),""))</f>
        <v>9</v>
      </c>
      <c r="C714" s="9">
        <f t="array" ref="C714">SUMPRODUCT(COUNTIF(lstDigits,MID(tblSalaries[[#This Row],[How many hours of a day you work on Excel]],ROW($1:$9),1)))</f>
        <v>1</v>
      </c>
      <c r="D714" s="11">
        <f t="array" ref="D714">IFERROR(1*MID(tblSalaries[[#This Row],[How many hours of a day you work on Excel]],B714,C714),0)</f>
        <v>8</v>
      </c>
      <c r="E714" s="9">
        <f t="array" ref="E714">MIN(IFERROR(FIND(lstNum,tblSalaries[[#This Row],[How many hours of a day you work on Excel]],B714+1),""))</f>
        <v>31</v>
      </c>
      <c r="F714" s="9">
        <f t="array" ref="F714">SUMPRODUCT(COUNTIF(lstDigits,MID(tblSalaries[[#This Row],[How many hours of a day you work on Excel]],ROW($1:$9)+1,1)))</f>
        <v>1</v>
      </c>
      <c r="G714" s="11" t="str">
        <f t="array" ref="G714">IFERROR(IF(D714=1*MID(tblSalaries[[#This Row],[How many hours of a day you work on Excel]],E714,F714),"",1*MID(tblSalaries[[#This Row],[How many hours of a day you work on Excel]],E714,F714)),0)</f>
        <v/>
      </c>
      <c r="H714" s="11">
        <f t="shared" si="33"/>
        <v>8</v>
      </c>
      <c r="I714" s="11">
        <f t="shared" si="34"/>
        <v>8</v>
      </c>
      <c r="J714" s="11">
        <f t="shared" si="35"/>
        <v>8</v>
      </c>
    </row>
    <row r="715" spans="2:10">
      <c r="B715" s="9">
        <f t="array" ref="B715">MIN(IFERROR(FIND(lstNum,tblSalaries[[#This Row],[How many hours of a day you work on Excel]]),""))</f>
        <v>1</v>
      </c>
      <c r="C715" s="9">
        <f t="array" ref="C715">SUMPRODUCT(COUNTIF(lstDigits,MID(tblSalaries[[#This Row],[How many hours of a day you work on Excel]],ROW($1:$9),1)))</f>
        <v>2</v>
      </c>
      <c r="D715" s="11">
        <f t="array" ref="D715">IFERROR(1*MID(tblSalaries[[#This Row],[How many hours of a day you work on Excel]],B715,C715),0)</f>
        <v>4</v>
      </c>
      <c r="E715" s="9">
        <f t="array" ref="E715">MIN(IFERROR(FIND(lstNum,tblSalaries[[#This Row],[How many hours of a day you work on Excel]],B715+1),""))</f>
        <v>6</v>
      </c>
      <c r="F715" s="9">
        <f t="array" ref="F715">SUMPRODUCT(COUNTIF(lstDigits,MID(tblSalaries[[#This Row],[How many hours of a day you work on Excel]],ROW($1:$9)+1,1)))</f>
        <v>1</v>
      </c>
      <c r="G715" s="11">
        <f t="array" ref="G715">IFERROR(IF(D715=1*MID(tblSalaries[[#This Row],[How many hours of a day you work on Excel]],E715,F715),"",1*MID(tblSalaries[[#This Row],[How many hours of a day you work on Excel]],E715,F715)),0)</f>
        <v>6</v>
      </c>
      <c r="H715" s="11">
        <f t="shared" si="33"/>
        <v>5</v>
      </c>
      <c r="I715" s="11">
        <f t="shared" si="34"/>
        <v>4</v>
      </c>
      <c r="J715" s="11">
        <f t="shared" si="35"/>
        <v>6</v>
      </c>
    </row>
    <row r="716" spans="2:10">
      <c r="B716" s="9">
        <f t="array" ref="B716">MIN(IFERROR(FIND(lstNum,tblSalaries[[#This Row],[How many hours of a day you work on Excel]]),""))</f>
        <v>1</v>
      </c>
      <c r="C716" s="9">
        <f t="array" ref="C716">SUMPRODUCT(COUNTIF(lstDigits,MID(tblSalaries[[#This Row],[How many hours of a day you work on Excel]],ROW($1:$9),1)))</f>
        <v>2</v>
      </c>
      <c r="D716" s="11">
        <f t="array" ref="D716">IFERROR(1*MID(tblSalaries[[#This Row],[How many hours of a day you work on Excel]],B716,C716),0)</f>
        <v>4</v>
      </c>
      <c r="E716" s="9">
        <f t="array" ref="E716">MIN(IFERROR(FIND(lstNum,tblSalaries[[#This Row],[How many hours of a day you work on Excel]],B716+1),""))</f>
        <v>6</v>
      </c>
      <c r="F716" s="9">
        <f t="array" ref="F716">SUMPRODUCT(COUNTIF(lstDigits,MID(tblSalaries[[#This Row],[How many hours of a day you work on Excel]],ROW($1:$9)+1,1)))</f>
        <v>1</v>
      </c>
      <c r="G716" s="11">
        <f t="array" ref="G716">IFERROR(IF(D716=1*MID(tblSalaries[[#This Row],[How many hours of a day you work on Excel]],E716,F716),"",1*MID(tblSalaries[[#This Row],[How many hours of a day you work on Excel]],E716,F716)),0)</f>
        <v>6</v>
      </c>
      <c r="H716" s="11">
        <f t="shared" si="33"/>
        <v>5</v>
      </c>
      <c r="I716" s="11">
        <f t="shared" si="34"/>
        <v>4</v>
      </c>
      <c r="J716" s="11">
        <f t="shared" si="35"/>
        <v>6</v>
      </c>
    </row>
    <row r="717" spans="2:10">
      <c r="B717" s="9">
        <f t="array" ref="B717">MIN(IFERROR(FIND(lstNum,tblSalaries[[#This Row],[How many hours of a day you work on Excel]]),""))</f>
        <v>1</v>
      </c>
      <c r="C717" s="9">
        <f t="array" ref="C717">SUMPRODUCT(COUNTIF(lstDigits,MID(tblSalaries[[#This Row],[How many hours of a day you work on Excel]],ROW($1:$9),1)))</f>
        <v>2</v>
      </c>
      <c r="D717" s="11">
        <f t="array" ref="D717">IFERROR(1*MID(tblSalaries[[#This Row],[How many hours of a day you work on Excel]],B717,C717),0)</f>
        <v>4</v>
      </c>
      <c r="E717" s="9">
        <f t="array" ref="E717">MIN(IFERROR(FIND(lstNum,tblSalaries[[#This Row],[How many hours of a day you work on Excel]],B717+1),""))</f>
        <v>6</v>
      </c>
      <c r="F717" s="9">
        <f t="array" ref="F717">SUMPRODUCT(COUNTIF(lstDigits,MID(tblSalaries[[#This Row],[How many hours of a day you work on Excel]],ROW($1:$9)+1,1)))</f>
        <v>1</v>
      </c>
      <c r="G717" s="11">
        <f t="array" ref="G717">IFERROR(IF(D717=1*MID(tblSalaries[[#This Row],[How many hours of a day you work on Excel]],E717,F717),"",1*MID(tblSalaries[[#This Row],[How many hours of a day you work on Excel]],E717,F717)),0)</f>
        <v>6</v>
      </c>
      <c r="H717" s="11">
        <f t="shared" si="33"/>
        <v>5</v>
      </c>
      <c r="I717" s="11">
        <f t="shared" si="34"/>
        <v>4</v>
      </c>
      <c r="J717" s="11">
        <f t="shared" si="35"/>
        <v>6</v>
      </c>
    </row>
    <row r="718" spans="2:10">
      <c r="B718" s="9">
        <f t="array" ref="B718">MIN(IFERROR(FIND(lstNum,tblSalaries[[#This Row],[How many hours of a day you work on Excel]]),""))</f>
        <v>1</v>
      </c>
      <c r="C718" s="9">
        <f t="array" ref="C718">SUMPRODUCT(COUNTIF(lstDigits,MID(tblSalaries[[#This Row],[How many hours of a day you work on Excel]],ROW($1:$9),1)))</f>
        <v>2</v>
      </c>
      <c r="D718" s="11">
        <f t="array" ref="D718">IFERROR(1*MID(tblSalaries[[#This Row],[How many hours of a day you work on Excel]],B718,C718),0)</f>
        <v>4</v>
      </c>
      <c r="E718" s="9">
        <f t="array" ref="E718">MIN(IFERROR(FIND(lstNum,tblSalaries[[#This Row],[How many hours of a day you work on Excel]],B718+1),""))</f>
        <v>6</v>
      </c>
      <c r="F718" s="9">
        <f t="array" ref="F718">SUMPRODUCT(COUNTIF(lstDigits,MID(tblSalaries[[#This Row],[How many hours of a day you work on Excel]],ROW($1:$9)+1,1)))</f>
        <v>1</v>
      </c>
      <c r="G718" s="11">
        <f t="array" ref="G718">IFERROR(IF(D718=1*MID(tblSalaries[[#This Row],[How many hours of a day you work on Excel]],E718,F718),"",1*MID(tblSalaries[[#This Row],[How many hours of a day you work on Excel]],E718,F718)),0)</f>
        <v>6</v>
      </c>
      <c r="H718" s="11">
        <f t="shared" si="33"/>
        <v>5</v>
      </c>
      <c r="I718" s="11">
        <f t="shared" si="34"/>
        <v>4</v>
      </c>
      <c r="J718" s="11">
        <f t="shared" si="35"/>
        <v>6</v>
      </c>
    </row>
    <row r="719" spans="2:10">
      <c r="B719" s="9">
        <f t="array" ref="B719">MIN(IFERROR(FIND(lstNum,tblSalaries[[#This Row],[How many hours of a day you work on Excel]]),""))</f>
        <v>9</v>
      </c>
      <c r="C719" s="9">
        <f t="array" ref="C719">SUMPRODUCT(COUNTIF(lstDigits,MID(tblSalaries[[#This Row],[How many hours of a day you work on Excel]],ROW($1:$9),1)))</f>
        <v>1</v>
      </c>
      <c r="D719" s="11">
        <f t="array" ref="D719">IFERROR(1*MID(tblSalaries[[#This Row],[How many hours of a day you work on Excel]],B719,C719),0)</f>
        <v>8</v>
      </c>
      <c r="E719" s="9">
        <f t="array" ref="E719">MIN(IFERROR(FIND(lstNum,tblSalaries[[#This Row],[How many hours of a day you work on Excel]],B719+1),""))</f>
        <v>31</v>
      </c>
      <c r="F719" s="9">
        <f t="array" ref="F719">SUMPRODUCT(COUNTIF(lstDigits,MID(tblSalaries[[#This Row],[How many hours of a day you work on Excel]],ROW($1:$9)+1,1)))</f>
        <v>1</v>
      </c>
      <c r="G719" s="11" t="str">
        <f t="array" ref="G719">IFERROR(IF(D719=1*MID(tblSalaries[[#This Row],[How many hours of a day you work on Excel]],E719,F719),"",1*MID(tblSalaries[[#This Row],[How many hours of a day you work on Excel]],E719,F719)),0)</f>
        <v/>
      </c>
      <c r="H719" s="11">
        <f t="shared" si="33"/>
        <v>8</v>
      </c>
      <c r="I719" s="11">
        <f t="shared" si="34"/>
        <v>8</v>
      </c>
      <c r="J719" s="11">
        <f t="shared" si="35"/>
        <v>8</v>
      </c>
    </row>
    <row r="720" spans="2:10">
      <c r="B720" s="9">
        <f t="array" ref="B720">MIN(IFERROR(FIND(lstNum,tblSalaries[[#This Row],[How many hours of a day you work on Excel]]),""))</f>
        <v>1</v>
      </c>
      <c r="C720" s="9">
        <f t="array" ref="C720">SUMPRODUCT(COUNTIF(lstDigits,MID(tblSalaries[[#This Row],[How many hours of a day you work on Excel]],ROW($1:$9),1)))</f>
        <v>2</v>
      </c>
      <c r="D720" s="11">
        <f t="array" ref="D720">IFERROR(1*MID(tblSalaries[[#This Row],[How many hours of a day you work on Excel]],B720,C720),0)</f>
        <v>2</v>
      </c>
      <c r="E720" s="9">
        <f t="array" ref="E720">MIN(IFERROR(FIND(lstNum,tblSalaries[[#This Row],[How many hours of a day you work on Excel]],B720+1),""))</f>
        <v>6</v>
      </c>
      <c r="F720" s="9">
        <f t="array" ref="F720">SUMPRODUCT(COUNTIF(lstDigits,MID(tblSalaries[[#This Row],[How many hours of a day you work on Excel]],ROW($1:$9)+1,1)))</f>
        <v>1</v>
      </c>
      <c r="G720" s="11">
        <f t="array" ref="G720">IFERROR(IF(D720=1*MID(tblSalaries[[#This Row],[How many hours of a day you work on Excel]],E720,F720),"",1*MID(tblSalaries[[#This Row],[How many hours of a day you work on Excel]],E720,F720)),0)</f>
        <v>3</v>
      </c>
      <c r="H720" s="11">
        <f t="shared" si="33"/>
        <v>2.5</v>
      </c>
      <c r="I720" s="11">
        <f t="shared" si="34"/>
        <v>2</v>
      </c>
      <c r="J720" s="11">
        <f t="shared" si="35"/>
        <v>3</v>
      </c>
    </row>
    <row r="721" spans="2:10">
      <c r="B721" s="9">
        <f t="array" ref="B721">MIN(IFERROR(FIND(lstNum,tblSalaries[[#This Row],[How many hours of a day you work on Excel]]),""))</f>
        <v>1</v>
      </c>
      <c r="C721" s="9">
        <f t="array" ref="C721">SUMPRODUCT(COUNTIF(lstDigits,MID(tblSalaries[[#This Row],[How many hours of a day you work on Excel]],ROW($1:$9),1)))</f>
        <v>2</v>
      </c>
      <c r="D721" s="11">
        <f t="array" ref="D721">IFERROR(1*MID(tblSalaries[[#This Row],[How many hours of a day you work on Excel]],B721,C721),0)</f>
        <v>4</v>
      </c>
      <c r="E721" s="9">
        <f t="array" ref="E721">MIN(IFERROR(FIND(lstNum,tblSalaries[[#This Row],[How many hours of a day you work on Excel]],B721+1),""))</f>
        <v>6</v>
      </c>
      <c r="F721" s="9">
        <f t="array" ref="F721">SUMPRODUCT(COUNTIF(lstDigits,MID(tblSalaries[[#This Row],[How many hours of a day you work on Excel]],ROW($1:$9)+1,1)))</f>
        <v>1</v>
      </c>
      <c r="G721" s="11">
        <f t="array" ref="G721">IFERROR(IF(D721=1*MID(tblSalaries[[#This Row],[How many hours of a day you work on Excel]],E721,F721),"",1*MID(tblSalaries[[#This Row],[How many hours of a day you work on Excel]],E721,F721)),0)</f>
        <v>6</v>
      </c>
      <c r="H721" s="11">
        <f t="shared" si="33"/>
        <v>5</v>
      </c>
      <c r="I721" s="11">
        <f t="shared" si="34"/>
        <v>4</v>
      </c>
      <c r="J721" s="11">
        <f t="shared" si="35"/>
        <v>6</v>
      </c>
    </row>
    <row r="722" spans="2:10">
      <c r="B722" s="9">
        <f t="array" ref="B722">MIN(IFERROR(FIND(lstNum,tblSalaries[[#This Row],[How many hours of a day you work on Excel]]),""))</f>
        <v>1</v>
      </c>
      <c r="C722" s="9">
        <f t="array" ref="C722">SUMPRODUCT(COUNTIF(lstDigits,MID(tblSalaries[[#This Row],[How many hours of a day you work on Excel]],ROW($1:$9),1)))</f>
        <v>2</v>
      </c>
      <c r="D722" s="11">
        <f t="array" ref="D722">IFERROR(1*MID(tblSalaries[[#This Row],[How many hours of a day you work on Excel]],B722,C722),0)</f>
        <v>2</v>
      </c>
      <c r="E722" s="9">
        <f t="array" ref="E722">MIN(IFERROR(FIND(lstNum,tblSalaries[[#This Row],[How many hours of a day you work on Excel]],B722+1),""))</f>
        <v>6</v>
      </c>
      <c r="F722" s="9">
        <f t="array" ref="F722">SUMPRODUCT(COUNTIF(lstDigits,MID(tblSalaries[[#This Row],[How many hours of a day you work on Excel]],ROW($1:$9)+1,1)))</f>
        <v>1</v>
      </c>
      <c r="G722" s="11">
        <f t="array" ref="G722">IFERROR(IF(D722=1*MID(tblSalaries[[#This Row],[How many hours of a day you work on Excel]],E722,F722),"",1*MID(tblSalaries[[#This Row],[How many hours of a day you work on Excel]],E722,F722)),0)</f>
        <v>3</v>
      </c>
      <c r="H722" s="11">
        <f t="shared" si="33"/>
        <v>2.5</v>
      </c>
      <c r="I722" s="11">
        <f t="shared" si="34"/>
        <v>2</v>
      </c>
      <c r="J722" s="11">
        <f t="shared" si="35"/>
        <v>3</v>
      </c>
    </row>
    <row r="723" spans="2:10">
      <c r="B723" s="9">
        <f t="array" ref="B723">MIN(IFERROR(FIND(lstNum,tblSalaries[[#This Row],[How many hours of a day you work on Excel]]),""))</f>
        <v>9</v>
      </c>
      <c r="C723" s="9">
        <f t="array" ref="C723">SUMPRODUCT(COUNTIF(lstDigits,MID(tblSalaries[[#This Row],[How many hours of a day you work on Excel]],ROW($1:$9),1)))</f>
        <v>1</v>
      </c>
      <c r="D723" s="11">
        <f t="array" ref="D723">IFERROR(1*MID(tblSalaries[[#This Row],[How many hours of a day you work on Excel]],B723,C723),0)</f>
        <v>8</v>
      </c>
      <c r="E723" s="9">
        <f t="array" ref="E723">MIN(IFERROR(FIND(lstNum,tblSalaries[[#This Row],[How many hours of a day you work on Excel]],B723+1),""))</f>
        <v>31</v>
      </c>
      <c r="F723" s="9">
        <f t="array" ref="F723">SUMPRODUCT(COUNTIF(lstDigits,MID(tblSalaries[[#This Row],[How many hours of a day you work on Excel]],ROW($1:$9)+1,1)))</f>
        <v>1</v>
      </c>
      <c r="G723" s="11" t="str">
        <f t="array" ref="G723">IFERROR(IF(D723=1*MID(tblSalaries[[#This Row],[How many hours of a day you work on Excel]],E723,F723),"",1*MID(tblSalaries[[#This Row],[How many hours of a day you work on Excel]],E723,F723)),0)</f>
        <v/>
      </c>
      <c r="H723" s="11">
        <f t="shared" si="33"/>
        <v>8</v>
      </c>
      <c r="I723" s="11">
        <f t="shared" si="34"/>
        <v>8</v>
      </c>
      <c r="J723" s="11">
        <f t="shared" si="35"/>
        <v>8</v>
      </c>
    </row>
    <row r="724" spans="2:10">
      <c r="B724" s="9">
        <f t="array" ref="B724">MIN(IFERROR(FIND(lstNum,tblSalaries[[#This Row],[How many hours of a day you work on Excel]]),""))</f>
        <v>1</v>
      </c>
      <c r="C724" s="9">
        <f t="array" ref="C724">SUMPRODUCT(COUNTIF(lstDigits,MID(tblSalaries[[#This Row],[How many hours of a day you work on Excel]],ROW($1:$9),1)))</f>
        <v>2</v>
      </c>
      <c r="D724" s="11">
        <f t="array" ref="D724">IFERROR(1*MID(tblSalaries[[#This Row],[How many hours of a day you work on Excel]],B724,C724),0)</f>
        <v>4</v>
      </c>
      <c r="E724" s="9">
        <f t="array" ref="E724">MIN(IFERROR(FIND(lstNum,tblSalaries[[#This Row],[How many hours of a day you work on Excel]],B724+1),""))</f>
        <v>6</v>
      </c>
      <c r="F724" s="9">
        <f t="array" ref="F724">SUMPRODUCT(COUNTIF(lstDigits,MID(tblSalaries[[#This Row],[How many hours of a day you work on Excel]],ROW($1:$9)+1,1)))</f>
        <v>1</v>
      </c>
      <c r="G724" s="11">
        <f t="array" ref="G724">IFERROR(IF(D724=1*MID(tblSalaries[[#This Row],[How many hours of a day you work on Excel]],E724,F724),"",1*MID(tblSalaries[[#This Row],[How many hours of a day you work on Excel]],E724,F724)),0)</f>
        <v>6</v>
      </c>
      <c r="H724" s="11">
        <f t="shared" si="33"/>
        <v>5</v>
      </c>
      <c r="I724" s="11">
        <f t="shared" si="34"/>
        <v>4</v>
      </c>
      <c r="J724" s="11">
        <f t="shared" si="35"/>
        <v>6</v>
      </c>
    </row>
    <row r="725" spans="2:10">
      <c r="B725" s="9">
        <f t="array" ref="B725">MIN(IFERROR(FIND(lstNum,tblSalaries[[#This Row],[How many hours of a day you work on Excel]]),""))</f>
        <v>1</v>
      </c>
      <c r="C725" s="9">
        <f t="array" ref="C725">SUMPRODUCT(COUNTIF(lstDigits,MID(tblSalaries[[#This Row],[How many hours of a day you work on Excel]],ROW($1:$9),1)))</f>
        <v>2</v>
      </c>
      <c r="D725" s="11">
        <f t="array" ref="D725">IFERROR(1*MID(tblSalaries[[#This Row],[How many hours of a day you work on Excel]],B725,C725),0)</f>
        <v>2</v>
      </c>
      <c r="E725" s="9">
        <f t="array" ref="E725">MIN(IFERROR(FIND(lstNum,tblSalaries[[#This Row],[How many hours of a day you work on Excel]],B725+1),""))</f>
        <v>6</v>
      </c>
      <c r="F725" s="9">
        <f t="array" ref="F725">SUMPRODUCT(COUNTIF(lstDigits,MID(tblSalaries[[#This Row],[How many hours of a day you work on Excel]],ROW($1:$9)+1,1)))</f>
        <v>1</v>
      </c>
      <c r="G725" s="11">
        <f t="array" ref="G725">IFERROR(IF(D725=1*MID(tblSalaries[[#This Row],[How many hours of a day you work on Excel]],E725,F725),"",1*MID(tblSalaries[[#This Row],[How many hours of a day you work on Excel]],E725,F725)),0)</f>
        <v>3</v>
      </c>
      <c r="H725" s="11">
        <f t="shared" si="33"/>
        <v>2.5</v>
      </c>
      <c r="I725" s="11">
        <f t="shared" si="34"/>
        <v>2</v>
      </c>
      <c r="J725" s="11">
        <f t="shared" si="35"/>
        <v>3</v>
      </c>
    </row>
    <row r="726" spans="2:10">
      <c r="B726" s="9">
        <f t="array" ref="B726">MIN(IFERROR(FIND(lstNum,tblSalaries[[#This Row],[How many hours of a day you work on Excel]]),""))</f>
        <v>1</v>
      </c>
      <c r="C726" s="9">
        <f t="array" ref="C726">SUMPRODUCT(COUNTIF(lstDigits,MID(tblSalaries[[#This Row],[How many hours of a day you work on Excel]],ROW($1:$9),1)))</f>
        <v>2</v>
      </c>
      <c r="D726" s="11">
        <f t="array" ref="D726">IFERROR(1*MID(tblSalaries[[#This Row],[How many hours of a day you work on Excel]],B726,C726),0)</f>
        <v>2</v>
      </c>
      <c r="E726" s="9">
        <f t="array" ref="E726">MIN(IFERROR(FIND(lstNum,tblSalaries[[#This Row],[How many hours of a day you work on Excel]],B726+1),""))</f>
        <v>6</v>
      </c>
      <c r="F726" s="9">
        <f t="array" ref="F726">SUMPRODUCT(COUNTIF(lstDigits,MID(tblSalaries[[#This Row],[How many hours of a day you work on Excel]],ROW($1:$9)+1,1)))</f>
        <v>1</v>
      </c>
      <c r="G726" s="11">
        <f t="array" ref="G726">IFERROR(IF(D726=1*MID(tblSalaries[[#This Row],[How many hours of a day you work on Excel]],E726,F726),"",1*MID(tblSalaries[[#This Row],[How many hours of a day you work on Excel]],E726,F726)),0)</f>
        <v>3</v>
      </c>
      <c r="H726" s="11">
        <f t="shared" si="33"/>
        <v>2.5</v>
      </c>
      <c r="I726" s="11">
        <f t="shared" si="34"/>
        <v>2</v>
      </c>
      <c r="J726" s="11">
        <f t="shared" si="35"/>
        <v>3</v>
      </c>
    </row>
    <row r="727" spans="2:10">
      <c r="B727" s="9">
        <f t="array" ref="B727">MIN(IFERROR(FIND(lstNum,tblSalaries[[#This Row],[How many hours of a day you work on Excel]]),""))</f>
        <v>9</v>
      </c>
      <c r="C727" s="9">
        <f t="array" ref="C727">SUMPRODUCT(COUNTIF(lstDigits,MID(tblSalaries[[#This Row],[How many hours of a day you work on Excel]],ROW($1:$9),1)))</f>
        <v>1</v>
      </c>
      <c r="D727" s="11">
        <f t="array" ref="D727">IFERROR(1*MID(tblSalaries[[#This Row],[How many hours of a day you work on Excel]],B727,C727),0)</f>
        <v>8</v>
      </c>
      <c r="E727" s="9">
        <f t="array" ref="E727">MIN(IFERROR(FIND(lstNum,tblSalaries[[#This Row],[How many hours of a day you work on Excel]],B727+1),""))</f>
        <v>31</v>
      </c>
      <c r="F727" s="9">
        <f t="array" ref="F727">SUMPRODUCT(COUNTIF(lstDigits,MID(tblSalaries[[#This Row],[How many hours of a day you work on Excel]],ROW($1:$9)+1,1)))</f>
        <v>1</v>
      </c>
      <c r="G727" s="11" t="str">
        <f t="array" ref="G727">IFERROR(IF(D727=1*MID(tblSalaries[[#This Row],[How many hours of a day you work on Excel]],E727,F727),"",1*MID(tblSalaries[[#This Row],[How many hours of a day you work on Excel]],E727,F727)),0)</f>
        <v/>
      </c>
      <c r="H727" s="11">
        <f t="shared" si="33"/>
        <v>8</v>
      </c>
      <c r="I727" s="11">
        <f t="shared" si="34"/>
        <v>8</v>
      </c>
      <c r="J727" s="11">
        <f t="shared" si="35"/>
        <v>8</v>
      </c>
    </row>
    <row r="728" spans="2:10">
      <c r="B728" s="9">
        <f t="array" ref="B728">MIN(IFERROR(FIND(lstNum,tblSalaries[[#This Row],[How many hours of a day you work on Excel]]),""))</f>
        <v>1</v>
      </c>
      <c r="C728" s="9">
        <f t="array" ref="C728">SUMPRODUCT(COUNTIF(lstDigits,MID(tblSalaries[[#This Row],[How many hours of a day you work on Excel]],ROW($1:$9),1)))</f>
        <v>2</v>
      </c>
      <c r="D728" s="11">
        <f t="array" ref="D728">IFERROR(1*MID(tblSalaries[[#This Row],[How many hours of a day you work on Excel]],B728,C728),0)</f>
        <v>4</v>
      </c>
      <c r="E728" s="9">
        <f t="array" ref="E728">MIN(IFERROR(FIND(lstNum,tblSalaries[[#This Row],[How many hours of a day you work on Excel]],B728+1),""))</f>
        <v>6</v>
      </c>
      <c r="F728" s="9">
        <f t="array" ref="F728">SUMPRODUCT(COUNTIF(lstDigits,MID(tblSalaries[[#This Row],[How many hours of a day you work on Excel]],ROW($1:$9)+1,1)))</f>
        <v>1</v>
      </c>
      <c r="G728" s="11">
        <f t="array" ref="G728">IFERROR(IF(D728=1*MID(tblSalaries[[#This Row],[How many hours of a day you work on Excel]],E728,F728),"",1*MID(tblSalaries[[#This Row],[How many hours of a day you work on Excel]],E728,F728)),0)</f>
        <v>6</v>
      </c>
      <c r="H728" s="11">
        <f t="shared" ref="H728:H791" si="36">AVERAGE(D728,G728)</f>
        <v>5</v>
      </c>
      <c r="I728" s="11">
        <f t="shared" ref="I728:I791" si="37">MIN(D728,G728)</f>
        <v>4</v>
      </c>
      <c r="J728" s="11">
        <f t="shared" si="35"/>
        <v>6</v>
      </c>
    </row>
    <row r="729" spans="2:10">
      <c r="B729" s="9">
        <f t="array" ref="B729">MIN(IFERROR(FIND(lstNum,tblSalaries[[#This Row],[How many hours of a day you work on Excel]]),""))</f>
        <v>9</v>
      </c>
      <c r="C729" s="9">
        <f t="array" ref="C729">SUMPRODUCT(COUNTIF(lstDigits,MID(tblSalaries[[#This Row],[How many hours of a day you work on Excel]],ROW($1:$9),1)))</f>
        <v>1</v>
      </c>
      <c r="D729" s="11">
        <f t="array" ref="D729">IFERROR(1*MID(tblSalaries[[#This Row],[How many hours of a day you work on Excel]],B729,C729),0)</f>
        <v>8</v>
      </c>
      <c r="E729" s="9">
        <f t="array" ref="E729">MIN(IFERROR(FIND(lstNum,tblSalaries[[#This Row],[How many hours of a day you work on Excel]],B729+1),""))</f>
        <v>31</v>
      </c>
      <c r="F729" s="9">
        <f t="array" ref="F729">SUMPRODUCT(COUNTIF(lstDigits,MID(tblSalaries[[#This Row],[How many hours of a day you work on Excel]],ROW($1:$9)+1,1)))</f>
        <v>1</v>
      </c>
      <c r="G729" s="11" t="str">
        <f t="array" ref="G729">IFERROR(IF(D729=1*MID(tblSalaries[[#This Row],[How many hours of a day you work on Excel]],E729,F729),"",1*MID(tblSalaries[[#This Row],[How many hours of a day you work on Excel]],E729,F729)),0)</f>
        <v/>
      </c>
      <c r="H729" s="11">
        <f t="shared" si="36"/>
        <v>8</v>
      </c>
      <c r="I729" s="11">
        <f t="shared" si="37"/>
        <v>8</v>
      </c>
      <c r="J729" s="11">
        <f t="shared" si="35"/>
        <v>8</v>
      </c>
    </row>
    <row r="730" spans="2:10">
      <c r="B730" s="9">
        <f t="array" ref="B730">MIN(IFERROR(FIND(lstNum,tblSalaries[[#This Row],[How many hours of a day you work on Excel]]),""))</f>
        <v>9</v>
      </c>
      <c r="C730" s="9">
        <f t="array" ref="C730">SUMPRODUCT(COUNTIF(lstDigits,MID(tblSalaries[[#This Row],[How many hours of a day you work on Excel]],ROW($1:$9),1)))</f>
        <v>1</v>
      </c>
      <c r="D730" s="11">
        <f t="array" ref="D730">IFERROR(1*MID(tblSalaries[[#This Row],[How many hours of a day you work on Excel]],B730,C730),0)</f>
        <v>8</v>
      </c>
      <c r="E730" s="9">
        <f t="array" ref="E730">MIN(IFERROR(FIND(lstNum,tblSalaries[[#This Row],[How many hours of a day you work on Excel]],B730+1),""))</f>
        <v>31</v>
      </c>
      <c r="F730" s="9">
        <f t="array" ref="F730">SUMPRODUCT(COUNTIF(lstDigits,MID(tblSalaries[[#This Row],[How many hours of a day you work on Excel]],ROW($1:$9)+1,1)))</f>
        <v>1</v>
      </c>
      <c r="G730" s="11" t="str">
        <f t="array" ref="G730">IFERROR(IF(D730=1*MID(tblSalaries[[#This Row],[How many hours of a day you work on Excel]],E730,F730),"",1*MID(tblSalaries[[#This Row],[How many hours of a day you work on Excel]],E730,F730)),0)</f>
        <v/>
      </c>
      <c r="H730" s="11">
        <f t="shared" si="36"/>
        <v>8</v>
      </c>
      <c r="I730" s="11">
        <f t="shared" si="37"/>
        <v>8</v>
      </c>
      <c r="J730" s="11">
        <f t="shared" si="35"/>
        <v>8</v>
      </c>
    </row>
    <row r="731" spans="2:10">
      <c r="B731" s="9">
        <f t="array" ref="B731">MIN(IFERROR(FIND(lstNum,tblSalaries[[#This Row],[How many hours of a day you work on Excel]]),""))</f>
        <v>1</v>
      </c>
      <c r="C731" s="9">
        <f t="array" ref="C731">SUMPRODUCT(COUNTIF(lstDigits,MID(tblSalaries[[#This Row],[How many hours of a day you work on Excel]],ROW($1:$9),1)))</f>
        <v>2</v>
      </c>
      <c r="D731" s="11">
        <f t="array" ref="D731">IFERROR(1*MID(tblSalaries[[#This Row],[How many hours of a day you work on Excel]],B731,C731),0)</f>
        <v>4</v>
      </c>
      <c r="E731" s="9">
        <f t="array" ref="E731">MIN(IFERROR(FIND(lstNum,tblSalaries[[#This Row],[How many hours of a day you work on Excel]],B731+1),""))</f>
        <v>6</v>
      </c>
      <c r="F731" s="9">
        <f t="array" ref="F731">SUMPRODUCT(COUNTIF(lstDigits,MID(tblSalaries[[#This Row],[How many hours of a day you work on Excel]],ROW($1:$9)+1,1)))</f>
        <v>1</v>
      </c>
      <c r="G731" s="11">
        <f t="array" ref="G731">IFERROR(IF(D731=1*MID(tblSalaries[[#This Row],[How many hours of a day you work on Excel]],E731,F731),"",1*MID(tblSalaries[[#This Row],[How many hours of a day you work on Excel]],E731,F731)),0)</f>
        <v>6</v>
      </c>
      <c r="H731" s="11">
        <f t="shared" si="36"/>
        <v>5</v>
      </c>
      <c r="I731" s="11">
        <f t="shared" si="37"/>
        <v>4</v>
      </c>
      <c r="J731" s="11">
        <f t="shared" si="35"/>
        <v>6</v>
      </c>
    </row>
    <row r="732" spans="2:10">
      <c r="B732" s="9">
        <f t="array" ref="B732">MIN(IFERROR(FIND(lstNum,tblSalaries[[#This Row],[How many hours of a day you work on Excel]]),""))</f>
        <v>1</v>
      </c>
      <c r="C732" s="9">
        <f t="array" ref="C732">SUMPRODUCT(COUNTIF(lstDigits,MID(tblSalaries[[#This Row],[How many hours of a day you work on Excel]],ROW($1:$9),1)))</f>
        <v>2</v>
      </c>
      <c r="D732" s="11">
        <f t="array" ref="D732">IFERROR(1*MID(tblSalaries[[#This Row],[How many hours of a day you work on Excel]],B732,C732),0)</f>
        <v>4</v>
      </c>
      <c r="E732" s="9">
        <f t="array" ref="E732">MIN(IFERROR(FIND(lstNum,tblSalaries[[#This Row],[How many hours of a day you work on Excel]],B732+1),""))</f>
        <v>6</v>
      </c>
      <c r="F732" s="9">
        <f t="array" ref="F732">SUMPRODUCT(COUNTIF(lstDigits,MID(tblSalaries[[#This Row],[How many hours of a day you work on Excel]],ROW($1:$9)+1,1)))</f>
        <v>1</v>
      </c>
      <c r="G732" s="11">
        <f t="array" ref="G732">IFERROR(IF(D732=1*MID(tblSalaries[[#This Row],[How many hours of a day you work on Excel]],E732,F732),"",1*MID(tblSalaries[[#This Row],[How many hours of a day you work on Excel]],E732,F732)),0)</f>
        <v>6</v>
      </c>
      <c r="H732" s="11">
        <f t="shared" si="36"/>
        <v>5</v>
      </c>
      <c r="I732" s="11">
        <f t="shared" si="37"/>
        <v>4</v>
      </c>
      <c r="J732" s="11">
        <f t="shared" si="35"/>
        <v>6</v>
      </c>
    </row>
    <row r="733" spans="2:10">
      <c r="B733" s="9">
        <f t="array" ref="B733">MIN(IFERROR(FIND(lstNum,tblSalaries[[#This Row],[How many hours of a day you work on Excel]]),""))</f>
        <v>1</v>
      </c>
      <c r="C733" s="9">
        <f t="array" ref="C733">SUMPRODUCT(COUNTIF(lstDigits,MID(tblSalaries[[#This Row],[How many hours of a day you work on Excel]],ROW($1:$9),1)))</f>
        <v>2</v>
      </c>
      <c r="D733" s="11">
        <f t="array" ref="D733">IFERROR(1*MID(tblSalaries[[#This Row],[How many hours of a day you work on Excel]],B733,C733),0)</f>
        <v>4</v>
      </c>
      <c r="E733" s="9">
        <f t="array" ref="E733">MIN(IFERROR(FIND(lstNum,tblSalaries[[#This Row],[How many hours of a day you work on Excel]],B733+1),""))</f>
        <v>6</v>
      </c>
      <c r="F733" s="9">
        <f t="array" ref="F733">SUMPRODUCT(COUNTIF(lstDigits,MID(tblSalaries[[#This Row],[How many hours of a day you work on Excel]],ROW($1:$9)+1,1)))</f>
        <v>1</v>
      </c>
      <c r="G733" s="11">
        <f t="array" ref="G733">IFERROR(IF(D733=1*MID(tblSalaries[[#This Row],[How many hours of a day you work on Excel]],E733,F733),"",1*MID(tblSalaries[[#This Row],[How many hours of a day you work on Excel]],E733,F733)),0)</f>
        <v>6</v>
      </c>
      <c r="H733" s="11">
        <f t="shared" si="36"/>
        <v>5</v>
      </c>
      <c r="I733" s="11">
        <f t="shared" si="37"/>
        <v>4</v>
      </c>
      <c r="J733" s="11">
        <f t="shared" si="35"/>
        <v>6</v>
      </c>
    </row>
    <row r="734" spans="2:10">
      <c r="B734" s="9">
        <f t="array" ref="B734">MIN(IFERROR(FIND(lstNum,tblSalaries[[#This Row],[How many hours of a day you work on Excel]]),""))</f>
        <v>1</v>
      </c>
      <c r="C734" s="9">
        <f t="array" ref="C734">SUMPRODUCT(COUNTIF(lstDigits,MID(tblSalaries[[#This Row],[How many hours of a day you work on Excel]],ROW($1:$9),1)))</f>
        <v>2</v>
      </c>
      <c r="D734" s="11">
        <f t="array" ref="D734">IFERROR(1*MID(tblSalaries[[#This Row],[How many hours of a day you work on Excel]],B734,C734),0)</f>
        <v>2</v>
      </c>
      <c r="E734" s="9">
        <f t="array" ref="E734">MIN(IFERROR(FIND(lstNum,tblSalaries[[#This Row],[How many hours of a day you work on Excel]],B734+1),""))</f>
        <v>6</v>
      </c>
      <c r="F734" s="9">
        <f t="array" ref="F734">SUMPRODUCT(COUNTIF(lstDigits,MID(tblSalaries[[#This Row],[How many hours of a day you work on Excel]],ROW($1:$9)+1,1)))</f>
        <v>1</v>
      </c>
      <c r="G734" s="11">
        <f t="array" ref="G734">IFERROR(IF(D734=1*MID(tblSalaries[[#This Row],[How many hours of a day you work on Excel]],E734,F734),"",1*MID(tblSalaries[[#This Row],[How many hours of a day you work on Excel]],E734,F734)),0)</f>
        <v>3</v>
      </c>
      <c r="H734" s="11">
        <f t="shared" si="36"/>
        <v>2.5</v>
      </c>
      <c r="I734" s="11">
        <f t="shared" si="37"/>
        <v>2</v>
      </c>
      <c r="J734" s="11">
        <f t="shared" si="35"/>
        <v>3</v>
      </c>
    </row>
    <row r="735" spans="2:10">
      <c r="B735" s="9">
        <f t="array" ref="B735">MIN(IFERROR(FIND(lstNum,tblSalaries[[#This Row],[How many hours of a day you work on Excel]]),""))</f>
        <v>1</v>
      </c>
      <c r="C735" s="9">
        <f t="array" ref="C735">SUMPRODUCT(COUNTIF(lstDigits,MID(tblSalaries[[#This Row],[How many hours of a day you work on Excel]],ROW($1:$9),1)))</f>
        <v>2</v>
      </c>
      <c r="D735" s="11">
        <f t="array" ref="D735">IFERROR(1*MID(tblSalaries[[#This Row],[How many hours of a day you work on Excel]],B735,C735),0)</f>
        <v>4</v>
      </c>
      <c r="E735" s="9">
        <f t="array" ref="E735">MIN(IFERROR(FIND(lstNum,tblSalaries[[#This Row],[How many hours of a day you work on Excel]],B735+1),""))</f>
        <v>6</v>
      </c>
      <c r="F735" s="9">
        <f t="array" ref="F735">SUMPRODUCT(COUNTIF(lstDigits,MID(tblSalaries[[#This Row],[How many hours of a day you work on Excel]],ROW($1:$9)+1,1)))</f>
        <v>1</v>
      </c>
      <c r="G735" s="11">
        <f t="array" ref="G735">IFERROR(IF(D735=1*MID(tblSalaries[[#This Row],[How many hours of a day you work on Excel]],E735,F735),"",1*MID(tblSalaries[[#This Row],[How many hours of a day you work on Excel]],E735,F735)),0)</f>
        <v>6</v>
      </c>
      <c r="H735" s="11">
        <f t="shared" si="36"/>
        <v>5</v>
      </c>
      <c r="I735" s="11">
        <f t="shared" si="37"/>
        <v>4</v>
      </c>
      <c r="J735" s="11">
        <f t="shared" si="35"/>
        <v>6</v>
      </c>
    </row>
    <row r="736" spans="2:10">
      <c r="B736" s="9">
        <f t="array" ref="B736">MIN(IFERROR(FIND(lstNum,tblSalaries[[#This Row],[How many hours of a day you work on Excel]]),""))</f>
        <v>1</v>
      </c>
      <c r="C736" s="9">
        <f t="array" ref="C736">SUMPRODUCT(COUNTIF(lstDigits,MID(tblSalaries[[#This Row],[How many hours of a day you work on Excel]],ROW($1:$9),1)))</f>
        <v>2</v>
      </c>
      <c r="D736" s="11">
        <f t="array" ref="D736">IFERROR(1*MID(tblSalaries[[#This Row],[How many hours of a day you work on Excel]],B736,C736),0)</f>
        <v>4</v>
      </c>
      <c r="E736" s="9">
        <f t="array" ref="E736">MIN(IFERROR(FIND(lstNum,tblSalaries[[#This Row],[How many hours of a day you work on Excel]],B736+1),""))</f>
        <v>6</v>
      </c>
      <c r="F736" s="9">
        <f t="array" ref="F736">SUMPRODUCT(COUNTIF(lstDigits,MID(tblSalaries[[#This Row],[How many hours of a day you work on Excel]],ROW($1:$9)+1,1)))</f>
        <v>1</v>
      </c>
      <c r="G736" s="11">
        <f t="array" ref="G736">IFERROR(IF(D736=1*MID(tblSalaries[[#This Row],[How many hours of a day you work on Excel]],E736,F736),"",1*MID(tblSalaries[[#This Row],[How many hours of a day you work on Excel]],E736,F736)),0)</f>
        <v>6</v>
      </c>
      <c r="H736" s="11">
        <f t="shared" si="36"/>
        <v>5</v>
      </c>
      <c r="I736" s="11">
        <f t="shared" si="37"/>
        <v>4</v>
      </c>
      <c r="J736" s="11">
        <f t="shared" si="35"/>
        <v>6</v>
      </c>
    </row>
    <row r="737" spans="2:10">
      <c r="B737" s="9">
        <f t="array" ref="B737">MIN(IFERROR(FIND(lstNum,tblSalaries[[#This Row],[How many hours of a day you work on Excel]]),""))</f>
        <v>9</v>
      </c>
      <c r="C737" s="9">
        <f t="array" ref="C737">SUMPRODUCT(COUNTIF(lstDigits,MID(tblSalaries[[#This Row],[How many hours of a day you work on Excel]],ROW($1:$9),1)))</f>
        <v>1</v>
      </c>
      <c r="D737" s="11">
        <f t="array" ref="D737">IFERROR(1*MID(tblSalaries[[#This Row],[How many hours of a day you work on Excel]],B737,C737),0)</f>
        <v>8</v>
      </c>
      <c r="E737" s="9">
        <f t="array" ref="E737">MIN(IFERROR(FIND(lstNum,tblSalaries[[#This Row],[How many hours of a day you work on Excel]],B737+1),""))</f>
        <v>31</v>
      </c>
      <c r="F737" s="9">
        <f t="array" ref="F737">SUMPRODUCT(COUNTIF(lstDigits,MID(tblSalaries[[#This Row],[How many hours of a day you work on Excel]],ROW($1:$9)+1,1)))</f>
        <v>1</v>
      </c>
      <c r="G737" s="11" t="str">
        <f t="array" ref="G737">IFERROR(IF(D737=1*MID(tblSalaries[[#This Row],[How many hours of a day you work on Excel]],E737,F737),"",1*MID(tblSalaries[[#This Row],[How many hours of a day you work on Excel]],E737,F737)),0)</f>
        <v/>
      </c>
      <c r="H737" s="11">
        <f t="shared" si="36"/>
        <v>8</v>
      </c>
      <c r="I737" s="11">
        <f t="shared" si="37"/>
        <v>8</v>
      </c>
      <c r="J737" s="11">
        <f t="shared" si="35"/>
        <v>8</v>
      </c>
    </row>
    <row r="738" spans="2:10">
      <c r="B738" s="9">
        <f t="array" ref="B738">MIN(IFERROR(FIND(lstNum,tblSalaries[[#This Row],[How many hours of a day you work on Excel]]),""))</f>
        <v>1</v>
      </c>
      <c r="C738" s="9">
        <f t="array" ref="C738">SUMPRODUCT(COUNTIF(lstDigits,MID(tblSalaries[[#This Row],[How many hours of a day you work on Excel]],ROW($1:$9),1)))</f>
        <v>2</v>
      </c>
      <c r="D738" s="11">
        <f t="array" ref="D738">IFERROR(1*MID(tblSalaries[[#This Row],[How many hours of a day you work on Excel]],B738,C738),0)</f>
        <v>4</v>
      </c>
      <c r="E738" s="9">
        <f t="array" ref="E738">MIN(IFERROR(FIND(lstNum,tblSalaries[[#This Row],[How many hours of a day you work on Excel]],B738+1),""))</f>
        <v>6</v>
      </c>
      <c r="F738" s="9">
        <f t="array" ref="F738">SUMPRODUCT(COUNTIF(lstDigits,MID(tblSalaries[[#This Row],[How many hours of a day you work on Excel]],ROW($1:$9)+1,1)))</f>
        <v>1</v>
      </c>
      <c r="G738" s="11">
        <f t="array" ref="G738">IFERROR(IF(D738=1*MID(tblSalaries[[#This Row],[How many hours of a day you work on Excel]],E738,F738),"",1*MID(tblSalaries[[#This Row],[How many hours of a day you work on Excel]],E738,F738)),0)</f>
        <v>6</v>
      </c>
      <c r="H738" s="11">
        <f t="shared" si="36"/>
        <v>5</v>
      </c>
      <c r="I738" s="11">
        <f t="shared" si="37"/>
        <v>4</v>
      </c>
      <c r="J738" s="11">
        <f t="shared" si="35"/>
        <v>6</v>
      </c>
    </row>
    <row r="739" spans="2:10">
      <c r="B739" s="9">
        <f t="array" ref="B739">MIN(IFERROR(FIND(lstNum,tblSalaries[[#This Row],[How many hours of a day you work on Excel]]),""))</f>
        <v>1</v>
      </c>
      <c r="C739" s="9">
        <f t="array" ref="C739">SUMPRODUCT(COUNTIF(lstDigits,MID(tblSalaries[[#This Row],[How many hours of a day you work on Excel]],ROW($1:$9),1)))</f>
        <v>2</v>
      </c>
      <c r="D739" s="11">
        <f t="array" ref="D739">IFERROR(1*MID(tblSalaries[[#This Row],[How many hours of a day you work on Excel]],B739,C739),0)</f>
        <v>2</v>
      </c>
      <c r="E739" s="9">
        <f t="array" ref="E739">MIN(IFERROR(FIND(lstNum,tblSalaries[[#This Row],[How many hours of a day you work on Excel]],B739+1),""))</f>
        <v>6</v>
      </c>
      <c r="F739" s="9">
        <f t="array" ref="F739">SUMPRODUCT(COUNTIF(lstDigits,MID(tblSalaries[[#This Row],[How many hours of a day you work on Excel]],ROW($1:$9)+1,1)))</f>
        <v>1</v>
      </c>
      <c r="G739" s="11">
        <f t="array" ref="G739">IFERROR(IF(D739=1*MID(tblSalaries[[#This Row],[How many hours of a day you work on Excel]],E739,F739),"",1*MID(tblSalaries[[#This Row],[How many hours of a day you work on Excel]],E739,F739)),0)</f>
        <v>3</v>
      </c>
      <c r="H739" s="11">
        <f t="shared" si="36"/>
        <v>2.5</v>
      </c>
      <c r="I739" s="11">
        <f t="shared" si="37"/>
        <v>2</v>
      </c>
      <c r="J739" s="11">
        <f t="shared" si="35"/>
        <v>3</v>
      </c>
    </row>
    <row r="740" spans="2:10">
      <c r="B740" s="9">
        <f t="array" ref="B740">MIN(IFERROR(FIND(lstNum,tblSalaries[[#This Row],[How many hours of a day you work on Excel]]),""))</f>
        <v>1</v>
      </c>
      <c r="C740" s="9">
        <f t="array" ref="C740">SUMPRODUCT(COUNTIF(lstDigits,MID(tblSalaries[[#This Row],[How many hours of a day you work on Excel]],ROW($1:$9),1)))</f>
        <v>2</v>
      </c>
      <c r="D740" s="11">
        <f t="array" ref="D740">IFERROR(1*MID(tblSalaries[[#This Row],[How many hours of a day you work on Excel]],B740,C740),0)</f>
        <v>2</v>
      </c>
      <c r="E740" s="9">
        <f t="array" ref="E740">MIN(IFERROR(FIND(lstNum,tblSalaries[[#This Row],[How many hours of a day you work on Excel]],B740+1),""))</f>
        <v>6</v>
      </c>
      <c r="F740" s="9">
        <f t="array" ref="F740">SUMPRODUCT(COUNTIF(lstDigits,MID(tblSalaries[[#This Row],[How many hours of a day you work on Excel]],ROW($1:$9)+1,1)))</f>
        <v>1</v>
      </c>
      <c r="G740" s="11">
        <f t="array" ref="G740">IFERROR(IF(D740=1*MID(tblSalaries[[#This Row],[How many hours of a day you work on Excel]],E740,F740),"",1*MID(tblSalaries[[#This Row],[How many hours of a day you work on Excel]],E740,F740)),0)</f>
        <v>3</v>
      </c>
      <c r="H740" s="11">
        <f t="shared" si="36"/>
        <v>2.5</v>
      </c>
      <c r="I740" s="11">
        <f t="shared" si="37"/>
        <v>2</v>
      </c>
      <c r="J740" s="11">
        <f t="shared" si="35"/>
        <v>3</v>
      </c>
    </row>
    <row r="741" spans="2:10">
      <c r="B741" s="9">
        <f t="array" ref="B741">MIN(IFERROR(FIND(lstNum,tblSalaries[[#This Row],[How many hours of a day you work on Excel]]),""))</f>
        <v>9</v>
      </c>
      <c r="C741" s="9">
        <f t="array" ref="C741">SUMPRODUCT(COUNTIF(lstDigits,MID(tblSalaries[[#This Row],[How many hours of a day you work on Excel]],ROW($1:$9),1)))</f>
        <v>1</v>
      </c>
      <c r="D741" s="11">
        <f t="array" ref="D741">IFERROR(1*MID(tblSalaries[[#This Row],[How many hours of a day you work on Excel]],B741,C741),0)</f>
        <v>8</v>
      </c>
      <c r="E741" s="9">
        <f t="array" ref="E741">MIN(IFERROR(FIND(lstNum,tblSalaries[[#This Row],[How many hours of a day you work on Excel]],B741+1),""))</f>
        <v>31</v>
      </c>
      <c r="F741" s="9">
        <f t="array" ref="F741">SUMPRODUCT(COUNTIF(lstDigits,MID(tblSalaries[[#This Row],[How many hours of a day you work on Excel]],ROW($1:$9)+1,1)))</f>
        <v>1</v>
      </c>
      <c r="G741" s="11" t="str">
        <f t="array" ref="G741">IFERROR(IF(D741=1*MID(tblSalaries[[#This Row],[How many hours of a day you work on Excel]],E741,F741),"",1*MID(tblSalaries[[#This Row],[How many hours of a day you work on Excel]],E741,F741)),0)</f>
        <v/>
      </c>
      <c r="H741" s="11">
        <f t="shared" si="36"/>
        <v>8</v>
      </c>
      <c r="I741" s="11">
        <f t="shared" si="37"/>
        <v>8</v>
      </c>
      <c r="J741" s="11">
        <f t="shared" si="35"/>
        <v>8</v>
      </c>
    </row>
    <row r="742" spans="2:10">
      <c r="B742" s="9">
        <f t="array" ref="B742">MIN(IFERROR(FIND(lstNum,tblSalaries[[#This Row],[How many hours of a day you work on Excel]]),""))</f>
        <v>1</v>
      </c>
      <c r="C742" s="9">
        <f t="array" ref="C742">SUMPRODUCT(COUNTIF(lstDigits,MID(tblSalaries[[#This Row],[How many hours of a day you work on Excel]],ROW($1:$9),1)))</f>
        <v>2</v>
      </c>
      <c r="D742" s="11">
        <f t="array" ref="D742">IFERROR(1*MID(tblSalaries[[#This Row],[How many hours of a day you work on Excel]],B742,C742),0)</f>
        <v>1</v>
      </c>
      <c r="E742" s="9">
        <f t="array" ref="E742">MIN(IFERROR(FIND(lstNum,tblSalaries[[#This Row],[How many hours of a day you work on Excel]],B742+1),""))</f>
        <v>6</v>
      </c>
      <c r="F742" s="9">
        <f t="array" ref="F742">SUMPRODUCT(COUNTIF(lstDigits,MID(tblSalaries[[#This Row],[How many hours of a day you work on Excel]],ROW($1:$9)+1,1)))</f>
        <v>1</v>
      </c>
      <c r="G742" s="11">
        <f t="array" ref="G742">IFERROR(IF(D742=1*MID(tblSalaries[[#This Row],[How many hours of a day you work on Excel]],E742,F742),"",1*MID(tblSalaries[[#This Row],[How many hours of a day you work on Excel]],E742,F742)),0)</f>
        <v>2</v>
      </c>
      <c r="H742" s="11">
        <f t="shared" si="36"/>
        <v>1.5</v>
      </c>
      <c r="I742" s="11">
        <f t="shared" si="37"/>
        <v>1</v>
      </c>
      <c r="J742" s="11">
        <f t="shared" si="35"/>
        <v>2</v>
      </c>
    </row>
    <row r="743" spans="2:10">
      <c r="B743" s="9">
        <f t="array" ref="B743">MIN(IFERROR(FIND(lstNum,tblSalaries[[#This Row],[How many hours of a day you work on Excel]]),""))</f>
        <v>1</v>
      </c>
      <c r="C743" s="9">
        <f t="array" ref="C743">SUMPRODUCT(COUNTIF(lstDigits,MID(tblSalaries[[#This Row],[How many hours of a day you work on Excel]],ROW($1:$9),1)))</f>
        <v>2</v>
      </c>
      <c r="D743" s="11">
        <f t="array" ref="D743">IFERROR(1*MID(tblSalaries[[#This Row],[How many hours of a day you work on Excel]],B743,C743),0)</f>
        <v>1</v>
      </c>
      <c r="E743" s="9">
        <f t="array" ref="E743">MIN(IFERROR(FIND(lstNum,tblSalaries[[#This Row],[How many hours of a day you work on Excel]],B743+1),""))</f>
        <v>6</v>
      </c>
      <c r="F743" s="9">
        <f t="array" ref="F743">SUMPRODUCT(COUNTIF(lstDigits,MID(tblSalaries[[#This Row],[How many hours of a day you work on Excel]],ROW($1:$9)+1,1)))</f>
        <v>1</v>
      </c>
      <c r="G743" s="11">
        <f t="array" ref="G743">IFERROR(IF(D743=1*MID(tblSalaries[[#This Row],[How many hours of a day you work on Excel]],E743,F743),"",1*MID(tblSalaries[[#This Row],[How many hours of a day you work on Excel]],E743,F743)),0)</f>
        <v>2</v>
      </c>
      <c r="H743" s="11">
        <f t="shared" si="36"/>
        <v>1.5</v>
      </c>
      <c r="I743" s="11">
        <f t="shared" si="37"/>
        <v>1</v>
      </c>
      <c r="J743" s="11">
        <f t="shared" si="35"/>
        <v>2</v>
      </c>
    </row>
    <row r="744" spans="2:10">
      <c r="B744" s="9">
        <f t="array" ref="B744">MIN(IFERROR(FIND(lstNum,tblSalaries[[#This Row],[How many hours of a day you work on Excel]]),""))</f>
        <v>1</v>
      </c>
      <c r="C744" s="9">
        <f t="array" ref="C744">SUMPRODUCT(COUNTIF(lstDigits,MID(tblSalaries[[#This Row],[How many hours of a day you work on Excel]],ROW($1:$9),1)))</f>
        <v>2</v>
      </c>
      <c r="D744" s="11">
        <f t="array" ref="D744">IFERROR(1*MID(tblSalaries[[#This Row],[How many hours of a day you work on Excel]],B744,C744),0)</f>
        <v>4</v>
      </c>
      <c r="E744" s="9">
        <f t="array" ref="E744">MIN(IFERROR(FIND(lstNum,tblSalaries[[#This Row],[How many hours of a day you work on Excel]],B744+1),""))</f>
        <v>6</v>
      </c>
      <c r="F744" s="9">
        <f t="array" ref="F744">SUMPRODUCT(COUNTIF(lstDigits,MID(tblSalaries[[#This Row],[How many hours of a day you work on Excel]],ROW($1:$9)+1,1)))</f>
        <v>1</v>
      </c>
      <c r="G744" s="11">
        <f t="array" ref="G744">IFERROR(IF(D744=1*MID(tblSalaries[[#This Row],[How many hours of a day you work on Excel]],E744,F744),"",1*MID(tblSalaries[[#This Row],[How many hours of a day you work on Excel]],E744,F744)),0)</f>
        <v>6</v>
      </c>
      <c r="H744" s="11">
        <f t="shared" si="36"/>
        <v>5</v>
      </c>
      <c r="I744" s="11">
        <f t="shared" si="37"/>
        <v>4</v>
      </c>
      <c r="J744" s="11">
        <f t="shared" si="35"/>
        <v>6</v>
      </c>
    </row>
    <row r="745" spans="2:10">
      <c r="B745" s="9">
        <f t="array" ref="B745">MIN(IFERROR(FIND(lstNum,tblSalaries[[#This Row],[How many hours of a day you work on Excel]]),""))</f>
        <v>9</v>
      </c>
      <c r="C745" s="9">
        <f t="array" ref="C745">SUMPRODUCT(COUNTIF(lstDigits,MID(tblSalaries[[#This Row],[How many hours of a day you work on Excel]],ROW($1:$9),1)))</f>
        <v>1</v>
      </c>
      <c r="D745" s="11">
        <f t="array" ref="D745">IFERROR(1*MID(tblSalaries[[#This Row],[How many hours of a day you work on Excel]],B745,C745),0)</f>
        <v>8</v>
      </c>
      <c r="E745" s="9">
        <f t="array" ref="E745">MIN(IFERROR(FIND(lstNum,tblSalaries[[#This Row],[How many hours of a day you work on Excel]],B745+1),""))</f>
        <v>31</v>
      </c>
      <c r="F745" s="9">
        <f t="array" ref="F745">SUMPRODUCT(COUNTIF(lstDigits,MID(tblSalaries[[#This Row],[How many hours of a day you work on Excel]],ROW($1:$9)+1,1)))</f>
        <v>1</v>
      </c>
      <c r="G745" s="11" t="str">
        <f t="array" ref="G745">IFERROR(IF(D745=1*MID(tblSalaries[[#This Row],[How many hours of a day you work on Excel]],E745,F745),"",1*MID(tblSalaries[[#This Row],[How many hours of a day you work on Excel]],E745,F745)),0)</f>
        <v/>
      </c>
      <c r="H745" s="11">
        <f t="shared" si="36"/>
        <v>8</v>
      </c>
      <c r="I745" s="11">
        <f t="shared" si="37"/>
        <v>8</v>
      </c>
      <c r="J745" s="11">
        <f t="shared" si="35"/>
        <v>8</v>
      </c>
    </row>
    <row r="746" spans="2:10">
      <c r="B746" s="9">
        <f t="array" ref="B746">MIN(IFERROR(FIND(lstNum,tblSalaries[[#This Row],[How many hours of a day you work on Excel]]),""))</f>
        <v>9</v>
      </c>
      <c r="C746" s="9">
        <f t="array" ref="C746">SUMPRODUCT(COUNTIF(lstDigits,MID(tblSalaries[[#This Row],[How many hours of a day you work on Excel]],ROW($1:$9),1)))</f>
        <v>1</v>
      </c>
      <c r="D746" s="11">
        <f t="array" ref="D746">IFERROR(1*MID(tblSalaries[[#This Row],[How many hours of a day you work on Excel]],B746,C746),0)</f>
        <v>8</v>
      </c>
      <c r="E746" s="9">
        <f t="array" ref="E746">MIN(IFERROR(FIND(lstNum,tblSalaries[[#This Row],[How many hours of a day you work on Excel]],B746+1),""))</f>
        <v>31</v>
      </c>
      <c r="F746" s="9">
        <f t="array" ref="F746">SUMPRODUCT(COUNTIF(lstDigits,MID(tblSalaries[[#This Row],[How many hours of a day you work on Excel]],ROW($1:$9)+1,1)))</f>
        <v>1</v>
      </c>
      <c r="G746" s="11" t="str">
        <f t="array" ref="G746">IFERROR(IF(D746=1*MID(tblSalaries[[#This Row],[How many hours of a day you work on Excel]],E746,F746),"",1*MID(tblSalaries[[#This Row],[How many hours of a day you work on Excel]],E746,F746)),0)</f>
        <v/>
      </c>
      <c r="H746" s="11">
        <f t="shared" si="36"/>
        <v>8</v>
      </c>
      <c r="I746" s="11">
        <f t="shared" si="37"/>
        <v>8</v>
      </c>
      <c r="J746" s="11">
        <f t="shared" si="35"/>
        <v>8</v>
      </c>
    </row>
    <row r="747" spans="2:10">
      <c r="B747" s="9">
        <f t="array" ref="B747">MIN(IFERROR(FIND(lstNum,tblSalaries[[#This Row],[How many hours of a day you work on Excel]]),""))</f>
        <v>1</v>
      </c>
      <c r="C747" s="9">
        <f t="array" ref="C747">SUMPRODUCT(COUNTIF(lstDigits,MID(tblSalaries[[#This Row],[How many hours of a day you work on Excel]],ROW($1:$9),1)))</f>
        <v>2</v>
      </c>
      <c r="D747" s="11">
        <f t="array" ref="D747">IFERROR(1*MID(tblSalaries[[#This Row],[How many hours of a day you work on Excel]],B747,C747),0)</f>
        <v>2</v>
      </c>
      <c r="E747" s="9">
        <f t="array" ref="E747">MIN(IFERROR(FIND(lstNum,tblSalaries[[#This Row],[How many hours of a day you work on Excel]],B747+1),""))</f>
        <v>6</v>
      </c>
      <c r="F747" s="9">
        <f t="array" ref="F747">SUMPRODUCT(COUNTIF(lstDigits,MID(tblSalaries[[#This Row],[How many hours of a day you work on Excel]],ROW($1:$9)+1,1)))</f>
        <v>1</v>
      </c>
      <c r="G747" s="11">
        <f t="array" ref="G747">IFERROR(IF(D747=1*MID(tblSalaries[[#This Row],[How many hours of a day you work on Excel]],E747,F747),"",1*MID(tblSalaries[[#This Row],[How many hours of a day you work on Excel]],E747,F747)),0)</f>
        <v>3</v>
      </c>
      <c r="H747" s="11">
        <f t="shared" si="36"/>
        <v>2.5</v>
      </c>
      <c r="I747" s="11">
        <f t="shared" si="37"/>
        <v>2</v>
      </c>
      <c r="J747" s="11">
        <f t="shared" si="35"/>
        <v>3</v>
      </c>
    </row>
    <row r="748" spans="2:10">
      <c r="B748" s="9">
        <f t="array" ref="B748">MIN(IFERROR(FIND(lstNum,tblSalaries[[#This Row],[How many hours of a day you work on Excel]]),""))</f>
        <v>9</v>
      </c>
      <c r="C748" s="9">
        <f t="array" ref="C748">SUMPRODUCT(COUNTIF(lstDigits,MID(tblSalaries[[#This Row],[How many hours of a day you work on Excel]],ROW($1:$9),1)))</f>
        <v>1</v>
      </c>
      <c r="D748" s="11">
        <f t="array" ref="D748">IFERROR(1*MID(tblSalaries[[#This Row],[How many hours of a day you work on Excel]],B748,C748),0)</f>
        <v>8</v>
      </c>
      <c r="E748" s="9">
        <f t="array" ref="E748">MIN(IFERROR(FIND(lstNum,tblSalaries[[#This Row],[How many hours of a day you work on Excel]],B748+1),""))</f>
        <v>31</v>
      </c>
      <c r="F748" s="9">
        <f t="array" ref="F748">SUMPRODUCT(COUNTIF(lstDigits,MID(tblSalaries[[#This Row],[How many hours of a day you work on Excel]],ROW($1:$9)+1,1)))</f>
        <v>1</v>
      </c>
      <c r="G748" s="11" t="str">
        <f t="array" ref="G748">IFERROR(IF(D748=1*MID(tblSalaries[[#This Row],[How many hours of a day you work on Excel]],E748,F748),"",1*MID(tblSalaries[[#This Row],[How many hours of a day you work on Excel]],E748,F748)),0)</f>
        <v/>
      </c>
      <c r="H748" s="11">
        <f t="shared" si="36"/>
        <v>8</v>
      </c>
      <c r="I748" s="11">
        <f t="shared" si="37"/>
        <v>8</v>
      </c>
      <c r="J748" s="11">
        <f t="shared" si="35"/>
        <v>8</v>
      </c>
    </row>
    <row r="749" spans="2:10">
      <c r="B749" s="9">
        <f t="array" ref="B749">MIN(IFERROR(FIND(lstNum,tblSalaries[[#This Row],[How many hours of a day you work on Excel]]),""))</f>
        <v>1</v>
      </c>
      <c r="C749" s="9">
        <f t="array" ref="C749">SUMPRODUCT(COUNTIF(lstDigits,MID(tblSalaries[[#This Row],[How many hours of a day you work on Excel]],ROW($1:$9),1)))</f>
        <v>2</v>
      </c>
      <c r="D749" s="11">
        <f t="array" ref="D749">IFERROR(1*MID(tblSalaries[[#This Row],[How many hours of a day you work on Excel]],B749,C749),0)</f>
        <v>2</v>
      </c>
      <c r="E749" s="9">
        <f t="array" ref="E749">MIN(IFERROR(FIND(lstNum,tblSalaries[[#This Row],[How many hours of a day you work on Excel]],B749+1),""))</f>
        <v>6</v>
      </c>
      <c r="F749" s="9">
        <f t="array" ref="F749">SUMPRODUCT(COUNTIF(lstDigits,MID(tblSalaries[[#This Row],[How many hours of a day you work on Excel]],ROW($1:$9)+1,1)))</f>
        <v>1</v>
      </c>
      <c r="G749" s="11">
        <f t="array" ref="G749">IFERROR(IF(D749=1*MID(tblSalaries[[#This Row],[How many hours of a day you work on Excel]],E749,F749),"",1*MID(tblSalaries[[#This Row],[How many hours of a day you work on Excel]],E749,F749)),0)</f>
        <v>3</v>
      </c>
      <c r="H749" s="11">
        <f t="shared" si="36"/>
        <v>2.5</v>
      </c>
      <c r="I749" s="11">
        <f t="shared" si="37"/>
        <v>2</v>
      </c>
      <c r="J749" s="11">
        <f t="shared" si="35"/>
        <v>3</v>
      </c>
    </row>
    <row r="750" spans="2:10">
      <c r="B750" s="9">
        <f t="array" ref="B750">MIN(IFERROR(FIND(lstNum,tblSalaries[[#This Row],[How many hours of a day you work on Excel]]),""))</f>
        <v>1</v>
      </c>
      <c r="C750" s="9">
        <f t="array" ref="C750">SUMPRODUCT(COUNTIF(lstDigits,MID(tblSalaries[[#This Row],[How many hours of a day you work on Excel]],ROW($1:$9),1)))</f>
        <v>2</v>
      </c>
      <c r="D750" s="11">
        <f t="array" ref="D750">IFERROR(1*MID(tblSalaries[[#This Row],[How many hours of a day you work on Excel]],B750,C750),0)</f>
        <v>2</v>
      </c>
      <c r="E750" s="9">
        <f t="array" ref="E750">MIN(IFERROR(FIND(lstNum,tblSalaries[[#This Row],[How many hours of a day you work on Excel]],B750+1),""))</f>
        <v>6</v>
      </c>
      <c r="F750" s="9">
        <f t="array" ref="F750">SUMPRODUCT(COUNTIF(lstDigits,MID(tblSalaries[[#This Row],[How many hours of a day you work on Excel]],ROW($1:$9)+1,1)))</f>
        <v>1</v>
      </c>
      <c r="G750" s="11">
        <f t="array" ref="G750">IFERROR(IF(D750=1*MID(tblSalaries[[#This Row],[How many hours of a day you work on Excel]],E750,F750),"",1*MID(tblSalaries[[#This Row],[How many hours of a day you work on Excel]],E750,F750)),0)</f>
        <v>3</v>
      </c>
      <c r="H750" s="11">
        <f t="shared" si="36"/>
        <v>2.5</v>
      </c>
      <c r="I750" s="11">
        <f t="shared" si="37"/>
        <v>2</v>
      </c>
      <c r="J750" s="11">
        <f t="shared" si="35"/>
        <v>3</v>
      </c>
    </row>
    <row r="751" spans="2:10">
      <c r="B751" s="9">
        <f t="array" ref="B751">MIN(IFERROR(FIND(lstNum,tblSalaries[[#This Row],[How many hours of a day you work on Excel]]),""))</f>
        <v>9</v>
      </c>
      <c r="C751" s="9">
        <f t="array" ref="C751">SUMPRODUCT(COUNTIF(lstDigits,MID(tblSalaries[[#This Row],[How many hours of a day you work on Excel]],ROW($1:$9),1)))</f>
        <v>1</v>
      </c>
      <c r="D751" s="11">
        <f t="array" ref="D751">IFERROR(1*MID(tblSalaries[[#This Row],[How many hours of a day you work on Excel]],B751,C751),0)</f>
        <v>8</v>
      </c>
      <c r="E751" s="9">
        <f t="array" ref="E751">MIN(IFERROR(FIND(lstNum,tblSalaries[[#This Row],[How many hours of a day you work on Excel]],B751+1),""))</f>
        <v>31</v>
      </c>
      <c r="F751" s="9">
        <f t="array" ref="F751">SUMPRODUCT(COUNTIF(lstDigits,MID(tblSalaries[[#This Row],[How many hours of a day you work on Excel]],ROW($1:$9)+1,1)))</f>
        <v>1</v>
      </c>
      <c r="G751" s="11" t="str">
        <f t="array" ref="G751">IFERROR(IF(D751=1*MID(tblSalaries[[#This Row],[How many hours of a day you work on Excel]],E751,F751),"",1*MID(tblSalaries[[#This Row],[How many hours of a day you work on Excel]],E751,F751)),0)</f>
        <v/>
      </c>
      <c r="H751" s="11">
        <f t="shared" si="36"/>
        <v>8</v>
      </c>
      <c r="I751" s="11">
        <f t="shared" si="37"/>
        <v>8</v>
      </c>
      <c r="J751" s="11">
        <f t="shared" si="35"/>
        <v>8</v>
      </c>
    </row>
    <row r="752" spans="2:10">
      <c r="B752" s="9">
        <f t="array" ref="B752">MIN(IFERROR(FIND(lstNum,tblSalaries[[#This Row],[How many hours of a day you work on Excel]]),""))</f>
        <v>1</v>
      </c>
      <c r="C752" s="9">
        <f t="array" ref="C752">SUMPRODUCT(COUNTIF(lstDigits,MID(tblSalaries[[#This Row],[How many hours of a day you work on Excel]],ROW($1:$9),1)))</f>
        <v>2</v>
      </c>
      <c r="D752" s="11">
        <f t="array" ref="D752">IFERROR(1*MID(tblSalaries[[#This Row],[How many hours of a day you work on Excel]],B752,C752),0)</f>
        <v>2</v>
      </c>
      <c r="E752" s="9">
        <f t="array" ref="E752">MIN(IFERROR(FIND(lstNum,tblSalaries[[#This Row],[How many hours of a day you work on Excel]],B752+1),""))</f>
        <v>6</v>
      </c>
      <c r="F752" s="9">
        <f t="array" ref="F752">SUMPRODUCT(COUNTIF(lstDigits,MID(tblSalaries[[#This Row],[How many hours of a day you work on Excel]],ROW($1:$9)+1,1)))</f>
        <v>1</v>
      </c>
      <c r="G752" s="11">
        <f t="array" ref="G752">IFERROR(IF(D752=1*MID(tblSalaries[[#This Row],[How many hours of a day you work on Excel]],E752,F752),"",1*MID(tblSalaries[[#This Row],[How many hours of a day you work on Excel]],E752,F752)),0)</f>
        <v>3</v>
      </c>
      <c r="H752" s="11">
        <f t="shared" si="36"/>
        <v>2.5</v>
      </c>
      <c r="I752" s="11">
        <f t="shared" si="37"/>
        <v>2</v>
      </c>
      <c r="J752" s="11">
        <f t="shared" si="35"/>
        <v>3</v>
      </c>
    </row>
    <row r="753" spans="2:10">
      <c r="B753" s="9">
        <f t="array" ref="B753">MIN(IFERROR(FIND(lstNum,tblSalaries[[#This Row],[How many hours of a day you work on Excel]]),""))</f>
        <v>1</v>
      </c>
      <c r="C753" s="9">
        <f t="array" ref="C753">SUMPRODUCT(COUNTIF(lstDigits,MID(tblSalaries[[#This Row],[How many hours of a day you work on Excel]],ROW($1:$9),1)))</f>
        <v>2</v>
      </c>
      <c r="D753" s="11">
        <f t="array" ref="D753">IFERROR(1*MID(tblSalaries[[#This Row],[How many hours of a day you work on Excel]],B753,C753),0)</f>
        <v>2</v>
      </c>
      <c r="E753" s="9">
        <f t="array" ref="E753">MIN(IFERROR(FIND(lstNum,tblSalaries[[#This Row],[How many hours of a day you work on Excel]],B753+1),""))</f>
        <v>6</v>
      </c>
      <c r="F753" s="9">
        <f t="array" ref="F753">SUMPRODUCT(COUNTIF(lstDigits,MID(tblSalaries[[#This Row],[How many hours of a day you work on Excel]],ROW($1:$9)+1,1)))</f>
        <v>1</v>
      </c>
      <c r="G753" s="11">
        <f t="array" ref="G753">IFERROR(IF(D753=1*MID(tblSalaries[[#This Row],[How many hours of a day you work on Excel]],E753,F753),"",1*MID(tblSalaries[[#This Row],[How many hours of a day you work on Excel]],E753,F753)),0)</f>
        <v>3</v>
      </c>
      <c r="H753" s="11">
        <f t="shared" si="36"/>
        <v>2.5</v>
      </c>
      <c r="I753" s="11">
        <f t="shared" si="37"/>
        <v>2</v>
      </c>
      <c r="J753" s="11">
        <f t="shared" si="35"/>
        <v>3</v>
      </c>
    </row>
    <row r="754" spans="2:10">
      <c r="B754" s="9">
        <f t="array" ref="B754">MIN(IFERROR(FIND(lstNum,tblSalaries[[#This Row],[How many hours of a day you work on Excel]]),""))</f>
        <v>1</v>
      </c>
      <c r="C754" s="9">
        <f t="array" ref="C754">SUMPRODUCT(COUNTIF(lstDigits,MID(tblSalaries[[#This Row],[How many hours of a day you work on Excel]],ROW($1:$9),1)))</f>
        <v>2</v>
      </c>
      <c r="D754" s="11">
        <f t="array" ref="D754">IFERROR(1*MID(tblSalaries[[#This Row],[How many hours of a day you work on Excel]],B754,C754),0)</f>
        <v>2</v>
      </c>
      <c r="E754" s="9">
        <f t="array" ref="E754">MIN(IFERROR(FIND(lstNum,tblSalaries[[#This Row],[How many hours of a day you work on Excel]],B754+1),""))</f>
        <v>6</v>
      </c>
      <c r="F754" s="9">
        <f t="array" ref="F754">SUMPRODUCT(COUNTIF(lstDigits,MID(tblSalaries[[#This Row],[How many hours of a day you work on Excel]],ROW($1:$9)+1,1)))</f>
        <v>1</v>
      </c>
      <c r="G754" s="11">
        <f t="array" ref="G754">IFERROR(IF(D754=1*MID(tblSalaries[[#This Row],[How many hours of a day you work on Excel]],E754,F754),"",1*MID(tblSalaries[[#This Row],[How many hours of a day you work on Excel]],E754,F754)),0)</f>
        <v>3</v>
      </c>
      <c r="H754" s="11">
        <f t="shared" si="36"/>
        <v>2.5</v>
      </c>
      <c r="I754" s="11">
        <f t="shared" si="37"/>
        <v>2</v>
      </c>
      <c r="J754" s="11">
        <f t="shared" si="35"/>
        <v>3</v>
      </c>
    </row>
    <row r="755" spans="2:10">
      <c r="B755" s="9">
        <f t="array" ref="B755">MIN(IFERROR(FIND(lstNum,tblSalaries[[#This Row],[How many hours of a day you work on Excel]]),""))</f>
        <v>9</v>
      </c>
      <c r="C755" s="9">
        <f t="array" ref="C755">SUMPRODUCT(COUNTIF(lstDigits,MID(tblSalaries[[#This Row],[How many hours of a day you work on Excel]],ROW($1:$9),1)))</f>
        <v>1</v>
      </c>
      <c r="D755" s="11">
        <f t="array" ref="D755">IFERROR(1*MID(tblSalaries[[#This Row],[How many hours of a day you work on Excel]],B755,C755),0)</f>
        <v>8</v>
      </c>
      <c r="E755" s="9">
        <f t="array" ref="E755">MIN(IFERROR(FIND(lstNum,tblSalaries[[#This Row],[How many hours of a day you work on Excel]],B755+1),""))</f>
        <v>31</v>
      </c>
      <c r="F755" s="9">
        <f t="array" ref="F755">SUMPRODUCT(COUNTIF(lstDigits,MID(tblSalaries[[#This Row],[How many hours of a day you work on Excel]],ROW($1:$9)+1,1)))</f>
        <v>1</v>
      </c>
      <c r="G755" s="11" t="str">
        <f t="array" ref="G755">IFERROR(IF(D755=1*MID(tblSalaries[[#This Row],[How many hours of a day you work on Excel]],E755,F755),"",1*MID(tblSalaries[[#This Row],[How many hours of a day you work on Excel]],E755,F755)),0)</f>
        <v/>
      </c>
      <c r="H755" s="11">
        <f t="shared" si="36"/>
        <v>8</v>
      </c>
      <c r="I755" s="11">
        <f t="shared" si="37"/>
        <v>8</v>
      </c>
      <c r="J755" s="11">
        <f t="shared" si="35"/>
        <v>8</v>
      </c>
    </row>
    <row r="756" spans="2:10">
      <c r="B756" s="9">
        <f t="array" ref="B756">MIN(IFERROR(FIND(lstNum,tblSalaries[[#This Row],[How many hours of a day you work on Excel]]),""))</f>
        <v>1</v>
      </c>
      <c r="C756" s="9">
        <f t="array" ref="C756">SUMPRODUCT(COUNTIF(lstDigits,MID(tblSalaries[[#This Row],[How many hours of a day you work on Excel]],ROW($1:$9),1)))</f>
        <v>2</v>
      </c>
      <c r="D756" s="11">
        <f t="array" ref="D756">IFERROR(1*MID(tblSalaries[[#This Row],[How many hours of a day you work on Excel]],B756,C756),0)</f>
        <v>2</v>
      </c>
      <c r="E756" s="9">
        <f t="array" ref="E756">MIN(IFERROR(FIND(lstNum,tblSalaries[[#This Row],[How many hours of a day you work on Excel]],B756+1),""))</f>
        <v>6</v>
      </c>
      <c r="F756" s="9">
        <f t="array" ref="F756">SUMPRODUCT(COUNTIF(lstDigits,MID(tblSalaries[[#This Row],[How many hours of a day you work on Excel]],ROW($1:$9)+1,1)))</f>
        <v>1</v>
      </c>
      <c r="G756" s="11">
        <f t="array" ref="G756">IFERROR(IF(D756=1*MID(tblSalaries[[#This Row],[How many hours of a day you work on Excel]],E756,F756),"",1*MID(tblSalaries[[#This Row],[How many hours of a day you work on Excel]],E756,F756)),0)</f>
        <v>3</v>
      </c>
      <c r="H756" s="11">
        <f t="shared" si="36"/>
        <v>2.5</v>
      </c>
      <c r="I756" s="11">
        <f t="shared" si="37"/>
        <v>2</v>
      </c>
      <c r="J756" s="11">
        <f t="shared" si="35"/>
        <v>3</v>
      </c>
    </row>
    <row r="757" spans="2:10">
      <c r="B757" s="9">
        <f t="array" ref="B757">MIN(IFERROR(FIND(lstNum,tblSalaries[[#This Row],[How many hours of a day you work on Excel]]),""))</f>
        <v>1</v>
      </c>
      <c r="C757" s="9">
        <f t="array" ref="C757">SUMPRODUCT(COUNTIF(lstDigits,MID(tblSalaries[[#This Row],[How many hours of a day you work on Excel]],ROW($1:$9),1)))</f>
        <v>2</v>
      </c>
      <c r="D757" s="11">
        <f t="array" ref="D757">IFERROR(1*MID(tblSalaries[[#This Row],[How many hours of a day you work on Excel]],B757,C757),0)</f>
        <v>2</v>
      </c>
      <c r="E757" s="9">
        <f t="array" ref="E757">MIN(IFERROR(FIND(lstNum,tblSalaries[[#This Row],[How many hours of a day you work on Excel]],B757+1),""))</f>
        <v>6</v>
      </c>
      <c r="F757" s="9">
        <f t="array" ref="F757">SUMPRODUCT(COUNTIF(lstDigits,MID(tblSalaries[[#This Row],[How many hours of a day you work on Excel]],ROW($1:$9)+1,1)))</f>
        <v>1</v>
      </c>
      <c r="G757" s="11">
        <f t="array" ref="G757">IFERROR(IF(D757=1*MID(tblSalaries[[#This Row],[How many hours of a day you work on Excel]],E757,F757),"",1*MID(tblSalaries[[#This Row],[How many hours of a day you work on Excel]],E757,F757)),0)</f>
        <v>3</v>
      </c>
      <c r="H757" s="11">
        <f t="shared" si="36"/>
        <v>2.5</v>
      </c>
      <c r="I757" s="11">
        <f t="shared" si="37"/>
        <v>2</v>
      </c>
      <c r="J757" s="11">
        <f t="shared" si="35"/>
        <v>3</v>
      </c>
    </row>
    <row r="758" spans="2:10">
      <c r="B758" s="9">
        <f t="array" ref="B758">MIN(IFERROR(FIND(lstNum,tblSalaries[[#This Row],[How many hours of a day you work on Excel]]),""))</f>
        <v>9</v>
      </c>
      <c r="C758" s="9">
        <f t="array" ref="C758">SUMPRODUCT(COUNTIF(lstDigits,MID(tblSalaries[[#This Row],[How many hours of a day you work on Excel]],ROW($1:$9),1)))</f>
        <v>1</v>
      </c>
      <c r="D758" s="11">
        <f t="array" ref="D758">IFERROR(1*MID(tblSalaries[[#This Row],[How many hours of a day you work on Excel]],B758,C758),0)</f>
        <v>8</v>
      </c>
      <c r="E758" s="9">
        <f t="array" ref="E758">MIN(IFERROR(FIND(lstNum,tblSalaries[[#This Row],[How many hours of a day you work on Excel]],B758+1),""))</f>
        <v>31</v>
      </c>
      <c r="F758" s="9">
        <f t="array" ref="F758">SUMPRODUCT(COUNTIF(lstDigits,MID(tblSalaries[[#This Row],[How many hours of a day you work on Excel]],ROW($1:$9)+1,1)))</f>
        <v>1</v>
      </c>
      <c r="G758" s="11" t="str">
        <f t="array" ref="G758">IFERROR(IF(D758=1*MID(tblSalaries[[#This Row],[How many hours of a day you work on Excel]],E758,F758),"",1*MID(tblSalaries[[#This Row],[How many hours of a day you work on Excel]],E758,F758)),0)</f>
        <v/>
      </c>
      <c r="H758" s="11">
        <f t="shared" si="36"/>
        <v>8</v>
      </c>
      <c r="I758" s="11">
        <f t="shared" si="37"/>
        <v>8</v>
      </c>
      <c r="J758" s="11">
        <f t="shared" si="35"/>
        <v>8</v>
      </c>
    </row>
    <row r="759" spans="2:10">
      <c r="B759" s="9">
        <f t="array" ref="B759">MIN(IFERROR(FIND(lstNum,tblSalaries[[#This Row],[How many hours of a day you work on Excel]]),""))</f>
        <v>1</v>
      </c>
      <c r="C759" s="9">
        <f t="array" ref="C759">SUMPRODUCT(COUNTIF(lstDigits,MID(tblSalaries[[#This Row],[How many hours of a day you work on Excel]],ROW($1:$9),1)))</f>
        <v>2</v>
      </c>
      <c r="D759" s="11">
        <f t="array" ref="D759">IFERROR(1*MID(tblSalaries[[#This Row],[How many hours of a day you work on Excel]],B759,C759),0)</f>
        <v>2</v>
      </c>
      <c r="E759" s="9">
        <f t="array" ref="E759">MIN(IFERROR(FIND(lstNum,tblSalaries[[#This Row],[How many hours of a day you work on Excel]],B759+1),""))</f>
        <v>6</v>
      </c>
      <c r="F759" s="9">
        <f t="array" ref="F759">SUMPRODUCT(COUNTIF(lstDigits,MID(tblSalaries[[#This Row],[How many hours of a day you work on Excel]],ROW($1:$9)+1,1)))</f>
        <v>1</v>
      </c>
      <c r="G759" s="11">
        <f t="array" ref="G759">IFERROR(IF(D759=1*MID(tblSalaries[[#This Row],[How many hours of a day you work on Excel]],E759,F759),"",1*MID(tblSalaries[[#This Row],[How many hours of a day you work on Excel]],E759,F759)),0)</f>
        <v>3</v>
      </c>
      <c r="H759" s="11">
        <f t="shared" si="36"/>
        <v>2.5</v>
      </c>
      <c r="I759" s="11">
        <f t="shared" si="37"/>
        <v>2</v>
      </c>
      <c r="J759" s="11">
        <f t="shared" si="35"/>
        <v>3</v>
      </c>
    </row>
    <row r="760" spans="2:10">
      <c r="B760" s="9">
        <f t="array" ref="B760">MIN(IFERROR(FIND(lstNum,tblSalaries[[#This Row],[How many hours of a day you work on Excel]]),""))</f>
        <v>9</v>
      </c>
      <c r="C760" s="9">
        <f t="array" ref="C760">SUMPRODUCT(COUNTIF(lstDigits,MID(tblSalaries[[#This Row],[How many hours of a day you work on Excel]],ROW($1:$9),1)))</f>
        <v>1</v>
      </c>
      <c r="D760" s="11">
        <f t="array" ref="D760">IFERROR(1*MID(tblSalaries[[#This Row],[How many hours of a day you work on Excel]],B760,C760),0)</f>
        <v>8</v>
      </c>
      <c r="E760" s="9">
        <f t="array" ref="E760">MIN(IFERROR(FIND(lstNum,tblSalaries[[#This Row],[How many hours of a day you work on Excel]],B760+1),""))</f>
        <v>31</v>
      </c>
      <c r="F760" s="9">
        <f t="array" ref="F760">SUMPRODUCT(COUNTIF(lstDigits,MID(tblSalaries[[#This Row],[How many hours of a day you work on Excel]],ROW($1:$9)+1,1)))</f>
        <v>1</v>
      </c>
      <c r="G760" s="11" t="str">
        <f t="array" ref="G760">IFERROR(IF(D760=1*MID(tblSalaries[[#This Row],[How many hours of a day you work on Excel]],E760,F760),"",1*MID(tblSalaries[[#This Row],[How many hours of a day you work on Excel]],E760,F760)),0)</f>
        <v/>
      </c>
      <c r="H760" s="11">
        <f t="shared" si="36"/>
        <v>8</v>
      </c>
      <c r="I760" s="11">
        <f t="shared" si="37"/>
        <v>8</v>
      </c>
      <c r="J760" s="11">
        <f t="shared" si="35"/>
        <v>8</v>
      </c>
    </row>
    <row r="761" spans="2:10">
      <c r="B761" s="9">
        <f t="array" ref="B761">MIN(IFERROR(FIND(lstNum,tblSalaries[[#This Row],[How many hours of a day you work on Excel]]),""))</f>
        <v>9</v>
      </c>
      <c r="C761" s="9">
        <f t="array" ref="C761">SUMPRODUCT(COUNTIF(lstDigits,MID(tblSalaries[[#This Row],[How many hours of a day you work on Excel]],ROW($1:$9),1)))</f>
        <v>1</v>
      </c>
      <c r="D761" s="11">
        <f t="array" ref="D761">IFERROR(1*MID(tblSalaries[[#This Row],[How many hours of a day you work on Excel]],B761,C761),0)</f>
        <v>8</v>
      </c>
      <c r="E761" s="9">
        <f t="array" ref="E761">MIN(IFERROR(FIND(lstNum,tblSalaries[[#This Row],[How many hours of a day you work on Excel]],B761+1),""))</f>
        <v>31</v>
      </c>
      <c r="F761" s="9">
        <f t="array" ref="F761">SUMPRODUCT(COUNTIF(lstDigits,MID(tblSalaries[[#This Row],[How many hours of a day you work on Excel]],ROW($1:$9)+1,1)))</f>
        <v>1</v>
      </c>
      <c r="G761" s="11" t="str">
        <f t="array" ref="G761">IFERROR(IF(D761=1*MID(tblSalaries[[#This Row],[How many hours of a day you work on Excel]],E761,F761),"",1*MID(tblSalaries[[#This Row],[How many hours of a day you work on Excel]],E761,F761)),0)</f>
        <v/>
      </c>
      <c r="H761" s="11">
        <f t="shared" si="36"/>
        <v>8</v>
      </c>
      <c r="I761" s="11">
        <f t="shared" si="37"/>
        <v>8</v>
      </c>
      <c r="J761" s="11">
        <f t="shared" si="35"/>
        <v>8</v>
      </c>
    </row>
    <row r="762" spans="2:10">
      <c r="B762" s="9">
        <f t="array" ref="B762">MIN(IFERROR(FIND(lstNum,tblSalaries[[#This Row],[How many hours of a day you work on Excel]]),""))</f>
        <v>9</v>
      </c>
      <c r="C762" s="9">
        <f t="array" ref="C762">SUMPRODUCT(COUNTIF(lstDigits,MID(tblSalaries[[#This Row],[How many hours of a day you work on Excel]],ROW($1:$9),1)))</f>
        <v>1</v>
      </c>
      <c r="D762" s="11">
        <f t="array" ref="D762">IFERROR(1*MID(tblSalaries[[#This Row],[How many hours of a day you work on Excel]],B762,C762),0)</f>
        <v>8</v>
      </c>
      <c r="E762" s="9">
        <f t="array" ref="E762">MIN(IFERROR(FIND(lstNum,tblSalaries[[#This Row],[How many hours of a day you work on Excel]],B762+1),""))</f>
        <v>31</v>
      </c>
      <c r="F762" s="9">
        <f t="array" ref="F762">SUMPRODUCT(COUNTIF(lstDigits,MID(tblSalaries[[#This Row],[How many hours of a day you work on Excel]],ROW($1:$9)+1,1)))</f>
        <v>1</v>
      </c>
      <c r="G762" s="11" t="str">
        <f t="array" ref="G762">IFERROR(IF(D762=1*MID(tblSalaries[[#This Row],[How many hours of a day you work on Excel]],E762,F762),"",1*MID(tblSalaries[[#This Row],[How many hours of a day you work on Excel]],E762,F762)),0)</f>
        <v/>
      </c>
      <c r="H762" s="11">
        <f t="shared" si="36"/>
        <v>8</v>
      </c>
      <c r="I762" s="11">
        <f t="shared" si="37"/>
        <v>8</v>
      </c>
      <c r="J762" s="11">
        <f t="shared" si="35"/>
        <v>8</v>
      </c>
    </row>
    <row r="763" spans="2:10">
      <c r="B763" s="9">
        <f t="array" ref="B763">MIN(IFERROR(FIND(lstNum,tblSalaries[[#This Row],[How many hours of a day you work on Excel]]),""))</f>
        <v>9</v>
      </c>
      <c r="C763" s="9">
        <f t="array" ref="C763">SUMPRODUCT(COUNTIF(lstDigits,MID(tblSalaries[[#This Row],[How many hours of a day you work on Excel]],ROW($1:$9),1)))</f>
        <v>1</v>
      </c>
      <c r="D763" s="11">
        <f t="array" ref="D763">IFERROR(1*MID(tblSalaries[[#This Row],[How many hours of a day you work on Excel]],B763,C763),0)</f>
        <v>8</v>
      </c>
      <c r="E763" s="9">
        <f t="array" ref="E763">MIN(IFERROR(FIND(lstNum,tblSalaries[[#This Row],[How many hours of a day you work on Excel]],B763+1),""))</f>
        <v>31</v>
      </c>
      <c r="F763" s="9">
        <f t="array" ref="F763">SUMPRODUCT(COUNTIF(lstDigits,MID(tblSalaries[[#This Row],[How many hours of a day you work on Excel]],ROW($1:$9)+1,1)))</f>
        <v>1</v>
      </c>
      <c r="G763" s="11" t="str">
        <f t="array" ref="G763">IFERROR(IF(D763=1*MID(tblSalaries[[#This Row],[How many hours of a day you work on Excel]],E763,F763),"",1*MID(tblSalaries[[#This Row],[How many hours of a day you work on Excel]],E763,F763)),0)</f>
        <v/>
      </c>
      <c r="H763" s="11">
        <f t="shared" si="36"/>
        <v>8</v>
      </c>
      <c r="I763" s="11">
        <f t="shared" si="37"/>
        <v>8</v>
      </c>
      <c r="J763" s="11">
        <f t="shared" si="35"/>
        <v>8</v>
      </c>
    </row>
    <row r="764" spans="2:10">
      <c r="B764" s="9">
        <f t="array" ref="B764">MIN(IFERROR(FIND(lstNum,tblSalaries[[#This Row],[How many hours of a day you work on Excel]]),""))</f>
        <v>9</v>
      </c>
      <c r="C764" s="9">
        <f t="array" ref="C764">SUMPRODUCT(COUNTIF(lstDigits,MID(tblSalaries[[#This Row],[How many hours of a day you work on Excel]],ROW($1:$9),1)))</f>
        <v>1</v>
      </c>
      <c r="D764" s="11">
        <f t="array" ref="D764">IFERROR(1*MID(tblSalaries[[#This Row],[How many hours of a day you work on Excel]],B764,C764),0)</f>
        <v>8</v>
      </c>
      <c r="E764" s="9">
        <f t="array" ref="E764">MIN(IFERROR(FIND(lstNum,tblSalaries[[#This Row],[How many hours of a day you work on Excel]],B764+1),""))</f>
        <v>31</v>
      </c>
      <c r="F764" s="9">
        <f t="array" ref="F764">SUMPRODUCT(COUNTIF(lstDigits,MID(tblSalaries[[#This Row],[How many hours of a day you work on Excel]],ROW($1:$9)+1,1)))</f>
        <v>1</v>
      </c>
      <c r="G764" s="11" t="str">
        <f t="array" ref="G764">IFERROR(IF(D764=1*MID(tblSalaries[[#This Row],[How many hours of a day you work on Excel]],E764,F764),"",1*MID(tblSalaries[[#This Row],[How many hours of a day you work on Excel]],E764,F764)),0)</f>
        <v/>
      </c>
      <c r="H764" s="11">
        <f t="shared" si="36"/>
        <v>8</v>
      </c>
      <c r="I764" s="11">
        <f t="shared" si="37"/>
        <v>8</v>
      </c>
      <c r="J764" s="11">
        <f t="shared" si="35"/>
        <v>8</v>
      </c>
    </row>
    <row r="765" spans="2:10">
      <c r="B765" s="9">
        <f t="array" ref="B765">MIN(IFERROR(FIND(lstNum,tblSalaries[[#This Row],[How many hours of a day you work on Excel]]),""))</f>
        <v>1</v>
      </c>
      <c r="C765" s="9">
        <f t="array" ref="C765">SUMPRODUCT(COUNTIF(lstDigits,MID(tblSalaries[[#This Row],[How many hours of a day you work on Excel]],ROW($1:$9),1)))</f>
        <v>2</v>
      </c>
      <c r="D765" s="11">
        <f t="array" ref="D765">IFERROR(1*MID(tblSalaries[[#This Row],[How many hours of a day you work on Excel]],B765,C765),0)</f>
        <v>4</v>
      </c>
      <c r="E765" s="9">
        <f t="array" ref="E765">MIN(IFERROR(FIND(lstNum,tblSalaries[[#This Row],[How many hours of a day you work on Excel]],B765+1),""))</f>
        <v>6</v>
      </c>
      <c r="F765" s="9">
        <f t="array" ref="F765">SUMPRODUCT(COUNTIF(lstDigits,MID(tblSalaries[[#This Row],[How many hours of a day you work on Excel]],ROW($1:$9)+1,1)))</f>
        <v>1</v>
      </c>
      <c r="G765" s="11">
        <f t="array" ref="G765">IFERROR(IF(D765=1*MID(tblSalaries[[#This Row],[How many hours of a day you work on Excel]],E765,F765),"",1*MID(tblSalaries[[#This Row],[How many hours of a day you work on Excel]],E765,F765)),0)</f>
        <v>6</v>
      </c>
      <c r="H765" s="11">
        <f t="shared" si="36"/>
        <v>5</v>
      </c>
      <c r="I765" s="11">
        <f t="shared" si="37"/>
        <v>4</v>
      </c>
      <c r="J765" s="11">
        <f t="shared" si="35"/>
        <v>6</v>
      </c>
    </row>
    <row r="766" spans="2:10">
      <c r="B766" s="9">
        <f t="array" ref="B766">MIN(IFERROR(FIND(lstNum,tblSalaries[[#This Row],[How many hours of a day you work on Excel]]),""))</f>
        <v>9</v>
      </c>
      <c r="C766" s="9">
        <f t="array" ref="C766">SUMPRODUCT(COUNTIF(lstDigits,MID(tblSalaries[[#This Row],[How many hours of a day you work on Excel]],ROW($1:$9),1)))</f>
        <v>1</v>
      </c>
      <c r="D766" s="11">
        <f t="array" ref="D766">IFERROR(1*MID(tblSalaries[[#This Row],[How many hours of a day you work on Excel]],B766,C766),0)</f>
        <v>8</v>
      </c>
      <c r="E766" s="9">
        <f t="array" ref="E766">MIN(IFERROR(FIND(lstNum,tblSalaries[[#This Row],[How many hours of a day you work on Excel]],B766+1),""))</f>
        <v>31</v>
      </c>
      <c r="F766" s="9">
        <f t="array" ref="F766">SUMPRODUCT(COUNTIF(lstDigits,MID(tblSalaries[[#This Row],[How many hours of a day you work on Excel]],ROW($1:$9)+1,1)))</f>
        <v>1</v>
      </c>
      <c r="G766" s="11" t="str">
        <f t="array" ref="G766">IFERROR(IF(D766=1*MID(tblSalaries[[#This Row],[How many hours of a day you work on Excel]],E766,F766),"",1*MID(tblSalaries[[#This Row],[How many hours of a day you work on Excel]],E766,F766)),0)</f>
        <v/>
      </c>
      <c r="H766" s="11">
        <f t="shared" si="36"/>
        <v>8</v>
      </c>
      <c r="I766" s="11">
        <f t="shared" si="37"/>
        <v>8</v>
      </c>
      <c r="J766" s="11">
        <f t="shared" si="35"/>
        <v>8</v>
      </c>
    </row>
    <row r="767" spans="2:10">
      <c r="B767" s="9">
        <f t="array" ref="B767">MIN(IFERROR(FIND(lstNum,tblSalaries[[#This Row],[How many hours of a day you work on Excel]]),""))</f>
        <v>1</v>
      </c>
      <c r="C767" s="9">
        <f t="array" ref="C767">SUMPRODUCT(COUNTIF(lstDigits,MID(tblSalaries[[#This Row],[How many hours of a day you work on Excel]],ROW($1:$9),1)))</f>
        <v>2</v>
      </c>
      <c r="D767" s="11">
        <f t="array" ref="D767">IFERROR(1*MID(tblSalaries[[#This Row],[How many hours of a day you work on Excel]],B767,C767),0)</f>
        <v>1</v>
      </c>
      <c r="E767" s="9">
        <f t="array" ref="E767">MIN(IFERROR(FIND(lstNum,tblSalaries[[#This Row],[How many hours of a day you work on Excel]],B767+1),""))</f>
        <v>6</v>
      </c>
      <c r="F767" s="9">
        <f t="array" ref="F767">SUMPRODUCT(COUNTIF(lstDigits,MID(tblSalaries[[#This Row],[How many hours of a day you work on Excel]],ROW($1:$9)+1,1)))</f>
        <v>1</v>
      </c>
      <c r="G767" s="11">
        <f t="array" ref="G767">IFERROR(IF(D767=1*MID(tblSalaries[[#This Row],[How many hours of a day you work on Excel]],E767,F767),"",1*MID(tblSalaries[[#This Row],[How many hours of a day you work on Excel]],E767,F767)),0)</f>
        <v>2</v>
      </c>
      <c r="H767" s="11">
        <f t="shared" si="36"/>
        <v>1.5</v>
      </c>
      <c r="I767" s="11">
        <f t="shared" si="37"/>
        <v>1</v>
      </c>
      <c r="J767" s="11">
        <f t="shared" si="35"/>
        <v>2</v>
      </c>
    </row>
    <row r="768" spans="2:10">
      <c r="B768" s="9">
        <f t="array" ref="B768">MIN(IFERROR(FIND(lstNum,tblSalaries[[#This Row],[How many hours of a day you work on Excel]]),""))</f>
        <v>1</v>
      </c>
      <c r="C768" s="9">
        <f t="array" ref="C768">SUMPRODUCT(COUNTIF(lstDigits,MID(tblSalaries[[#This Row],[How many hours of a day you work on Excel]],ROW($1:$9),1)))</f>
        <v>2</v>
      </c>
      <c r="D768" s="11">
        <f t="array" ref="D768">IFERROR(1*MID(tblSalaries[[#This Row],[How many hours of a day you work on Excel]],B768,C768),0)</f>
        <v>2</v>
      </c>
      <c r="E768" s="9">
        <f t="array" ref="E768">MIN(IFERROR(FIND(lstNum,tblSalaries[[#This Row],[How many hours of a day you work on Excel]],B768+1),""))</f>
        <v>6</v>
      </c>
      <c r="F768" s="9">
        <f t="array" ref="F768">SUMPRODUCT(COUNTIF(lstDigits,MID(tblSalaries[[#This Row],[How many hours of a day you work on Excel]],ROW($1:$9)+1,1)))</f>
        <v>1</v>
      </c>
      <c r="G768" s="11">
        <f t="array" ref="G768">IFERROR(IF(D768=1*MID(tblSalaries[[#This Row],[How many hours of a day you work on Excel]],E768,F768),"",1*MID(tblSalaries[[#This Row],[How many hours of a day you work on Excel]],E768,F768)),0)</f>
        <v>3</v>
      </c>
      <c r="H768" s="11">
        <f t="shared" si="36"/>
        <v>2.5</v>
      </c>
      <c r="I768" s="11">
        <f t="shared" si="37"/>
        <v>2</v>
      </c>
      <c r="J768" s="11">
        <f t="shared" si="35"/>
        <v>3</v>
      </c>
    </row>
    <row r="769" spans="2:10">
      <c r="B769" s="9">
        <f t="array" ref="B769">MIN(IFERROR(FIND(lstNum,tblSalaries[[#This Row],[How many hours of a day you work on Excel]]),""))</f>
        <v>1</v>
      </c>
      <c r="C769" s="9">
        <f t="array" ref="C769">SUMPRODUCT(COUNTIF(lstDigits,MID(tblSalaries[[#This Row],[How many hours of a day you work on Excel]],ROW($1:$9),1)))</f>
        <v>2</v>
      </c>
      <c r="D769" s="11">
        <f t="array" ref="D769">IFERROR(1*MID(tblSalaries[[#This Row],[How many hours of a day you work on Excel]],B769,C769),0)</f>
        <v>4</v>
      </c>
      <c r="E769" s="9">
        <f t="array" ref="E769">MIN(IFERROR(FIND(lstNum,tblSalaries[[#This Row],[How many hours of a day you work on Excel]],B769+1),""))</f>
        <v>6</v>
      </c>
      <c r="F769" s="9">
        <f t="array" ref="F769">SUMPRODUCT(COUNTIF(lstDigits,MID(tblSalaries[[#This Row],[How many hours of a day you work on Excel]],ROW($1:$9)+1,1)))</f>
        <v>1</v>
      </c>
      <c r="G769" s="11">
        <f t="array" ref="G769">IFERROR(IF(D769=1*MID(tblSalaries[[#This Row],[How many hours of a day you work on Excel]],E769,F769),"",1*MID(tblSalaries[[#This Row],[How many hours of a day you work on Excel]],E769,F769)),0)</f>
        <v>6</v>
      </c>
      <c r="H769" s="11">
        <f t="shared" si="36"/>
        <v>5</v>
      </c>
      <c r="I769" s="11">
        <f t="shared" si="37"/>
        <v>4</v>
      </c>
      <c r="J769" s="11">
        <f t="shared" si="35"/>
        <v>6</v>
      </c>
    </row>
    <row r="770" spans="2:10">
      <c r="B770" s="9">
        <f t="array" ref="B770">MIN(IFERROR(FIND(lstNum,tblSalaries[[#This Row],[How many hours of a day you work on Excel]]),""))</f>
        <v>1</v>
      </c>
      <c r="C770" s="9">
        <f t="array" ref="C770">SUMPRODUCT(COUNTIF(lstDigits,MID(tblSalaries[[#This Row],[How many hours of a day you work on Excel]],ROW($1:$9),1)))</f>
        <v>2</v>
      </c>
      <c r="D770" s="11">
        <f t="array" ref="D770">IFERROR(1*MID(tblSalaries[[#This Row],[How many hours of a day you work on Excel]],B770,C770),0)</f>
        <v>1</v>
      </c>
      <c r="E770" s="9">
        <f t="array" ref="E770">MIN(IFERROR(FIND(lstNum,tblSalaries[[#This Row],[How many hours of a day you work on Excel]],B770+1),""))</f>
        <v>6</v>
      </c>
      <c r="F770" s="9">
        <f t="array" ref="F770">SUMPRODUCT(COUNTIF(lstDigits,MID(tblSalaries[[#This Row],[How many hours of a day you work on Excel]],ROW($1:$9)+1,1)))</f>
        <v>1</v>
      </c>
      <c r="G770" s="11">
        <f t="array" ref="G770">IFERROR(IF(D770=1*MID(tblSalaries[[#This Row],[How many hours of a day you work on Excel]],E770,F770),"",1*MID(tblSalaries[[#This Row],[How many hours of a day you work on Excel]],E770,F770)),0)</f>
        <v>2</v>
      </c>
      <c r="H770" s="11">
        <f t="shared" si="36"/>
        <v>1.5</v>
      </c>
      <c r="I770" s="11">
        <f t="shared" si="37"/>
        <v>1</v>
      </c>
      <c r="J770" s="11">
        <f t="shared" si="35"/>
        <v>2</v>
      </c>
    </row>
    <row r="771" spans="2:10">
      <c r="B771" s="9">
        <f t="array" ref="B771">MIN(IFERROR(FIND(lstNum,tblSalaries[[#This Row],[How many hours of a day you work on Excel]]),""))</f>
        <v>9</v>
      </c>
      <c r="C771" s="9">
        <f t="array" ref="C771">SUMPRODUCT(COUNTIF(lstDigits,MID(tblSalaries[[#This Row],[How many hours of a day you work on Excel]],ROW($1:$9),1)))</f>
        <v>1</v>
      </c>
      <c r="D771" s="11">
        <f t="array" ref="D771">IFERROR(1*MID(tblSalaries[[#This Row],[How many hours of a day you work on Excel]],B771,C771),0)</f>
        <v>8</v>
      </c>
      <c r="E771" s="9">
        <f t="array" ref="E771">MIN(IFERROR(FIND(lstNum,tblSalaries[[#This Row],[How many hours of a day you work on Excel]],B771+1),""))</f>
        <v>31</v>
      </c>
      <c r="F771" s="9">
        <f t="array" ref="F771">SUMPRODUCT(COUNTIF(lstDigits,MID(tblSalaries[[#This Row],[How many hours of a day you work on Excel]],ROW($1:$9)+1,1)))</f>
        <v>1</v>
      </c>
      <c r="G771" s="11" t="str">
        <f t="array" ref="G771">IFERROR(IF(D771=1*MID(tblSalaries[[#This Row],[How many hours of a day you work on Excel]],E771,F771),"",1*MID(tblSalaries[[#This Row],[How many hours of a day you work on Excel]],E771,F771)),0)</f>
        <v/>
      </c>
      <c r="H771" s="11">
        <f t="shared" si="36"/>
        <v>8</v>
      </c>
      <c r="I771" s="11">
        <f t="shared" si="37"/>
        <v>8</v>
      </c>
      <c r="J771" s="11">
        <f t="shared" si="35"/>
        <v>8</v>
      </c>
    </row>
    <row r="772" spans="2:10">
      <c r="B772" s="9">
        <f t="array" ref="B772">MIN(IFERROR(FIND(lstNum,tblSalaries[[#This Row],[How many hours of a day you work on Excel]]),""))</f>
        <v>1</v>
      </c>
      <c r="C772" s="9">
        <f t="array" ref="C772">SUMPRODUCT(COUNTIF(lstDigits,MID(tblSalaries[[#This Row],[How many hours of a day you work on Excel]],ROW($1:$9),1)))</f>
        <v>2</v>
      </c>
      <c r="D772" s="11">
        <f t="array" ref="D772">IFERROR(1*MID(tblSalaries[[#This Row],[How many hours of a day you work on Excel]],B772,C772),0)</f>
        <v>4</v>
      </c>
      <c r="E772" s="9">
        <f t="array" ref="E772">MIN(IFERROR(FIND(lstNum,tblSalaries[[#This Row],[How many hours of a day you work on Excel]],B772+1),""))</f>
        <v>6</v>
      </c>
      <c r="F772" s="9">
        <f t="array" ref="F772">SUMPRODUCT(COUNTIF(lstDigits,MID(tblSalaries[[#This Row],[How many hours of a day you work on Excel]],ROW($1:$9)+1,1)))</f>
        <v>1</v>
      </c>
      <c r="G772" s="11">
        <f t="array" ref="G772">IFERROR(IF(D772=1*MID(tblSalaries[[#This Row],[How many hours of a day you work on Excel]],E772,F772),"",1*MID(tblSalaries[[#This Row],[How many hours of a day you work on Excel]],E772,F772)),0)</f>
        <v>6</v>
      </c>
      <c r="H772" s="11">
        <f t="shared" si="36"/>
        <v>5</v>
      </c>
      <c r="I772" s="11">
        <f t="shared" si="37"/>
        <v>4</v>
      </c>
      <c r="J772" s="11">
        <f t="shared" si="35"/>
        <v>6</v>
      </c>
    </row>
    <row r="773" spans="2:10">
      <c r="B773" s="9">
        <f t="array" ref="B773">MIN(IFERROR(FIND(lstNum,tblSalaries[[#This Row],[How many hours of a day you work on Excel]]),""))</f>
        <v>9</v>
      </c>
      <c r="C773" s="9">
        <f t="array" ref="C773">SUMPRODUCT(COUNTIF(lstDigits,MID(tblSalaries[[#This Row],[How many hours of a day you work on Excel]],ROW($1:$9),1)))</f>
        <v>1</v>
      </c>
      <c r="D773" s="11">
        <f t="array" ref="D773">IFERROR(1*MID(tblSalaries[[#This Row],[How many hours of a day you work on Excel]],B773,C773),0)</f>
        <v>8</v>
      </c>
      <c r="E773" s="9">
        <f t="array" ref="E773">MIN(IFERROR(FIND(lstNum,tblSalaries[[#This Row],[How many hours of a day you work on Excel]],B773+1),""))</f>
        <v>31</v>
      </c>
      <c r="F773" s="9">
        <f t="array" ref="F773">SUMPRODUCT(COUNTIF(lstDigits,MID(tblSalaries[[#This Row],[How many hours of a day you work on Excel]],ROW($1:$9)+1,1)))</f>
        <v>1</v>
      </c>
      <c r="G773" s="11" t="str">
        <f t="array" ref="G773">IFERROR(IF(D773=1*MID(tblSalaries[[#This Row],[How many hours of a day you work on Excel]],E773,F773),"",1*MID(tblSalaries[[#This Row],[How many hours of a day you work on Excel]],E773,F773)),0)</f>
        <v/>
      </c>
      <c r="H773" s="11">
        <f t="shared" si="36"/>
        <v>8</v>
      </c>
      <c r="I773" s="11">
        <f t="shared" si="37"/>
        <v>8</v>
      </c>
      <c r="J773" s="11">
        <f t="shared" si="35"/>
        <v>8</v>
      </c>
    </row>
    <row r="774" spans="2:10">
      <c r="B774" s="9">
        <f t="array" ref="B774">MIN(IFERROR(FIND(lstNum,tblSalaries[[#This Row],[How many hours of a day you work on Excel]]),""))</f>
        <v>1</v>
      </c>
      <c r="C774" s="9">
        <f t="array" ref="C774">SUMPRODUCT(COUNTIF(lstDigits,MID(tblSalaries[[#This Row],[How many hours of a day you work on Excel]],ROW($1:$9),1)))</f>
        <v>2</v>
      </c>
      <c r="D774" s="11">
        <f t="array" ref="D774">IFERROR(1*MID(tblSalaries[[#This Row],[How many hours of a day you work on Excel]],B774,C774),0)</f>
        <v>2</v>
      </c>
      <c r="E774" s="9">
        <f t="array" ref="E774">MIN(IFERROR(FIND(lstNum,tblSalaries[[#This Row],[How many hours of a day you work on Excel]],B774+1),""))</f>
        <v>6</v>
      </c>
      <c r="F774" s="9">
        <f t="array" ref="F774">SUMPRODUCT(COUNTIF(lstDigits,MID(tblSalaries[[#This Row],[How many hours of a day you work on Excel]],ROW($1:$9)+1,1)))</f>
        <v>1</v>
      </c>
      <c r="G774" s="11">
        <f t="array" ref="G774">IFERROR(IF(D774=1*MID(tblSalaries[[#This Row],[How many hours of a day you work on Excel]],E774,F774),"",1*MID(tblSalaries[[#This Row],[How many hours of a day you work on Excel]],E774,F774)),0)</f>
        <v>3</v>
      </c>
      <c r="H774" s="11">
        <f t="shared" si="36"/>
        <v>2.5</v>
      </c>
      <c r="I774" s="11">
        <f t="shared" si="37"/>
        <v>2</v>
      </c>
      <c r="J774" s="11">
        <f t="shared" si="35"/>
        <v>3</v>
      </c>
    </row>
    <row r="775" spans="2:10">
      <c r="B775" s="9">
        <f t="array" ref="B775">MIN(IFERROR(FIND(lstNum,tblSalaries[[#This Row],[How many hours of a day you work on Excel]]),""))</f>
        <v>1</v>
      </c>
      <c r="C775" s="9">
        <f t="array" ref="C775">SUMPRODUCT(COUNTIF(lstDigits,MID(tblSalaries[[#This Row],[How many hours of a day you work on Excel]],ROW($1:$9),1)))</f>
        <v>2</v>
      </c>
      <c r="D775" s="11">
        <f t="array" ref="D775">IFERROR(1*MID(tblSalaries[[#This Row],[How many hours of a day you work on Excel]],B775,C775),0)</f>
        <v>1</v>
      </c>
      <c r="E775" s="9">
        <f t="array" ref="E775">MIN(IFERROR(FIND(lstNum,tblSalaries[[#This Row],[How many hours of a day you work on Excel]],B775+1),""))</f>
        <v>6</v>
      </c>
      <c r="F775" s="9">
        <f t="array" ref="F775">SUMPRODUCT(COUNTIF(lstDigits,MID(tblSalaries[[#This Row],[How many hours of a day you work on Excel]],ROW($1:$9)+1,1)))</f>
        <v>1</v>
      </c>
      <c r="G775" s="11">
        <f t="array" ref="G775">IFERROR(IF(D775=1*MID(tblSalaries[[#This Row],[How many hours of a day you work on Excel]],E775,F775),"",1*MID(tblSalaries[[#This Row],[How many hours of a day you work on Excel]],E775,F775)),0)</f>
        <v>2</v>
      </c>
      <c r="H775" s="11">
        <f t="shared" si="36"/>
        <v>1.5</v>
      </c>
      <c r="I775" s="11">
        <f t="shared" si="37"/>
        <v>1</v>
      </c>
      <c r="J775" s="11">
        <f t="shared" ref="J775:J838" si="38">MAX(D775,G775)</f>
        <v>2</v>
      </c>
    </row>
    <row r="776" spans="2:10">
      <c r="B776" s="9">
        <f t="array" ref="B776">MIN(IFERROR(FIND(lstNum,tblSalaries[[#This Row],[How many hours of a day you work on Excel]]),""))</f>
        <v>9</v>
      </c>
      <c r="C776" s="9">
        <f t="array" ref="C776">SUMPRODUCT(COUNTIF(lstDigits,MID(tblSalaries[[#This Row],[How many hours of a day you work on Excel]],ROW($1:$9),1)))</f>
        <v>1</v>
      </c>
      <c r="D776" s="11">
        <f t="array" ref="D776">IFERROR(1*MID(tblSalaries[[#This Row],[How many hours of a day you work on Excel]],B776,C776),0)</f>
        <v>8</v>
      </c>
      <c r="E776" s="9">
        <f t="array" ref="E776">MIN(IFERROR(FIND(lstNum,tblSalaries[[#This Row],[How many hours of a day you work on Excel]],B776+1),""))</f>
        <v>31</v>
      </c>
      <c r="F776" s="9">
        <f t="array" ref="F776">SUMPRODUCT(COUNTIF(lstDigits,MID(tblSalaries[[#This Row],[How many hours of a day you work on Excel]],ROW($1:$9)+1,1)))</f>
        <v>1</v>
      </c>
      <c r="G776" s="11" t="str">
        <f t="array" ref="G776">IFERROR(IF(D776=1*MID(tblSalaries[[#This Row],[How many hours of a day you work on Excel]],E776,F776),"",1*MID(tblSalaries[[#This Row],[How many hours of a day you work on Excel]],E776,F776)),0)</f>
        <v/>
      </c>
      <c r="H776" s="11">
        <f t="shared" si="36"/>
        <v>8</v>
      </c>
      <c r="I776" s="11">
        <f t="shared" si="37"/>
        <v>8</v>
      </c>
      <c r="J776" s="11">
        <f t="shared" si="38"/>
        <v>8</v>
      </c>
    </row>
    <row r="777" spans="2:10">
      <c r="B777" s="9">
        <f t="array" ref="B777">MIN(IFERROR(FIND(lstNum,tblSalaries[[#This Row],[How many hours of a day you work on Excel]]),""))</f>
        <v>9</v>
      </c>
      <c r="C777" s="9">
        <f t="array" ref="C777">SUMPRODUCT(COUNTIF(lstDigits,MID(tblSalaries[[#This Row],[How many hours of a day you work on Excel]],ROW($1:$9),1)))</f>
        <v>1</v>
      </c>
      <c r="D777" s="11">
        <f t="array" ref="D777">IFERROR(1*MID(tblSalaries[[#This Row],[How many hours of a day you work on Excel]],B777,C777),0)</f>
        <v>8</v>
      </c>
      <c r="E777" s="9">
        <f t="array" ref="E777">MIN(IFERROR(FIND(lstNum,tblSalaries[[#This Row],[How many hours of a day you work on Excel]],B777+1),""))</f>
        <v>31</v>
      </c>
      <c r="F777" s="9">
        <f t="array" ref="F777">SUMPRODUCT(COUNTIF(lstDigits,MID(tblSalaries[[#This Row],[How many hours of a day you work on Excel]],ROW($1:$9)+1,1)))</f>
        <v>1</v>
      </c>
      <c r="G777" s="11" t="str">
        <f t="array" ref="G777">IFERROR(IF(D777=1*MID(tblSalaries[[#This Row],[How many hours of a day you work on Excel]],E777,F777),"",1*MID(tblSalaries[[#This Row],[How many hours of a day you work on Excel]],E777,F777)),0)</f>
        <v/>
      </c>
      <c r="H777" s="11">
        <f t="shared" si="36"/>
        <v>8</v>
      </c>
      <c r="I777" s="11">
        <f t="shared" si="37"/>
        <v>8</v>
      </c>
      <c r="J777" s="11">
        <f t="shared" si="38"/>
        <v>8</v>
      </c>
    </row>
    <row r="778" spans="2:10">
      <c r="B778" s="9">
        <f t="array" ref="B778">MIN(IFERROR(FIND(lstNum,tblSalaries[[#This Row],[How many hours of a day you work on Excel]]),""))</f>
        <v>1</v>
      </c>
      <c r="C778" s="9">
        <f t="array" ref="C778">SUMPRODUCT(COUNTIF(lstDigits,MID(tblSalaries[[#This Row],[How many hours of a day you work on Excel]],ROW($1:$9),1)))</f>
        <v>2</v>
      </c>
      <c r="D778" s="11">
        <f t="array" ref="D778">IFERROR(1*MID(tblSalaries[[#This Row],[How many hours of a day you work on Excel]],B778,C778),0)</f>
        <v>4</v>
      </c>
      <c r="E778" s="9">
        <f t="array" ref="E778">MIN(IFERROR(FIND(lstNum,tblSalaries[[#This Row],[How many hours of a day you work on Excel]],B778+1),""))</f>
        <v>6</v>
      </c>
      <c r="F778" s="9">
        <f t="array" ref="F778">SUMPRODUCT(COUNTIF(lstDigits,MID(tblSalaries[[#This Row],[How many hours of a day you work on Excel]],ROW($1:$9)+1,1)))</f>
        <v>1</v>
      </c>
      <c r="G778" s="11">
        <f t="array" ref="G778">IFERROR(IF(D778=1*MID(tblSalaries[[#This Row],[How many hours of a day you work on Excel]],E778,F778),"",1*MID(tblSalaries[[#This Row],[How many hours of a day you work on Excel]],E778,F778)),0)</f>
        <v>6</v>
      </c>
      <c r="H778" s="11">
        <f t="shared" si="36"/>
        <v>5</v>
      </c>
      <c r="I778" s="11">
        <f t="shared" si="37"/>
        <v>4</v>
      </c>
      <c r="J778" s="11">
        <f t="shared" si="38"/>
        <v>6</v>
      </c>
    </row>
    <row r="779" spans="2:10">
      <c r="B779" s="9">
        <f t="array" ref="B779">MIN(IFERROR(FIND(lstNum,tblSalaries[[#This Row],[How many hours of a day you work on Excel]]),""))</f>
        <v>1</v>
      </c>
      <c r="C779" s="9">
        <f t="array" ref="C779">SUMPRODUCT(COUNTIF(lstDigits,MID(tblSalaries[[#This Row],[How many hours of a day you work on Excel]],ROW($1:$9),1)))</f>
        <v>2</v>
      </c>
      <c r="D779" s="11">
        <f t="array" ref="D779">IFERROR(1*MID(tblSalaries[[#This Row],[How many hours of a day you work on Excel]],B779,C779),0)</f>
        <v>1</v>
      </c>
      <c r="E779" s="9">
        <f t="array" ref="E779">MIN(IFERROR(FIND(lstNum,tblSalaries[[#This Row],[How many hours of a day you work on Excel]],B779+1),""))</f>
        <v>6</v>
      </c>
      <c r="F779" s="9">
        <f t="array" ref="F779">SUMPRODUCT(COUNTIF(lstDigits,MID(tblSalaries[[#This Row],[How many hours of a day you work on Excel]],ROW($1:$9)+1,1)))</f>
        <v>1</v>
      </c>
      <c r="G779" s="11">
        <f t="array" ref="G779">IFERROR(IF(D779=1*MID(tblSalaries[[#This Row],[How many hours of a day you work on Excel]],E779,F779),"",1*MID(tblSalaries[[#This Row],[How many hours of a day you work on Excel]],E779,F779)),0)</f>
        <v>2</v>
      </c>
      <c r="H779" s="11">
        <f t="shared" si="36"/>
        <v>1.5</v>
      </c>
      <c r="I779" s="11">
        <f t="shared" si="37"/>
        <v>1</v>
      </c>
      <c r="J779" s="11">
        <f t="shared" si="38"/>
        <v>2</v>
      </c>
    </row>
    <row r="780" spans="2:10">
      <c r="B780" s="9">
        <f t="array" ref="B780">MIN(IFERROR(FIND(lstNum,tblSalaries[[#This Row],[How many hours of a day you work on Excel]]),""))</f>
        <v>1</v>
      </c>
      <c r="C780" s="9">
        <f t="array" ref="C780">SUMPRODUCT(COUNTIF(lstDigits,MID(tblSalaries[[#This Row],[How many hours of a day you work on Excel]],ROW($1:$9),1)))</f>
        <v>2</v>
      </c>
      <c r="D780" s="11">
        <f t="array" ref="D780">IFERROR(1*MID(tblSalaries[[#This Row],[How many hours of a day you work on Excel]],B780,C780),0)</f>
        <v>2</v>
      </c>
      <c r="E780" s="9">
        <f t="array" ref="E780">MIN(IFERROR(FIND(lstNum,tblSalaries[[#This Row],[How many hours of a day you work on Excel]],B780+1),""))</f>
        <v>6</v>
      </c>
      <c r="F780" s="9">
        <f t="array" ref="F780">SUMPRODUCT(COUNTIF(lstDigits,MID(tblSalaries[[#This Row],[How many hours of a day you work on Excel]],ROW($1:$9)+1,1)))</f>
        <v>1</v>
      </c>
      <c r="G780" s="11">
        <f t="array" ref="G780">IFERROR(IF(D780=1*MID(tblSalaries[[#This Row],[How many hours of a day you work on Excel]],E780,F780),"",1*MID(tblSalaries[[#This Row],[How many hours of a day you work on Excel]],E780,F780)),0)</f>
        <v>3</v>
      </c>
      <c r="H780" s="11">
        <f t="shared" si="36"/>
        <v>2.5</v>
      </c>
      <c r="I780" s="11">
        <f t="shared" si="37"/>
        <v>2</v>
      </c>
      <c r="J780" s="11">
        <f t="shared" si="38"/>
        <v>3</v>
      </c>
    </row>
    <row r="781" spans="2:10">
      <c r="B781" s="9">
        <f t="array" ref="B781">MIN(IFERROR(FIND(lstNum,tblSalaries[[#This Row],[How many hours of a day you work on Excel]]),""))</f>
        <v>1</v>
      </c>
      <c r="C781" s="9">
        <f t="array" ref="C781">SUMPRODUCT(COUNTIF(lstDigits,MID(tblSalaries[[#This Row],[How many hours of a day you work on Excel]],ROW($1:$9),1)))</f>
        <v>2</v>
      </c>
      <c r="D781" s="11">
        <f t="array" ref="D781">IFERROR(1*MID(tblSalaries[[#This Row],[How many hours of a day you work on Excel]],B781,C781),0)</f>
        <v>2</v>
      </c>
      <c r="E781" s="9">
        <f t="array" ref="E781">MIN(IFERROR(FIND(lstNum,tblSalaries[[#This Row],[How many hours of a day you work on Excel]],B781+1),""))</f>
        <v>6</v>
      </c>
      <c r="F781" s="9">
        <f t="array" ref="F781">SUMPRODUCT(COUNTIF(lstDigits,MID(tblSalaries[[#This Row],[How many hours of a day you work on Excel]],ROW($1:$9)+1,1)))</f>
        <v>1</v>
      </c>
      <c r="G781" s="11">
        <f t="array" ref="G781">IFERROR(IF(D781=1*MID(tblSalaries[[#This Row],[How many hours of a day you work on Excel]],E781,F781),"",1*MID(tblSalaries[[#This Row],[How many hours of a day you work on Excel]],E781,F781)),0)</f>
        <v>3</v>
      </c>
      <c r="H781" s="11">
        <f t="shared" si="36"/>
        <v>2.5</v>
      </c>
      <c r="I781" s="11">
        <f t="shared" si="37"/>
        <v>2</v>
      </c>
      <c r="J781" s="11">
        <f t="shared" si="38"/>
        <v>3</v>
      </c>
    </row>
    <row r="782" spans="2:10">
      <c r="B782" s="9">
        <f t="array" ref="B782">MIN(IFERROR(FIND(lstNum,tblSalaries[[#This Row],[How many hours of a day you work on Excel]]),""))</f>
        <v>9</v>
      </c>
      <c r="C782" s="9">
        <f t="array" ref="C782">SUMPRODUCT(COUNTIF(lstDigits,MID(tblSalaries[[#This Row],[How many hours of a day you work on Excel]],ROW($1:$9),1)))</f>
        <v>1</v>
      </c>
      <c r="D782" s="11">
        <f t="array" ref="D782">IFERROR(1*MID(tblSalaries[[#This Row],[How many hours of a day you work on Excel]],B782,C782),0)</f>
        <v>8</v>
      </c>
      <c r="E782" s="9">
        <f t="array" ref="E782">MIN(IFERROR(FIND(lstNum,tblSalaries[[#This Row],[How many hours of a day you work on Excel]],B782+1),""))</f>
        <v>31</v>
      </c>
      <c r="F782" s="9">
        <f t="array" ref="F782">SUMPRODUCT(COUNTIF(lstDigits,MID(tblSalaries[[#This Row],[How many hours of a day you work on Excel]],ROW($1:$9)+1,1)))</f>
        <v>1</v>
      </c>
      <c r="G782" s="11" t="str">
        <f t="array" ref="G782">IFERROR(IF(D782=1*MID(tblSalaries[[#This Row],[How many hours of a day you work on Excel]],E782,F782),"",1*MID(tblSalaries[[#This Row],[How many hours of a day you work on Excel]],E782,F782)),0)</f>
        <v/>
      </c>
      <c r="H782" s="11">
        <f t="shared" si="36"/>
        <v>8</v>
      </c>
      <c r="I782" s="11">
        <f t="shared" si="37"/>
        <v>8</v>
      </c>
      <c r="J782" s="11">
        <f t="shared" si="38"/>
        <v>8</v>
      </c>
    </row>
    <row r="783" spans="2:10">
      <c r="B783" s="9">
        <f t="array" ref="B783">MIN(IFERROR(FIND(lstNum,tblSalaries[[#This Row],[How many hours of a day you work on Excel]]),""))</f>
        <v>1</v>
      </c>
      <c r="C783" s="9">
        <f t="array" ref="C783">SUMPRODUCT(COUNTIF(lstDigits,MID(tblSalaries[[#This Row],[How many hours of a day you work on Excel]],ROW($1:$9),1)))</f>
        <v>2</v>
      </c>
      <c r="D783" s="11">
        <f t="array" ref="D783">IFERROR(1*MID(tblSalaries[[#This Row],[How many hours of a day you work on Excel]],B783,C783),0)</f>
        <v>4</v>
      </c>
      <c r="E783" s="9">
        <f t="array" ref="E783">MIN(IFERROR(FIND(lstNum,tblSalaries[[#This Row],[How many hours of a day you work on Excel]],B783+1),""))</f>
        <v>6</v>
      </c>
      <c r="F783" s="9">
        <f t="array" ref="F783">SUMPRODUCT(COUNTIF(lstDigits,MID(tblSalaries[[#This Row],[How many hours of a day you work on Excel]],ROW($1:$9)+1,1)))</f>
        <v>1</v>
      </c>
      <c r="G783" s="11">
        <f t="array" ref="G783">IFERROR(IF(D783=1*MID(tblSalaries[[#This Row],[How many hours of a day you work on Excel]],E783,F783),"",1*MID(tblSalaries[[#This Row],[How many hours of a day you work on Excel]],E783,F783)),0)</f>
        <v>6</v>
      </c>
      <c r="H783" s="11">
        <f t="shared" si="36"/>
        <v>5</v>
      </c>
      <c r="I783" s="11">
        <f t="shared" si="37"/>
        <v>4</v>
      </c>
      <c r="J783" s="11">
        <f t="shared" si="38"/>
        <v>6</v>
      </c>
    </row>
    <row r="784" spans="2:10">
      <c r="B784" s="9">
        <f t="array" ref="B784">MIN(IFERROR(FIND(lstNum,tblSalaries[[#This Row],[How many hours of a day you work on Excel]]),""))</f>
        <v>1</v>
      </c>
      <c r="C784" s="9">
        <f t="array" ref="C784">SUMPRODUCT(COUNTIF(lstDigits,MID(tblSalaries[[#This Row],[How many hours of a day you work on Excel]],ROW($1:$9),1)))</f>
        <v>2</v>
      </c>
      <c r="D784" s="11">
        <f t="array" ref="D784">IFERROR(1*MID(tblSalaries[[#This Row],[How many hours of a day you work on Excel]],B784,C784),0)</f>
        <v>4</v>
      </c>
      <c r="E784" s="9">
        <f t="array" ref="E784">MIN(IFERROR(FIND(lstNum,tblSalaries[[#This Row],[How many hours of a day you work on Excel]],B784+1),""))</f>
        <v>6</v>
      </c>
      <c r="F784" s="9">
        <f t="array" ref="F784">SUMPRODUCT(COUNTIF(lstDigits,MID(tblSalaries[[#This Row],[How many hours of a day you work on Excel]],ROW($1:$9)+1,1)))</f>
        <v>1</v>
      </c>
      <c r="G784" s="11">
        <f t="array" ref="G784">IFERROR(IF(D784=1*MID(tblSalaries[[#This Row],[How many hours of a day you work on Excel]],E784,F784),"",1*MID(tblSalaries[[#This Row],[How many hours of a day you work on Excel]],E784,F784)),0)</f>
        <v>6</v>
      </c>
      <c r="H784" s="11">
        <f t="shared" si="36"/>
        <v>5</v>
      </c>
      <c r="I784" s="11">
        <f t="shared" si="37"/>
        <v>4</v>
      </c>
      <c r="J784" s="11">
        <f t="shared" si="38"/>
        <v>6</v>
      </c>
    </row>
    <row r="785" spans="2:10">
      <c r="B785" s="9">
        <f t="array" ref="B785">MIN(IFERROR(FIND(lstNum,tblSalaries[[#This Row],[How many hours of a day you work on Excel]]),""))</f>
        <v>9</v>
      </c>
      <c r="C785" s="9">
        <f t="array" ref="C785">SUMPRODUCT(COUNTIF(lstDigits,MID(tblSalaries[[#This Row],[How many hours of a day you work on Excel]],ROW($1:$9),1)))</f>
        <v>1</v>
      </c>
      <c r="D785" s="11">
        <f t="array" ref="D785">IFERROR(1*MID(tblSalaries[[#This Row],[How many hours of a day you work on Excel]],B785,C785),0)</f>
        <v>8</v>
      </c>
      <c r="E785" s="9">
        <f t="array" ref="E785">MIN(IFERROR(FIND(lstNum,tblSalaries[[#This Row],[How many hours of a day you work on Excel]],B785+1),""))</f>
        <v>31</v>
      </c>
      <c r="F785" s="9">
        <f t="array" ref="F785">SUMPRODUCT(COUNTIF(lstDigits,MID(tblSalaries[[#This Row],[How many hours of a day you work on Excel]],ROW($1:$9)+1,1)))</f>
        <v>1</v>
      </c>
      <c r="G785" s="11" t="str">
        <f t="array" ref="G785">IFERROR(IF(D785=1*MID(tblSalaries[[#This Row],[How many hours of a day you work on Excel]],E785,F785),"",1*MID(tblSalaries[[#This Row],[How many hours of a day you work on Excel]],E785,F785)),0)</f>
        <v/>
      </c>
      <c r="H785" s="11">
        <f t="shared" si="36"/>
        <v>8</v>
      </c>
      <c r="I785" s="11">
        <f t="shared" si="37"/>
        <v>8</v>
      </c>
      <c r="J785" s="11">
        <f t="shared" si="38"/>
        <v>8</v>
      </c>
    </row>
    <row r="786" spans="2:10">
      <c r="B786" s="9">
        <f t="array" ref="B786">MIN(IFERROR(FIND(lstNum,tblSalaries[[#This Row],[How many hours of a day you work on Excel]]),""))</f>
        <v>1</v>
      </c>
      <c r="C786" s="9">
        <f t="array" ref="C786">SUMPRODUCT(COUNTIF(lstDigits,MID(tblSalaries[[#This Row],[How many hours of a day you work on Excel]],ROW($1:$9),1)))</f>
        <v>2</v>
      </c>
      <c r="D786" s="11">
        <f t="array" ref="D786">IFERROR(1*MID(tblSalaries[[#This Row],[How many hours of a day you work on Excel]],B786,C786),0)</f>
        <v>4</v>
      </c>
      <c r="E786" s="9">
        <f t="array" ref="E786">MIN(IFERROR(FIND(lstNum,tblSalaries[[#This Row],[How many hours of a day you work on Excel]],B786+1),""))</f>
        <v>6</v>
      </c>
      <c r="F786" s="9">
        <f t="array" ref="F786">SUMPRODUCT(COUNTIF(lstDigits,MID(tblSalaries[[#This Row],[How many hours of a day you work on Excel]],ROW($1:$9)+1,1)))</f>
        <v>1</v>
      </c>
      <c r="G786" s="11">
        <f t="array" ref="G786">IFERROR(IF(D786=1*MID(tblSalaries[[#This Row],[How many hours of a day you work on Excel]],E786,F786),"",1*MID(tblSalaries[[#This Row],[How many hours of a day you work on Excel]],E786,F786)),0)</f>
        <v>6</v>
      </c>
      <c r="H786" s="11">
        <f t="shared" si="36"/>
        <v>5</v>
      </c>
      <c r="I786" s="11">
        <f t="shared" si="37"/>
        <v>4</v>
      </c>
      <c r="J786" s="11">
        <f t="shared" si="38"/>
        <v>6</v>
      </c>
    </row>
    <row r="787" spans="2:10">
      <c r="B787" s="9">
        <f t="array" ref="B787">MIN(IFERROR(FIND(lstNum,tblSalaries[[#This Row],[How many hours of a day you work on Excel]]),""))</f>
        <v>1</v>
      </c>
      <c r="C787" s="9">
        <f t="array" ref="C787">SUMPRODUCT(COUNTIF(lstDigits,MID(tblSalaries[[#This Row],[How many hours of a day you work on Excel]],ROW($1:$9),1)))</f>
        <v>2</v>
      </c>
      <c r="D787" s="11">
        <f t="array" ref="D787">IFERROR(1*MID(tblSalaries[[#This Row],[How many hours of a day you work on Excel]],B787,C787),0)</f>
        <v>2</v>
      </c>
      <c r="E787" s="9">
        <f t="array" ref="E787">MIN(IFERROR(FIND(lstNum,tblSalaries[[#This Row],[How many hours of a day you work on Excel]],B787+1),""))</f>
        <v>6</v>
      </c>
      <c r="F787" s="9">
        <f t="array" ref="F787">SUMPRODUCT(COUNTIF(lstDigits,MID(tblSalaries[[#This Row],[How many hours of a day you work on Excel]],ROW($1:$9)+1,1)))</f>
        <v>1</v>
      </c>
      <c r="G787" s="11">
        <f t="array" ref="G787">IFERROR(IF(D787=1*MID(tblSalaries[[#This Row],[How many hours of a day you work on Excel]],E787,F787),"",1*MID(tblSalaries[[#This Row],[How many hours of a day you work on Excel]],E787,F787)),0)</f>
        <v>3</v>
      </c>
      <c r="H787" s="11">
        <f t="shared" si="36"/>
        <v>2.5</v>
      </c>
      <c r="I787" s="11">
        <f t="shared" si="37"/>
        <v>2</v>
      </c>
      <c r="J787" s="11">
        <f t="shared" si="38"/>
        <v>3</v>
      </c>
    </row>
    <row r="788" spans="2:10">
      <c r="B788" s="9">
        <f t="array" ref="B788">MIN(IFERROR(FIND(lstNum,tblSalaries[[#This Row],[How many hours of a day you work on Excel]]),""))</f>
        <v>9</v>
      </c>
      <c r="C788" s="9">
        <f t="array" ref="C788">SUMPRODUCT(COUNTIF(lstDigits,MID(tblSalaries[[#This Row],[How many hours of a day you work on Excel]],ROW($1:$9),1)))</f>
        <v>1</v>
      </c>
      <c r="D788" s="11">
        <f t="array" ref="D788">IFERROR(1*MID(tblSalaries[[#This Row],[How many hours of a day you work on Excel]],B788,C788),0)</f>
        <v>8</v>
      </c>
      <c r="E788" s="9">
        <f t="array" ref="E788">MIN(IFERROR(FIND(lstNum,tblSalaries[[#This Row],[How many hours of a day you work on Excel]],B788+1),""))</f>
        <v>31</v>
      </c>
      <c r="F788" s="9">
        <f t="array" ref="F788">SUMPRODUCT(COUNTIF(lstDigits,MID(tblSalaries[[#This Row],[How many hours of a day you work on Excel]],ROW($1:$9)+1,1)))</f>
        <v>1</v>
      </c>
      <c r="G788" s="11" t="str">
        <f t="array" ref="G788">IFERROR(IF(D788=1*MID(tblSalaries[[#This Row],[How many hours of a day you work on Excel]],E788,F788),"",1*MID(tblSalaries[[#This Row],[How many hours of a day you work on Excel]],E788,F788)),0)</f>
        <v/>
      </c>
      <c r="H788" s="11">
        <f t="shared" si="36"/>
        <v>8</v>
      </c>
      <c r="I788" s="11">
        <f t="shared" si="37"/>
        <v>8</v>
      </c>
      <c r="J788" s="11">
        <f t="shared" si="38"/>
        <v>8</v>
      </c>
    </row>
    <row r="789" spans="2:10">
      <c r="B789" s="9">
        <f t="array" ref="B789">MIN(IFERROR(FIND(lstNum,tblSalaries[[#This Row],[How many hours of a day you work on Excel]]),""))</f>
        <v>1</v>
      </c>
      <c r="C789" s="9">
        <f t="array" ref="C789">SUMPRODUCT(COUNTIF(lstDigits,MID(tblSalaries[[#This Row],[How many hours of a day you work on Excel]],ROW($1:$9),1)))</f>
        <v>2</v>
      </c>
      <c r="D789" s="11">
        <f t="array" ref="D789">IFERROR(1*MID(tblSalaries[[#This Row],[How many hours of a day you work on Excel]],B789,C789),0)</f>
        <v>1</v>
      </c>
      <c r="E789" s="9">
        <f t="array" ref="E789">MIN(IFERROR(FIND(lstNum,tblSalaries[[#This Row],[How many hours of a day you work on Excel]],B789+1),""))</f>
        <v>6</v>
      </c>
      <c r="F789" s="9">
        <f t="array" ref="F789">SUMPRODUCT(COUNTIF(lstDigits,MID(tblSalaries[[#This Row],[How many hours of a day you work on Excel]],ROW($1:$9)+1,1)))</f>
        <v>1</v>
      </c>
      <c r="G789" s="11">
        <f t="array" ref="G789">IFERROR(IF(D789=1*MID(tblSalaries[[#This Row],[How many hours of a day you work on Excel]],E789,F789),"",1*MID(tblSalaries[[#This Row],[How many hours of a day you work on Excel]],E789,F789)),0)</f>
        <v>2</v>
      </c>
      <c r="H789" s="11">
        <f t="shared" si="36"/>
        <v>1.5</v>
      </c>
      <c r="I789" s="11">
        <f t="shared" si="37"/>
        <v>1</v>
      </c>
      <c r="J789" s="11">
        <f t="shared" si="38"/>
        <v>2</v>
      </c>
    </row>
    <row r="790" spans="2:10">
      <c r="B790" s="9">
        <f t="array" ref="B790">MIN(IFERROR(FIND(lstNum,tblSalaries[[#This Row],[How many hours of a day you work on Excel]]),""))</f>
        <v>1</v>
      </c>
      <c r="C790" s="9">
        <f t="array" ref="C790">SUMPRODUCT(COUNTIF(lstDigits,MID(tblSalaries[[#This Row],[How many hours of a day you work on Excel]],ROW($1:$9),1)))</f>
        <v>2</v>
      </c>
      <c r="D790" s="11">
        <f t="array" ref="D790">IFERROR(1*MID(tblSalaries[[#This Row],[How many hours of a day you work on Excel]],B790,C790),0)</f>
        <v>2</v>
      </c>
      <c r="E790" s="9">
        <f t="array" ref="E790">MIN(IFERROR(FIND(lstNum,tblSalaries[[#This Row],[How many hours of a day you work on Excel]],B790+1),""))</f>
        <v>6</v>
      </c>
      <c r="F790" s="9">
        <f t="array" ref="F790">SUMPRODUCT(COUNTIF(lstDigits,MID(tblSalaries[[#This Row],[How many hours of a day you work on Excel]],ROW($1:$9)+1,1)))</f>
        <v>1</v>
      </c>
      <c r="G790" s="11">
        <f t="array" ref="G790">IFERROR(IF(D790=1*MID(tblSalaries[[#This Row],[How many hours of a day you work on Excel]],E790,F790),"",1*MID(tblSalaries[[#This Row],[How many hours of a day you work on Excel]],E790,F790)),0)</f>
        <v>3</v>
      </c>
      <c r="H790" s="11">
        <f t="shared" si="36"/>
        <v>2.5</v>
      </c>
      <c r="I790" s="11">
        <f t="shared" si="37"/>
        <v>2</v>
      </c>
      <c r="J790" s="11">
        <f t="shared" si="38"/>
        <v>3</v>
      </c>
    </row>
    <row r="791" spans="2:10">
      <c r="B791" s="9">
        <f t="array" ref="B791">MIN(IFERROR(FIND(lstNum,tblSalaries[[#This Row],[How many hours of a day you work on Excel]]),""))</f>
        <v>1</v>
      </c>
      <c r="C791" s="9">
        <f t="array" ref="C791">SUMPRODUCT(COUNTIF(lstDigits,MID(tblSalaries[[#This Row],[How many hours of a day you work on Excel]],ROW($1:$9),1)))</f>
        <v>2</v>
      </c>
      <c r="D791" s="11">
        <f t="array" ref="D791">IFERROR(1*MID(tblSalaries[[#This Row],[How many hours of a day you work on Excel]],B791,C791),0)</f>
        <v>2</v>
      </c>
      <c r="E791" s="9">
        <f t="array" ref="E791">MIN(IFERROR(FIND(lstNum,tblSalaries[[#This Row],[How many hours of a day you work on Excel]],B791+1),""))</f>
        <v>6</v>
      </c>
      <c r="F791" s="9">
        <f t="array" ref="F791">SUMPRODUCT(COUNTIF(lstDigits,MID(tblSalaries[[#This Row],[How many hours of a day you work on Excel]],ROW($1:$9)+1,1)))</f>
        <v>1</v>
      </c>
      <c r="G791" s="11">
        <f t="array" ref="G791">IFERROR(IF(D791=1*MID(tblSalaries[[#This Row],[How many hours of a day you work on Excel]],E791,F791),"",1*MID(tblSalaries[[#This Row],[How many hours of a day you work on Excel]],E791,F791)),0)</f>
        <v>3</v>
      </c>
      <c r="H791" s="11">
        <f t="shared" si="36"/>
        <v>2.5</v>
      </c>
      <c r="I791" s="11">
        <f t="shared" si="37"/>
        <v>2</v>
      </c>
      <c r="J791" s="11">
        <f t="shared" si="38"/>
        <v>3</v>
      </c>
    </row>
    <row r="792" spans="2:10">
      <c r="B792" s="9">
        <f t="array" ref="B792">MIN(IFERROR(FIND(lstNum,tblSalaries[[#This Row],[How many hours of a day you work on Excel]]),""))</f>
        <v>9</v>
      </c>
      <c r="C792" s="9">
        <f t="array" ref="C792">SUMPRODUCT(COUNTIF(lstDigits,MID(tblSalaries[[#This Row],[How many hours of a day you work on Excel]],ROW($1:$9),1)))</f>
        <v>1</v>
      </c>
      <c r="D792" s="11">
        <f t="array" ref="D792">IFERROR(1*MID(tblSalaries[[#This Row],[How many hours of a day you work on Excel]],B792,C792),0)</f>
        <v>8</v>
      </c>
      <c r="E792" s="9">
        <f t="array" ref="E792">MIN(IFERROR(FIND(lstNum,tblSalaries[[#This Row],[How many hours of a day you work on Excel]],B792+1),""))</f>
        <v>31</v>
      </c>
      <c r="F792" s="9">
        <f t="array" ref="F792">SUMPRODUCT(COUNTIF(lstDigits,MID(tblSalaries[[#This Row],[How many hours of a day you work on Excel]],ROW($1:$9)+1,1)))</f>
        <v>1</v>
      </c>
      <c r="G792" s="11" t="str">
        <f t="array" ref="G792">IFERROR(IF(D792=1*MID(tblSalaries[[#This Row],[How many hours of a day you work on Excel]],E792,F792),"",1*MID(tblSalaries[[#This Row],[How many hours of a day you work on Excel]],E792,F792)),0)</f>
        <v/>
      </c>
      <c r="H792" s="11">
        <f t="shared" ref="H792:H855" si="39">AVERAGE(D792,G792)</f>
        <v>8</v>
      </c>
      <c r="I792" s="11">
        <f t="shared" ref="I792:I855" si="40">MIN(D792,G792)</f>
        <v>8</v>
      </c>
      <c r="J792" s="11">
        <f t="shared" si="38"/>
        <v>8</v>
      </c>
    </row>
    <row r="793" spans="2:10">
      <c r="B793" s="9">
        <f t="array" ref="B793">MIN(IFERROR(FIND(lstNum,tblSalaries[[#This Row],[How many hours of a day you work on Excel]]),""))</f>
        <v>1</v>
      </c>
      <c r="C793" s="9">
        <f t="array" ref="C793">SUMPRODUCT(COUNTIF(lstDigits,MID(tblSalaries[[#This Row],[How many hours of a day you work on Excel]],ROW($1:$9),1)))</f>
        <v>2</v>
      </c>
      <c r="D793" s="11">
        <f t="array" ref="D793">IFERROR(1*MID(tblSalaries[[#This Row],[How many hours of a day you work on Excel]],B793,C793),0)</f>
        <v>2</v>
      </c>
      <c r="E793" s="9">
        <f t="array" ref="E793">MIN(IFERROR(FIND(lstNum,tblSalaries[[#This Row],[How many hours of a day you work on Excel]],B793+1),""))</f>
        <v>6</v>
      </c>
      <c r="F793" s="9">
        <f t="array" ref="F793">SUMPRODUCT(COUNTIF(lstDigits,MID(tblSalaries[[#This Row],[How many hours of a day you work on Excel]],ROW($1:$9)+1,1)))</f>
        <v>1</v>
      </c>
      <c r="G793" s="11">
        <f t="array" ref="G793">IFERROR(IF(D793=1*MID(tblSalaries[[#This Row],[How many hours of a day you work on Excel]],E793,F793),"",1*MID(tblSalaries[[#This Row],[How many hours of a day you work on Excel]],E793,F793)),0)</f>
        <v>3</v>
      </c>
      <c r="H793" s="11">
        <f t="shared" si="39"/>
        <v>2.5</v>
      </c>
      <c r="I793" s="11">
        <f t="shared" si="40"/>
        <v>2</v>
      </c>
      <c r="J793" s="11">
        <f t="shared" si="38"/>
        <v>3</v>
      </c>
    </row>
    <row r="794" spans="2:10">
      <c r="B794" s="9">
        <f t="array" ref="B794">MIN(IFERROR(FIND(lstNum,tblSalaries[[#This Row],[How many hours of a day you work on Excel]]),""))</f>
        <v>9</v>
      </c>
      <c r="C794" s="9">
        <f t="array" ref="C794">SUMPRODUCT(COUNTIF(lstDigits,MID(tblSalaries[[#This Row],[How many hours of a day you work on Excel]],ROW($1:$9),1)))</f>
        <v>1</v>
      </c>
      <c r="D794" s="11">
        <f t="array" ref="D794">IFERROR(1*MID(tblSalaries[[#This Row],[How many hours of a day you work on Excel]],B794,C794),0)</f>
        <v>8</v>
      </c>
      <c r="E794" s="9">
        <f t="array" ref="E794">MIN(IFERROR(FIND(lstNum,tblSalaries[[#This Row],[How many hours of a day you work on Excel]],B794+1),""))</f>
        <v>31</v>
      </c>
      <c r="F794" s="9">
        <f t="array" ref="F794">SUMPRODUCT(COUNTIF(lstDigits,MID(tblSalaries[[#This Row],[How many hours of a day you work on Excel]],ROW($1:$9)+1,1)))</f>
        <v>1</v>
      </c>
      <c r="G794" s="11" t="str">
        <f t="array" ref="G794">IFERROR(IF(D794=1*MID(tblSalaries[[#This Row],[How many hours of a day you work on Excel]],E794,F794),"",1*MID(tblSalaries[[#This Row],[How many hours of a day you work on Excel]],E794,F794)),0)</f>
        <v/>
      </c>
      <c r="H794" s="11">
        <f t="shared" si="39"/>
        <v>8</v>
      </c>
      <c r="I794" s="11">
        <f t="shared" si="40"/>
        <v>8</v>
      </c>
      <c r="J794" s="11">
        <f t="shared" si="38"/>
        <v>8</v>
      </c>
    </row>
    <row r="795" spans="2:10">
      <c r="B795" s="9">
        <f t="array" ref="B795">MIN(IFERROR(FIND(lstNum,tblSalaries[[#This Row],[How many hours of a day you work on Excel]]),""))</f>
        <v>1</v>
      </c>
      <c r="C795" s="9">
        <f t="array" ref="C795">SUMPRODUCT(COUNTIF(lstDigits,MID(tblSalaries[[#This Row],[How many hours of a day you work on Excel]],ROW($1:$9),1)))</f>
        <v>2</v>
      </c>
      <c r="D795" s="11">
        <f t="array" ref="D795">IFERROR(1*MID(tblSalaries[[#This Row],[How many hours of a day you work on Excel]],B795,C795),0)</f>
        <v>4</v>
      </c>
      <c r="E795" s="9">
        <f t="array" ref="E795">MIN(IFERROR(FIND(lstNum,tblSalaries[[#This Row],[How many hours of a day you work on Excel]],B795+1),""))</f>
        <v>6</v>
      </c>
      <c r="F795" s="9">
        <f t="array" ref="F795">SUMPRODUCT(COUNTIF(lstDigits,MID(tblSalaries[[#This Row],[How many hours of a day you work on Excel]],ROW($1:$9)+1,1)))</f>
        <v>1</v>
      </c>
      <c r="G795" s="11">
        <f t="array" ref="G795">IFERROR(IF(D795=1*MID(tblSalaries[[#This Row],[How many hours of a day you work on Excel]],E795,F795),"",1*MID(tblSalaries[[#This Row],[How many hours of a day you work on Excel]],E795,F795)),0)</f>
        <v>6</v>
      </c>
      <c r="H795" s="11">
        <f t="shared" si="39"/>
        <v>5</v>
      </c>
      <c r="I795" s="11">
        <f t="shared" si="40"/>
        <v>4</v>
      </c>
      <c r="J795" s="11">
        <f t="shared" si="38"/>
        <v>6</v>
      </c>
    </row>
    <row r="796" spans="2:10">
      <c r="B796" s="9">
        <f t="array" ref="B796">MIN(IFERROR(FIND(lstNum,tblSalaries[[#This Row],[How many hours of a day you work on Excel]]),""))</f>
        <v>1</v>
      </c>
      <c r="C796" s="9">
        <f t="array" ref="C796">SUMPRODUCT(COUNTIF(lstDigits,MID(tblSalaries[[#This Row],[How many hours of a day you work on Excel]],ROW($1:$9),1)))</f>
        <v>2</v>
      </c>
      <c r="D796" s="11">
        <f t="array" ref="D796">IFERROR(1*MID(tblSalaries[[#This Row],[How many hours of a day you work on Excel]],B796,C796),0)</f>
        <v>4</v>
      </c>
      <c r="E796" s="9">
        <f t="array" ref="E796">MIN(IFERROR(FIND(lstNum,tblSalaries[[#This Row],[How many hours of a day you work on Excel]],B796+1),""))</f>
        <v>6</v>
      </c>
      <c r="F796" s="9">
        <f t="array" ref="F796">SUMPRODUCT(COUNTIF(lstDigits,MID(tblSalaries[[#This Row],[How many hours of a day you work on Excel]],ROW($1:$9)+1,1)))</f>
        <v>1</v>
      </c>
      <c r="G796" s="11">
        <f t="array" ref="G796">IFERROR(IF(D796=1*MID(tblSalaries[[#This Row],[How many hours of a day you work on Excel]],E796,F796),"",1*MID(tblSalaries[[#This Row],[How many hours of a day you work on Excel]],E796,F796)),0)</f>
        <v>6</v>
      </c>
      <c r="H796" s="11">
        <f t="shared" si="39"/>
        <v>5</v>
      </c>
      <c r="I796" s="11">
        <f t="shared" si="40"/>
        <v>4</v>
      </c>
      <c r="J796" s="11">
        <f t="shared" si="38"/>
        <v>6</v>
      </c>
    </row>
    <row r="797" spans="2:10">
      <c r="B797" s="9">
        <f t="array" ref="B797">MIN(IFERROR(FIND(lstNum,tblSalaries[[#This Row],[How many hours of a day you work on Excel]]),""))</f>
        <v>1</v>
      </c>
      <c r="C797" s="9">
        <f t="array" ref="C797">SUMPRODUCT(COUNTIF(lstDigits,MID(tblSalaries[[#This Row],[How many hours of a day you work on Excel]],ROW($1:$9),1)))</f>
        <v>2</v>
      </c>
      <c r="D797" s="11">
        <f t="array" ref="D797">IFERROR(1*MID(tblSalaries[[#This Row],[How many hours of a day you work on Excel]],B797,C797),0)</f>
        <v>4</v>
      </c>
      <c r="E797" s="9">
        <f t="array" ref="E797">MIN(IFERROR(FIND(lstNum,tblSalaries[[#This Row],[How many hours of a day you work on Excel]],B797+1),""))</f>
        <v>6</v>
      </c>
      <c r="F797" s="9">
        <f t="array" ref="F797">SUMPRODUCT(COUNTIF(lstDigits,MID(tblSalaries[[#This Row],[How many hours of a day you work on Excel]],ROW($1:$9)+1,1)))</f>
        <v>1</v>
      </c>
      <c r="G797" s="11">
        <f t="array" ref="G797">IFERROR(IF(D797=1*MID(tblSalaries[[#This Row],[How many hours of a day you work on Excel]],E797,F797),"",1*MID(tblSalaries[[#This Row],[How many hours of a day you work on Excel]],E797,F797)),0)</f>
        <v>6</v>
      </c>
      <c r="H797" s="11">
        <f t="shared" si="39"/>
        <v>5</v>
      </c>
      <c r="I797" s="11">
        <f t="shared" si="40"/>
        <v>4</v>
      </c>
      <c r="J797" s="11">
        <f t="shared" si="38"/>
        <v>6</v>
      </c>
    </row>
    <row r="798" spans="2:10">
      <c r="B798" s="9">
        <f t="array" ref="B798">MIN(IFERROR(FIND(lstNum,tblSalaries[[#This Row],[How many hours of a day you work on Excel]]),""))</f>
        <v>1</v>
      </c>
      <c r="C798" s="9">
        <f t="array" ref="C798">SUMPRODUCT(COUNTIF(lstDigits,MID(tblSalaries[[#This Row],[How many hours of a day you work on Excel]],ROW($1:$9),1)))</f>
        <v>2</v>
      </c>
      <c r="D798" s="11">
        <f t="array" ref="D798">IFERROR(1*MID(tblSalaries[[#This Row],[How many hours of a day you work on Excel]],B798,C798),0)</f>
        <v>2</v>
      </c>
      <c r="E798" s="9">
        <f t="array" ref="E798">MIN(IFERROR(FIND(lstNum,tblSalaries[[#This Row],[How many hours of a day you work on Excel]],B798+1),""))</f>
        <v>6</v>
      </c>
      <c r="F798" s="9">
        <f t="array" ref="F798">SUMPRODUCT(COUNTIF(lstDigits,MID(tblSalaries[[#This Row],[How many hours of a day you work on Excel]],ROW($1:$9)+1,1)))</f>
        <v>1</v>
      </c>
      <c r="G798" s="11">
        <f t="array" ref="G798">IFERROR(IF(D798=1*MID(tblSalaries[[#This Row],[How many hours of a day you work on Excel]],E798,F798),"",1*MID(tblSalaries[[#This Row],[How many hours of a day you work on Excel]],E798,F798)),0)</f>
        <v>3</v>
      </c>
      <c r="H798" s="11">
        <f t="shared" si="39"/>
        <v>2.5</v>
      </c>
      <c r="I798" s="11">
        <f t="shared" si="40"/>
        <v>2</v>
      </c>
      <c r="J798" s="11">
        <f t="shared" si="38"/>
        <v>3</v>
      </c>
    </row>
    <row r="799" spans="2:10">
      <c r="B799" s="9">
        <f t="array" ref="B799">MIN(IFERROR(FIND(lstNum,tblSalaries[[#This Row],[How many hours of a day you work on Excel]]),""))</f>
        <v>1</v>
      </c>
      <c r="C799" s="9">
        <f t="array" ref="C799">SUMPRODUCT(COUNTIF(lstDigits,MID(tblSalaries[[#This Row],[How many hours of a day you work on Excel]],ROW($1:$9),1)))</f>
        <v>2</v>
      </c>
      <c r="D799" s="11">
        <f t="array" ref="D799">IFERROR(1*MID(tblSalaries[[#This Row],[How many hours of a day you work on Excel]],B799,C799),0)</f>
        <v>4</v>
      </c>
      <c r="E799" s="9">
        <f t="array" ref="E799">MIN(IFERROR(FIND(lstNum,tblSalaries[[#This Row],[How many hours of a day you work on Excel]],B799+1),""))</f>
        <v>6</v>
      </c>
      <c r="F799" s="9">
        <f t="array" ref="F799">SUMPRODUCT(COUNTIF(lstDigits,MID(tblSalaries[[#This Row],[How many hours of a day you work on Excel]],ROW($1:$9)+1,1)))</f>
        <v>1</v>
      </c>
      <c r="G799" s="11">
        <f t="array" ref="G799">IFERROR(IF(D799=1*MID(tblSalaries[[#This Row],[How many hours of a day you work on Excel]],E799,F799),"",1*MID(tblSalaries[[#This Row],[How many hours of a day you work on Excel]],E799,F799)),0)</f>
        <v>6</v>
      </c>
      <c r="H799" s="11">
        <f t="shared" si="39"/>
        <v>5</v>
      </c>
      <c r="I799" s="11">
        <f t="shared" si="40"/>
        <v>4</v>
      </c>
      <c r="J799" s="11">
        <f t="shared" si="38"/>
        <v>6</v>
      </c>
    </row>
    <row r="800" spans="2:10">
      <c r="B800" s="9">
        <f t="array" ref="B800">MIN(IFERROR(FIND(lstNum,tblSalaries[[#This Row],[How many hours of a day you work on Excel]]),""))</f>
        <v>1</v>
      </c>
      <c r="C800" s="9">
        <f t="array" ref="C800">SUMPRODUCT(COUNTIF(lstDigits,MID(tblSalaries[[#This Row],[How many hours of a day you work on Excel]],ROW($1:$9),1)))</f>
        <v>2</v>
      </c>
      <c r="D800" s="11">
        <f t="array" ref="D800">IFERROR(1*MID(tblSalaries[[#This Row],[How many hours of a day you work on Excel]],B800,C800),0)</f>
        <v>2</v>
      </c>
      <c r="E800" s="9">
        <f t="array" ref="E800">MIN(IFERROR(FIND(lstNum,tblSalaries[[#This Row],[How many hours of a day you work on Excel]],B800+1),""))</f>
        <v>6</v>
      </c>
      <c r="F800" s="9">
        <f t="array" ref="F800">SUMPRODUCT(COUNTIF(lstDigits,MID(tblSalaries[[#This Row],[How many hours of a day you work on Excel]],ROW($1:$9)+1,1)))</f>
        <v>1</v>
      </c>
      <c r="G800" s="11">
        <f t="array" ref="G800">IFERROR(IF(D800=1*MID(tblSalaries[[#This Row],[How many hours of a day you work on Excel]],E800,F800),"",1*MID(tblSalaries[[#This Row],[How many hours of a day you work on Excel]],E800,F800)),0)</f>
        <v>3</v>
      </c>
      <c r="H800" s="11">
        <f t="shared" si="39"/>
        <v>2.5</v>
      </c>
      <c r="I800" s="11">
        <f t="shared" si="40"/>
        <v>2</v>
      </c>
      <c r="J800" s="11">
        <f t="shared" si="38"/>
        <v>3</v>
      </c>
    </row>
    <row r="801" spans="2:10">
      <c r="B801" s="9">
        <f t="array" ref="B801">MIN(IFERROR(FIND(lstNum,tblSalaries[[#This Row],[How many hours of a day you work on Excel]]),""))</f>
        <v>1</v>
      </c>
      <c r="C801" s="9">
        <f t="array" ref="C801">SUMPRODUCT(COUNTIF(lstDigits,MID(tblSalaries[[#This Row],[How many hours of a day you work on Excel]],ROW($1:$9),1)))</f>
        <v>2</v>
      </c>
      <c r="D801" s="11">
        <f t="array" ref="D801">IFERROR(1*MID(tblSalaries[[#This Row],[How many hours of a day you work on Excel]],B801,C801),0)</f>
        <v>2</v>
      </c>
      <c r="E801" s="9">
        <f t="array" ref="E801">MIN(IFERROR(FIND(lstNum,tblSalaries[[#This Row],[How many hours of a day you work on Excel]],B801+1),""))</f>
        <v>6</v>
      </c>
      <c r="F801" s="9">
        <f t="array" ref="F801">SUMPRODUCT(COUNTIF(lstDigits,MID(tblSalaries[[#This Row],[How many hours of a day you work on Excel]],ROW($1:$9)+1,1)))</f>
        <v>1</v>
      </c>
      <c r="G801" s="11">
        <f t="array" ref="G801">IFERROR(IF(D801=1*MID(tblSalaries[[#This Row],[How many hours of a day you work on Excel]],E801,F801),"",1*MID(tblSalaries[[#This Row],[How many hours of a day you work on Excel]],E801,F801)),0)</f>
        <v>3</v>
      </c>
      <c r="H801" s="11">
        <f t="shared" si="39"/>
        <v>2.5</v>
      </c>
      <c r="I801" s="11">
        <f t="shared" si="40"/>
        <v>2</v>
      </c>
      <c r="J801" s="11">
        <f t="shared" si="38"/>
        <v>3</v>
      </c>
    </row>
    <row r="802" spans="2:10">
      <c r="B802" s="9">
        <f t="array" ref="B802">MIN(IFERROR(FIND(lstNum,tblSalaries[[#This Row],[How many hours of a day you work on Excel]]),""))</f>
        <v>1</v>
      </c>
      <c r="C802" s="9">
        <f t="array" ref="C802">SUMPRODUCT(COUNTIF(lstDigits,MID(tblSalaries[[#This Row],[How many hours of a day you work on Excel]],ROW($1:$9),1)))</f>
        <v>2</v>
      </c>
      <c r="D802" s="11">
        <f t="array" ref="D802">IFERROR(1*MID(tblSalaries[[#This Row],[How many hours of a day you work on Excel]],B802,C802),0)</f>
        <v>2</v>
      </c>
      <c r="E802" s="9">
        <f t="array" ref="E802">MIN(IFERROR(FIND(lstNum,tblSalaries[[#This Row],[How many hours of a day you work on Excel]],B802+1),""))</f>
        <v>6</v>
      </c>
      <c r="F802" s="9">
        <f t="array" ref="F802">SUMPRODUCT(COUNTIF(lstDigits,MID(tblSalaries[[#This Row],[How many hours of a day you work on Excel]],ROW($1:$9)+1,1)))</f>
        <v>1</v>
      </c>
      <c r="G802" s="11">
        <f t="array" ref="G802">IFERROR(IF(D802=1*MID(tblSalaries[[#This Row],[How many hours of a day you work on Excel]],E802,F802),"",1*MID(tblSalaries[[#This Row],[How many hours of a day you work on Excel]],E802,F802)),0)</f>
        <v>3</v>
      </c>
      <c r="H802" s="11">
        <f t="shared" si="39"/>
        <v>2.5</v>
      </c>
      <c r="I802" s="11">
        <f t="shared" si="40"/>
        <v>2</v>
      </c>
      <c r="J802" s="11">
        <f t="shared" si="38"/>
        <v>3</v>
      </c>
    </row>
    <row r="803" spans="2:10">
      <c r="B803" s="9">
        <f t="array" ref="B803">MIN(IFERROR(FIND(lstNum,tblSalaries[[#This Row],[How many hours of a day you work on Excel]]),""))</f>
        <v>1</v>
      </c>
      <c r="C803" s="9">
        <f t="array" ref="C803">SUMPRODUCT(COUNTIF(lstDigits,MID(tblSalaries[[#This Row],[How many hours of a day you work on Excel]],ROW($1:$9),1)))</f>
        <v>2</v>
      </c>
      <c r="D803" s="11">
        <f t="array" ref="D803">IFERROR(1*MID(tblSalaries[[#This Row],[How many hours of a day you work on Excel]],B803,C803),0)</f>
        <v>2</v>
      </c>
      <c r="E803" s="9">
        <f t="array" ref="E803">MIN(IFERROR(FIND(lstNum,tblSalaries[[#This Row],[How many hours of a day you work on Excel]],B803+1),""))</f>
        <v>6</v>
      </c>
      <c r="F803" s="9">
        <f t="array" ref="F803">SUMPRODUCT(COUNTIF(lstDigits,MID(tblSalaries[[#This Row],[How many hours of a day you work on Excel]],ROW($1:$9)+1,1)))</f>
        <v>1</v>
      </c>
      <c r="G803" s="11">
        <f t="array" ref="G803">IFERROR(IF(D803=1*MID(tblSalaries[[#This Row],[How many hours of a day you work on Excel]],E803,F803),"",1*MID(tblSalaries[[#This Row],[How many hours of a day you work on Excel]],E803,F803)),0)</f>
        <v>3</v>
      </c>
      <c r="H803" s="11">
        <f t="shared" si="39"/>
        <v>2.5</v>
      </c>
      <c r="I803" s="11">
        <f t="shared" si="40"/>
        <v>2</v>
      </c>
      <c r="J803" s="11">
        <f t="shared" si="38"/>
        <v>3</v>
      </c>
    </row>
    <row r="804" spans="2:10">
      <c r="B804" s="9">
        <f t="array" ref="B804">MIN(IFERROR(FIND(lstNum,tblSalaries[[#This Row],[How many hours of a day you work on Excel]]),""))</f>
        <v>1</v>
      </c>
      <c r="C804" s="9">
        <f t="array" ref="C804">SUMPRODUCT(COUNTIF(lstDigits,MID(tblSalaries[[#This Row],[How many hours of a day you work on Excel]],ROW($1:$9),1)))</f>
        <v>2</v>
      </c>
      <c r="D804" s="11">
        <f t="array" ref="D804">IFERROR(1*MID(tblSalaries[[#This Row],[How many hours of a day you work on Excel]],B804,C804),0)</f>
        <v>2</v>
      </c>
      <c r="E804" s="9">
        <f t="array" ref="E804">MIN(IFERROR(FIND(lstNum,tblSalaries[[#This Row],[How many hours of a day you work on Excel]],B804+1),""))</f>
        <v>6</v>
      </c>
      <c r="F804" s="9">
        <f t="array" ref="F804">SUMPRODUCT(COUNTIF(lstDigits,MID(tblSalaries[[#This Row],[How many hours of a day you work on Excel]],ROW($1:$9)+1,1)))</f>
        <v>1</v>
      </c>
      <c r="G804" s="11">
        <f t="array" ref="G804">IFERROR(IF(D804=1*MID(tblSalaries[[#This Row],[How many hours of a day you work on Excel]],E804,F804),"",1*MID(tblSalaries[[#This Row],[How many hours of a day you work on Excel]],E804,F804)),0)</f>
        <v>3</v>
      </c>
      <c r="H804" s="11">
        <f t="shared" si="39"/>
        <v>2.5</v>
      </c>
      <c r="I804" s="11">
        <f t="shared" si="40"/>
        <v>2</v>
      </c>
      <c r="J804" s="11">
        <f t="shared" si="38"/>
        <v>3</v>
      </c>
    </row>
    <row r="805" spans="2:10">
      <c r="B805" s="9">
        <f t="array" ref="B805">MIN(IFERROR(FIND(lstNum,tblSalaries[[#This Row],[How many hours of a day you work on Excel]]),""))</f>
        <v>1</v>
      </c>
      <c r="C805" s="9">
        <f t="array" ref="C805">SUMPRODUCT(COUNTIF(lstDigits,MID(tblSalaries[[#This Row],[How many hours of a day you work on Excel]],ROW($1:$9),1)))</f>
        <v>2</v>
      </c>
      <c r="D805" s="11">
        <f t="array" ref="D805">IFERROR(1*MID(tblSalaries[[#This Row],[How many hours of a day you work on Excel]],B805,C805),0)</f>
        <v>2</v>
      </c>
      <c r="E805" s="9">
        <f t="array" ref="E805">MIN(IFERROR(FIND(lstNum,tblSalaries[[#This Row],[How many hours of a day you work on Excel]],B805+1),""))</f>
        <v>6</v>
      </c>
      <c r="F805" s="9">
        <f t="array" ref="F805">SUMPRODUCT(COUNTIF(lstDigits,MID(tblSalaries[[#This Row],[How many hours of a day you work on Excel]],ROW($1:$9)+1,1)))</f>
        <v>1</v>
      </c>
      <c r="G805" s="11">
        <f t="array" ref="G805">IFERROR(IF(D805=1*MID(tblSalaries[[#This Row],[How many hours of a day you work on Excel]],E805,F805),"",1*MID(tblSalaries[[#This Row],[How many hours of a day you work on Excel]],E805,F805)),0)</f>
        <v>3</v>
      </c>
      <c r="H805" s="11">
        <f t="shared" si="39"/>
        <v>2.5</v>
      </c>
      <c r="I805" s="11">
        <f t="shared" si="40"/>
        <v>2</v>
      </c>
      <c r="J805" s="11">
        <f t="shared" si="38"/>
        <v>3</v>
      </c>
    </row>
    <row r="806" spans="2:10">
      <c r="B806" s="9">
        <f t="array" ref="B806">MIN(IFERROR(FIND(lstNum,tblSalaries[[#This Row],[How many hours of a day you work on Excel]]),""))</f>
        <v>1</v>
      </c>
      <c r="C806" s="9">
        <f t="array" ref="C806">SUMPRODUCT(COUNTIF(lstDigits,MID(tblSalaries[[#This Row],[How many hours of a day you work on Excel]],ROW($1:$9),1)))</f>
        <v>2</v>
      </c>
      <c r="D806" s="11">
        <f t="array" ref="D806">IFERROR(1*MID(tblSalaries[[#This Row],[How many hours of a day you work on Excel]],B806,C806),0)</f>
        <v>4</v>
      </c>
      <c r="E806" s="9">
        <f t="array" ref="E806">MIN(IFERROR(FIND(lstNum,tblSalaries[[#This Row],[How many hours of a day you work on Excel]],B806+1),""))</f>
        <v>6</v>
      </c>
      <c r="F806" s="9">
        <f t="array" ref="F806">SUMPRODUCT(COUNTIF(lstDigits,MID(tblSalaries[[#This Row],[How many hours of a day you work on Excel]],ROW($1:$9)+1,1)))</f>
        <v>1</v>
      </c>
      <c r="G806" s="11">
        <f t="array" ref="G806">IFERROR(IF(D806=1*MID(tblSalaries[[#This Row],[How many hours of a day you work on Excel]],E806,F806),"",1*MID(tblSalaries[[#This Row],[How many hours of a day you work on Excel]],E806,F806)),0)</f>
        <v>6</v>
      </c>
      <c r="H806" s="11">
        <f t="shared" si="39"/>
        <v>5</v>
      </c>
      <c r="I806" s="11">
        <f t="shared" si="40"/>
        <v>4</v>
      </c>
      <c r="J806" s="11">
        <f t="shared" si="38"/>
        <v>6</v>
      </c>
    </row>
    <row r="807" spans="2:10">
      <c r="B807" s="9">
        <f t="array" ref="B807">MIN(IFERROR(FIND(lstNum,tblSalaries[[#This Row],[How many hours of a day you work on Excel]]),""))</f>
        <v>9</v>
      </c>
      <c r="C807" s="9">
        <f t="array" ref="C807">SUMPRODUCT(COUNTIF(lstDigits,MID(tblSalaries[[#This Row],[How many hours of a day you work on Excel]],ROW($1:$9),1)))</f>
        <v>1</v>
      </c>
      <c r="D807" s="11">
        <f t="array" ref="D807">IFERROR(1*MID(tblSalaries[[#This Row],[How many hours of a day you work on Excel]],B807,C807),0)</f>
        <v>8</v>
      </c>
      <c r="E807" s="9">
        <f t="array" ref="E807">MIN(IFERROR(FIND(lstNum,tblSalaries[[#This Row],[How many hours of a day you work on Excel]],B807+1),""))</f>
        <v>31</v>
      </c>
      <c r="F807" s="9">
        <f t="array" ref="F807">SUMPRODUCT(COUNTIF(lstDigits,MID(tblSalaries[[#This Row],[How many hours of a day you work on Excel]],ROW($1:$9)+1,1)))</f>
        <v>1</v>
      </c>
      <c r="G807" s="11" t="str">
        <f t="array" ref="G807">IFERROR(IF(D807=1*MID(tblSalaries[[#This Row],[How many hours of a day you work on Excel]],E807,F807),"",1*MID(tblSalaries[[#This Row],[How many hours of a day you work on Excel]],E807,F807)),0)</f>
        <v/>
      </c>
      <c r="H807" s="11">
        <f t="shared" si="39"/>
        <v>8</v>
      </c>
      <c r="I807" s="11">
        <f t="shared" si="40"/>
        <v>8</v>
      </c>
      <c r="J807" s="11">
        <f t="shared" si="38"/>
        <v>8</v>
      </c>
    </row>
    <row r="808" spans="2:10">
      <c r="B808" s="9">
        <f t="array" ref="B808">MIN(IFERROR(FIND(lstNum,tblSalaries[[#This Row],[How many hours of a day you work on Excel]]),""))</f>
        <v>9</v>
      </c>
      <c r="C808" s="9">
        <f t="array" ref="C808">SUMPRODUCT(COUNTIF(lstDigits,MID(tblSalaries[[#This Row],[How many hours of a day you work on Excel]],ROW($1:$9),1)))</f>
        <v>1</v>
      </c>
      <c r="D808" s="11">
        <f t="array" ref="D808">IFERROR(1*MID(tblSalaries[[#This Row],[How many hours of a day you work on Excel]],B808,C808),0)</f>
        <v>8</v>
      </c>
      <c r="E808" s="9">
        <f t="array" ref="E808">MIN(IFERROR(FIND(lstNum,tblSalaries[[#This Row],[How many hours of a day you work on Excel]],B808+1),""))</f>
        <v>31</v>
      </c>
      <c r="F808" s="9">
        <f t="array" ref="F808">SUMPRODUCT(COUNTIF(lstDigits,MID(tblSalaries[[#This Row],[How many hours of a day you work on Excel]],ROW($1:$9)+1,1)))</f>
        <v>1</v>
      </c>
      <c r="G808" s="11" t="str">
        <f t="array" ref="G808">IFERROR(IF(D808=1*MID(tblSalaries[[#This Row],[How many hours of a day you work on Excel]],E808,F808),"",1*MID(tblSalaries[[#This Row],[How many hours of a day you work on Excel]],E808,F808)),0)</f>
        <v/>
      </c>
      <c r="H808" s="11">
        <f t="shared" si="39"/>
        <v>8</v>
      </c>
      <c r="I808" s="11">
        <f t="shared" si="40"/>
        <v>8</v>
      </c>
      <c r="J808" s="11">
        <f t="shared" si="38"/>
        <v>8</v>
      </c>
    </row>
    <row r="809" spans="2:10">
      <c r="B809" s="9">
        <f t="array" ref="B809">MIN(IFERROR(FIND(lstNum,tblSalaries[[#This Row],[How many hours of a day you work on Excel]]),""))</f>
        <v>1</v>
      </c>
      <c r="C809" s="9">
        <f t="array" ref="C809">SUMPRODUCT(COUNTIF(lstDigits,MID(tblSalaries[[#This Row],[How many hours of a day you work on Excel]],ROW($1:$9),1)))</f>
        <v>2</v>
      </c>
      <c r="D809" s="11">
        <f t="array" ref="D809">IFERROR(1*MID(tblSalaries[[#This Row],[How many hours of a day you work on Excel]],B809,C809),0)</f>
        <v>4</v>
      </c>
      <c r="E809" s="9">
        <f t="array" ref="E809">MIN(IFERROR(FIND(lstNum,tblSalaries[[#This Row],[How many hours of a day you work on Excel]],B809+1),""))</f>
        <v>6</v>
      </c>
      <c r="F809" s="9">
        <f t="array" ref="F809">SUMPRODUCT(COUNTIF(lstDigits,MID(tblSalaries[[#This Row],[How many hours of a day you work on Excel]],ROW($1:$9)+1,1)))</f>
        <v>1</v>
      </c>
      <c r="G809" s="11">
        <f t="array" ref="G809">IFERROR(IF(D809=1*MID(tblSalaries[[#This Row],[How many hours of a day you work on Excel]],E809,F809),"",1*MID(tblSalaries[[#This Row],[How many hours of a day you work on Excel]],E809,F809)),0)</f>
        <v>6</v>
      </c>
      <c r="H809" s="11">
        <f t="shared" si="39"/>
        <v>5</v>
      </c>
      <c r="I809" s="11">
        <f t="shared" si="40"/>
        <v>4</v>
      </c>
      <c r="J809" s="11">
        <f t="shared" si="38"/>
        <v>6</v>
      </c>
    </row>
    <row r="810" spans="2:10">
      <c r="B810" s="9">
        <f t="array" ref="B810">MIN(IFERROR(FIND(lstNum,tblSalaries[[#This Row],[How many hours of a day you work on Excel]]),""))</f>
        <v>1</v>
      </c>
      <c r="C810" s="9">
        <f t="array" ref="C810">SUMPRODUCT(COUNTIF(lstDigits,MID(tblSalaries[[#This Row],[How many hours of a day you work on Excel]],ROW($1:$9),1)))</f>
        <v>2</v>
      </c>
      <c r="D810" s="11">
        <f t="array" ref="D810">IFERROR(1*MID(tblSalaries[[#This Row],[How many hours of a day you work on Excel]],B810,C810),0)</f>
        <v>1</v>
      </c>
      <c r="E810" s="9">
        <f t="array" ref="E810">MIN(IFERROR(FIND(lstNum,tblSalaries[[#This Row],[How many hours of a day you work on Excel]],B810+1),""))</f>
        <v>6</v>
      </c>
      <c r="F810" s="9">
        <f t="array" ref="F810">SUMPRODUCT(COUNTIF(lstDigits,MID(tblSalaries[[#This Row],[How many hours of a day you work on Excel]],ROW($1:$9)+1,1)))</f>
        <v>1</v>
      </c>
      <c r="G810" s="11">
        <f t="array" ref="G810">IFERROR(IF(D810=1*MID(tblSalaries[[#This Row],[How many hours of a day you work on Excel]],E810,F810),"",1*MID(tblSalaries[[#This Row],[How many hours of a day you work on Excel]],E810,F810)),0)</f>
        <v>2</v>
      </c>
      <c r="H810" s="11">
        <f t="shared" si="39"/>
        <v>1.5</v>
      </c>
      <c r="I810" s="11">
        <f t="shared" si="40"/>
        <v>1</v>
      </c>
      <c r="J810" s="11">
        <f t="shared" si="38"/>
        <v>2</v>
      </c>
    </row>
    <row r="811" spans="2:10">
      <c r="B811" s="9">
        <f t="array" ref="B811">MIN(IFERROR(FIND(lstNum,tblSalaries[[#This Row],[How many hours of a day you work on Excel]]),""))</f>
        <v>9</v>
      </c>
      <c r="C811" s="9">
        <f t="array" ref="C811">SUMPRODUCT(COUNTIF(lstDigits,MID(tblSalaries[[#This Row],[How many hours of a day you work on Excel]],ROW($1:$9),1)))</f>
        <v>1</v>
      </c>
      <c r="D811" s="11">
        <f t="array" ref="D811">IFERROR(1*MID(tblSalaries[[#This Row],[How many hours of a day you work on Excel]],B811,C811),0)</f>
        <v>8</v>
      </c>
      <c r="E811" s="9">
        <f t="array" ref="E811">MIN(IFERROR(FIND(lstNum,tblSalaries[[#This Row],[How many hours of a day you work on Excel]],B811+1),""))</f>
        <v>31</v>
      </c>
      <c r="F811" s="9">
        <f t="array" ref="F811">SUMPRODUCT(COUNTIF(lstDigits,MID(tblSalaries[[#This Row],[How many hours of a day you work on Excel]],ROW($1:$9)+1,1)))</f>
        <v>1</v>
      </c>
      <c r="G811" s="11" t="str">
        <f t="array" ref="G811">IFERROR(IF(D811=1*MID(tblSalaries[[#This Row],[How many hours of a day you work on Excel]],E811,F811),"",1*MID(tblSalaries[[#This Row],[How many hours of a day you work on Excel]],E811,F811)),0)</f>
        <v/>
      </c>
      <c r="H811" s="11">
        <f t="shared" si="39"/>
        <v>8</v>
      </c>
      <c r="I811" s="11">
        <f t="shared" si="40"/>
        <v>8</v>
      </c>
      <c r="J811" s="11">
        <f t="shared" si="38"/>
        <v>8</v>
      </c>
    </row>
    <row r="812" spans="2:10">
      <c r="B812" s="9">
        <f t="array" ref="B812">MIN(IFERROR(FIND(lstNum,tblSalaries[[#This Row],[How many hours of a day you work on Excel]]),""))</f>
        <v>9</v>
      </c>
      <c r="C812" s="9">
        <f t="array" ref="C812">SUMPRODUCT(COUNTIF(lstDigits,MID(tblSalaries[[#This Row],[How many hours of a day you work on Excel]],ROW($1:$9),1)))</f>
        <v>1</v>
      </c>
      <c r="D812" s="11">
        <f t="array" ref="D812">IFERROR(1*MID(tblSalaries[[#This Row],[How many hours of a day you work on Excel]],B812,C812),0)</f>
        <v>8</v>
      </c>
      <c r="E812" s="9">
        <f t="array" ref="E812">MIN(IFERROR(FIND(lstNum,tblSalaries[[#This Row],[How many hours of a day you work on Excel]],B812+1),""))</f>
        <v>31</v>
      </c>
      <c r="F812" s="9">
        <f t="array" ref="F812">SUMPRODUCT(COUNTIF(lstDigits,MID(tblSalaries[[#This Row],[How many hours of a day you work on Excel]],ROW($1:$9)+1,1)))</f>
        <v>1</v>
      </c>
      <c r="G812" s="11" t="str">
        <f t="array" ref="G812">IFERROR(IF(D812=1*MID(tblSalaries[[#This Row],[How many hours of a day you work on Excel]],E812,F812),"",1*MID(tblSalaries[[#This Row],[How many hours of a day you work on Excel]],E812,F812)),0)</f>
        <v/>
      </c>
      <c r="H812" s="11">
        <f t="shared" si="39"/>
        <v>8</v>
      </c>
      <c r="I812" s="11">
        <f t="shared" si="40"/>
        <v>8</v>
      </c>
      <c r="J812" s="11">
        <f t="shared" si="38"/>
        <v>8</v>
      </c>
    </row>
    <row r="813" spans="2:10">
      <c r="B813" s="9">
        <f t="array" ref="B813">MIN(IFERROR(FIND(lstNum,tblSalaries[[#This Row],[How many hours of a day you work on Excel]]),""))</f>
        <v>1</v>
      </c>
      <c r="C813" s="9">
        <f t="array" ref="C813">SUMPRODUCT(COUNTIF(lstDigits,MID(tblSalaries[[#This Row],[How many hours of a day you work on Excel]],ROW($1:$9),1)))</f>
        <v>2</v>
      </c>
      <c r="D813" s="11">
        <f t="array" ref="D813">IFERROR(1*MID(tblSalaries[[#This Row],[How many hours of a day you work on Excel]],B813,C813),0)</f>
        <v>2</v>
      </c>
      <c r="E813" s="9">
        <f t="array" ref="E813">MIN(IFERROR(FIND(lstNum,tblSalaries[[#This Row],[How many hours of a day you work on Excel]],B813+1),""))</f>
        <v>6</v>
      </c>
      <c r="F813" s="9">
        <f t="array" ref="F813">SUMPRODUCT(COUNTIF(lstDigits,MID(tblSalaries[[#This Row],[How many hours of a day you work on Excel]],ROW($1:$9)+1,1)))</f>
        <v>1</v>
      </c>
      <c r="G813" s="11">
        <f t="array" ref="G813">IFERROR(IF(D813=1*MID(tblSalaries[[#This Row],[How many hours of a day you work on Excel]],E813,F813),"",1*MID(tblSalaries[[#This Row],[How many hours of a day you work on Excel]],E813,F813)),0)</f>
        <v>3</v>
      </c>
      <c r="H813" s="11">
        <f t="shared" si="39"/>
        <v>2.5</v>
      </c>
      <c r="I813" s="11">
        <f t="shared" si="40"/>
        <v>2</v>
      </c>
      <c r="J813" s="11">
        <f t="shared" si="38"/>
        <v>3</v>
      </c>
    </row>
    <row r="814" spans="2:10">
      <c r="B814" s="9">
        <f t="array" ref="B814">MIN(IFERROR(FIND(lstNum,tblSalaries[[#This Row],[How many hours of a day you work on Excel]]),""))</f>
        <v>1</v>
      </c>
      <c r="C814" s="9">
        <f t="array" ref="C814">SUMPRODUCT(COUNTIF(lstDigits,MID(tblSalaries[[#This Row],[How many hours of a day you work on Excel]],ROW($1:$9),1)))</f>
        <v>2</v>
      </c>
      <c r="D814" s="11">
        <f t="array" ref="D814">IFERROR(1*MID(tblSalaries[[#This Row],[How many hours of a day you work on Excel]],B814,C814),0)</f>
        <v>4</v>
      </c>
      <c r="E814" s="9">
        <f t="array" ref="E814">MIN(IFERROR(FIND(lstNum,tblSalaries[[#This Row],[How many hours of a day you work on Excel]],B814+1),""))</f>
        <v>6</v>
      </c>
      <c r="F814" s="9">
        <f t="array" ref="F814">SUMPRODUCT(COUNTIF(lstDigits,MID(tblSalaries[[#This Row],[How many hours of a day you work on Excel]],ROW($1:$9)+1,1)))</f>
        <v>1</v>
      </c>
      <c r="G814" s="11">
        <f t="array" ref="G814">IFERROR(IF(D814=1*MID(tblSalaries[[#This Row],[How many hours of a day you work on Excel]],E814,F814),"",1*MID(tblSalaries[[#This Row],[How many hours of a day you work on Excel]],E814,F814)),0)</f>
        <v>6</v>
      </c>
      <c r="H814" s="11">
        <f t="shared" si="39"/>
        <v>5</v>
      </c>
      <c r="I814" s="11">
        <f t="shared" si="40"/>
        <v>4</v>
      </c>
      <c r="J814" s="11">
        <f t="shared" si="38"/>
        <v>6</v>
      </c>
    </row>
    <row r="815" spans="2:10">
      <c r="B815" s="9">
        <f t="array" ref="B815">MIN(IFERROR(FIND(lstNum,tblSalaries[[#This Row],[How many hours of a day you work on Excel]]),""))</f>
        <v>9</v>
      </c>
      <c r="C815" s="9">
        <f t="array" ref="C815">SUMPRODUCT(COUNTIF(lstDigits,MID(tblSalaries[[#This Row],[How many hours of a day you work on Excel]],ROW($1:$9),1)))</f>
        <v>1</v>
      </c>
      <c r="D815" s="11">
        <f t="array" ref="D815">IFERROR(1*MID(tblSalaries[[#This Row],[How many hours of a day you work on Excel]],B815,C815),0)</f>
        <v>8</v>
      </c>
      <c r="E815" s="9">
        <f t="array" ref="E815">MIN(IFERROR(FIND(lstNum,tblSalaries[[#This Row],[How many hours of a day you work on Excel]],B815+1),""))</f>
        <v>31</v>
      </c>
      <c r="F815" s="9">
        <f t="array" ref="F815">SUMPRODUCT(COUNTIF(lstDigits,MID(tblSalaries[[#This Row],[How many hours of a day you work on Excel]],ROW($1:$9)+1,1)))</f>
        <v>1</v>
      </c>
      <c r="G815" s="11" t="str">
        <f t="array" ref="G815">IFERROR(IF(D815=1*MID(tblSalaries[[#This Row],[How many hours of a day you work on Excel]],E815,F815),"",1*MID(tblSalaries[[#This Row],[How many hours of a day you work on Excel]],E815,F815)),0)</f>
        <v/>
      </c>
      <c r="H815" s="11">
        <f t="shared" si="39"/>
        <v>8</v>
      </c>
      <c r="I815" s="11">
        <f t="shared" si="40"/>
        <v>8</v>
      </c>
      <c r="J815" s="11">
        <f t="shared" si="38"/>
        <v>8</v>
      </c>
    </row>
    <row r="816" spans="2:10">
      <c r="B816" s="9">
        <f t="array" ref="B816">MIN(IFERROR(FIND(lstNum,tblSalaries[[#This Row],[How many hours of a day you work on Excel]]),""))</f>
        <v>1</v>
      </c>
      <c r="C816" s="9">
        <f t="array" ref="C816">SUMPRODUCT(COUNTIF(lstDigits,MID(tblSalaries[[#This Row],[How many hours of a day you work on Excel]],ROW($1:$9),1)))</f>
        <v>2</v>
      </c>
      <c r="D816" s="11">
        <f t="array" ref="D816">IFERROR(1*MID(tblSalaries[[#This Row],[How many hours of a day you work on Excel]],B816,C816),0)</f>
        <v>4</v>
      </c>
      <c r="E816" s="9">
        <f t="array" ref="E816">MIN(IFERROR(FIND(lstNum,tblSalaries[[#This Row],[How many hours of a day you work on Excel]],B816+1),""))</f>
        <v>6</v>
      </c>
      <c r="F816" s="9">
        <f t="array" ref="F816">SUMPRODUCT(COUNTIF(lstDigits,MID(tblSalaries[[#This Row],[How many hours of a day you work on Excel]],ROW($1:$9)+1,1)))</f>
        <v>1</v>
      </c>
      <c r="G816" s="11">
        <f t="array" ref="G816">IFERROR(IF(D816=1*MID(tblSalaries[[#This Row],[How many hours of a day you work on Excel]],E816,F816),"",1*MID(tblSalaries[[#This Row],[How many hours of a day you work on Excel]],E816,F816)),0)</f>
        <v>6</v>
      </c>
      <c r="H816" s="11">
        <f t="shared" si="39"/>
        <v>5</v>
      </c>
      <c r="I816" s="11">
        <f t="shared" si="40"/>
        <v>4</v>
      </c>
      <c r="J816" s="11">
        <f t="shared" si="38"/>
        <v>6</v>
      </c>
    </row>
    <row r="817" spans="2:10">
      <c r="B817" s="9">
        <f t="array" ref="B817">MIN(IFERROR(FIND(lstNum,tblSalaries[[#This Row],[How many hours of a day you work on Excel]]),""))</f>
        <v>9</v>
      </c>
      <c r="C817" s="9">
        <f t="array" ref="C817">SUMPRODUCT(COUNTIF(lstDigits,MID(tblSalaries[[#This Row],[How many hours of a day you work on Excel]],ROW($1:$9),1)))</f>
        <v>1</v>
      </c>
      <c r="D817" s="11">
        <f t="array" ref="D817">IFERROR(1*MID(tblSalaries[[#This Row],[How many hours of a day you work on Excel]],B817,C817),0)</f>
        <v>8</v>
      </c>
      <c r="E817" s="9">
        <f t="array" ref="E817">MIN(IFERROR(FIND(lstNum,tblSalaries[[#This Row],[How many hours of a day you work on Excel]],B817+1),""))</f>
        <v>31</v>
      </c>
      <c r="F817" s="9">
        <f t="array" ref="F817">SUMPRODUCT(COUNTIF(lstDigits,MID(tblSalaries[[#This Row],[How many hours of a day you work on Excel]],ROW($1:$9)+1,1)))</f>
        <v>1</v>
      </c>
      <c r="G817" s="11" t="str">
        <f t="array" ref="G817">IFERROR(IF(D817=1*MID(tblSalaries[[#This Row],[How many hours of a day you work on Excel]],E817,F817),"",1*MID(tblSalaries[[#This Row],[How many hours of a day you work on Excel]],E817,F817)),0)</f>
        <v/>
      </c>
      <c r="H817" s="11">
        <f t="shared" si="39"/>
        <v>8</v>
      </c>
      <c r="I817" s="11">
        <f t="shared" si="40"/>
        <v>8</v>
      </c>
      <c r="J817" s="11">
        <f t="shared" si="38"/>
        <v>8</v>
      </c>
    </row>
    <row r="818" spans="2:10">
      <c r="B818" s="9">
        <f t="array" ref="B818">MIN(IFERROR(FIND(lstNum,tblSalaries[[#This Row],[How many hours of a day you work on Excel]]),""))</f>
        <v>1</v>
      </c>
      <c r="C818" s="9">
        <f t="array" ref="C818">SUMPRODUCT(COUNTIF(lstDigits,MID(tblSalaries[[#This Row],[How many hours of a day you work on Excel]],ROW($1:$9),1)))</f>
        <v>2</v>
      </c>
      <c r="D818" s="11">
        <f t="array" ref="D818">IFERROR(1*MID(tblSalaries[[#This Row],[How many hours of a day you work on Excel]],B818,C818),0)</f>
        <v>4</v>
      </c>
      <c r="E818" s="9">
        <f t="array" ref="E818">MIN(IFERROR(FIND(lstNum,tblSalaries[[#This Row],[How many hours of a day you work on Excel]],B818+1),""))</f>
        <v>6</v>
      </c>
      <c r="F818" s="9">
        <f t="array" ref="F818">SUMPRODUCT(COUNTIF(lstDigits,MID(tblSalaries[[#This Row],[How many hours of a day you work on Excel]],ROW($1:$9)+1,1)))</f>
        <v>1</v>
      </c>
      <c r="G818" s="11">
        <f t="array" ref="G818">IFERROR(IF(D818=1*MID(tblSalaries[[#This Row],[How many hours of a day you work on Excel]],E818,F818),"",1*MID(tblSalaries[[#This Row],[How many hours of a day you work on Excel]],E818,F818)),0)</f>
        <v>6</v>
      </c>
      <c r="H818" s="11">
        <f t="shared" si="39"/>
        <v>5</v>
      </c>
      <c r="I818" s="11">
        <f t="shared" si="40"/>
        <v>4</v>
      </c>
      <c r="J818" s="11">
        <f t="shared" si="38"/>
        <v>6</v>
      </c>
    </row>
    <row r="819" spans="2:10">
      <c r="B819" s="9">
        <f t="array" ref="B819">MIN(IFERROR(FIND(lstNum,tblSalaries[[#This Row],[How many hours of a day you work on Excel]]),""))</f>
        <v>1</v>
      </c>
      <c r="C819" s="9">
        <f t="array" ref="C819">SUMPRODUCT(COUNTIF(lstDigits,MID(tblSalaries[[#This Row],[How many hours of a day you work on Excel]],ROW($1:$9),1)))</f>
        <v>2</v>
      </c>
      <c r="D819" s="11">
        <f t="array" ref="D819">IFERROR(1*MID(tblSalaries[[#This Row],[How many hours of a day you work on Excel]],B819,C819),0)</f>
        <v>4</v>
      </c>
      <c r="E819" s="9">
        <f t="array" ref="E819">MIN(IFERROR(FIND(lstNum,tblSalaries[[#This Row],[How many hours of a day you work on Excel]],B819+1),""))</f>
        <v>6</v>
      </c>
      <c r="F819" s="9">
        <f t="array" ref="F819">SUMPRODUCT(COUNTIF(lstDigits,MID(tblSalaries[[#This Row],[How many hours of a day you work on Excel]],ROW($1:$9)+1,1)))</f>
        <v>1</v>
      </c>
      <c r="G819" s="11">
        <f t="array" ref="G819">IFERROR(IF(D819=1*MID(tblSalaries[[#This Row],[How many hours of a day you work on Excel]],E819,F819),"",1*MID(tblSalaries[[#This Row],[How many hours of a day you work on Excel]],E819,F819)),0)</f>
        <v>6</v>
      </c>
      <c r="H819" s="11">
        <f t="shared" si="39"/>
        <v>5</v>
      </c>
      <c r="I819" s="11">
        <f t="shared" si="40"/>
        <v>4</v>
      </c>
      <c r="J819" s="11">
        <f t="shared" si="38"/>
        <v>6</v>
      </c>
    </row>
    <row r="820" spans="2:10">
      <c r="B820" s="9">
        <f t="array" ref="B820">MIN(IFERROR(FIND(lstNum,tblSalaries[[#This Row],[How many hours of a day you work on Excel]]),""))</f>
        <v>1</v>
      </c>
      <c r="C820" s="9">
        <f t="array" ref="C820">SUMPRODUCT(COUNTIF(lstDigits,MID(tblSalaries[[#This Row],[How many hours of a day you work on Excel]],ROW($1:$9),1)))</f>
        <v>2</v>
      </c>
      <c r="D820" s="11">
        <f t="array" ref="D820">IFERROR(1*MID(tblSalaries[[#This Row],[How many hours of a day you work on Excel]],B820,C820),0)</f>
        <v>2</v>
      </c>
      <c r="E820" s="9">
        <f t="array" ref="E820">MIN(IFERROR(FIND(lstNum,tblSalaries[[#This Row],[How many hours of a day you work on Excel]],B820+1),""))</f>
        <v>6</v>
      </c>
      <c r="F820" s="9">
        <f t="array" ref="F820">SUMPRODUCT(COUNTIF(lstDigits,MID(tblSalaries[[#This Row],[How many hours of a day you work on Excel]],ROW($1:$9)+1,1)))</f>
        <v>1</v>
      </c>
      <c r="G820" s="11">
        <f t="array" ref="G820">IFERROR(IF(D820=1*MID(tblSalaries[[#This Row],[How many hours of a day you work on Excel]],E820,F820),"",1*MID(tblSalaries[[#This Row],[How many hours of a day you work on Excel]],E820,F820)),0)</f>
        <v>3</v>
      </c>
      <c r="H820" s="11">
        <f t="shared" si="39"/>
        <v>2.5</v>
      </c>
      <c r="I820" s="11">
        <f t="shared" si="40"/>
        <v>2</v>
      </c>
      <c r="J820" s="11">
        <f t="shared" si="38"/>
        <v>3</v>
      </c>
    </row>
    <row r="821" spans="2:10">
      <c r="B821" s="9">
        <f t="array" ref="B821">MIN(IFERROR(FIND(lstNum,tblSalaries[[#This Row],[How many hours of a day you work on Excel]]),""))</f>
        <v>1</v>
      </c>
      <c r="C821" s="9">
        <f t="array" ref="C821">SUMPRODUCT(COUNTIF(lstDigits,MID(tblSalaries[[#This Row],[How many hours of a day you work on Excel]],ROW($1:$9),1)))</f>
        <v>2</v>
      </c>
      <c r="D821" s="11">
        <f t="array" ref="D821">IFERROR(1*MID(tblSalaries[[#This Row],[How many hours of a day you work on Excel]],B821,C821),0)</f>
        <v>4</v>
      </c>
      <c r="E821" s="9">
        <f t="array" ref="E821">MIN(IFERROR(FIND(lstNum,tblSalaries[[#This Row],[How many hours of a day you work on Excel]],B821+1),""))</f>
        <v>6</v>
      </c>
      <c r="F821" s="9">
        <f t="array" ref="F821">SUMPRODUCT(COUNTIF(lstDigits,MID(tblSalaries[[#This Row],[How many hours of a day you work on Excel]],ROW($1:$9)+1,1)))</f>
        <v>1</v>
      </c>
      <c r="G821" s="11">
        <f t="array" ref="G821">IFERROR(IF(D821=1*MID(tblSalaries[[#This Row],[How many hours of a day you work on Excel]],E821,F821),"",1*MID(tblSalaries[[#This Row],[How many hours of a day you work on Excel]],E821,F821)),0)</f>
        <v>6</v>
      </c>
      <c r="H821" s="11">
        <f t="shared" si="39"/>
        <v>5</v>
      </c>
      <c r="I821" s="11">
        <f t="shared" si="40"/>
        <v>4</v>
      </c>
      <c r="J821" s="11">
        <f t="shared" si="38"/>
        <v>6</v>
      </c>
    </row>
    <row r="822" spans="2:10">
      <c r="B822" s="9">
        <f t="array" ref="B822">MIN(IFERROR(FIND(lstNum,tblSalaries[[#This Row],[How many hours of a day you work on Excel]]),""))</f>
        <v>1</v>
      </c>
      <c r="C822" s="9">
        <f t="array" ref="C822">SUMPRODUCT(COUNTIF(lstDigits,MID(tblSalaries[[#This Row],[How many hours of a day you work on Excel]],ROW($1:$9),1)))</f>
        <v>2</v>
      </c>
      <c r="D822" s="11">
        <f t="array" ref="D822">IFERROR(1*MID(tblSalaries[[#This Row],[How many hours of a day you work on Excel]],B822,C822),0)</f>
        <v>4</v>
      </c>
      <c r="E822" s="9">
        <f t="array" ref="E822">MIN(IFERROR(FIND(lstNum,tblSalaries[[#This Row],[How many hours of a day you work on Excel]],B822+1),""))</f>
        <v>6</v>
      </c>
      <c r="F822" s="9">
        <f t="array" ref="F822">SUMPRODUCT(COUNTIF(lstDigits,MID(tblSalaries[[#This Row],[How many hours of a day you work on Excel]],ROW($1:$9)+1,1)))</f>
        <v>1</v>
      </c>
      <c r="G822" s="11">
        <f t="array" ref="G822">IFERROR(IF(D822=1*MID(tblSalaries[[#This Row],[How many hours of a day you work on Excel]],E822,F822),"",1*MID(tblSalaries[[#This Row],[How many hours of a day you work on Excel]],E822,F822)),0)</f>
        <v>6</v>
      </c>
      <c r="H822" s="11">
        <f t="shared" si="39"/>
        <v>5</v>
      </c>
      <c r="I822" s="11">
        <f t="shared" si="40"/>
        <v>4</v>
      </c>
      <c r="J822" s="11">
        <f t="shared" si="38"/>
        <v>6</v>
      </c>
    </row>
    <row r="823" spans="2:10">
      <c r="B823" s="9">
        <f t="array" ref="B823">MIN(IFERROR(FIND(lstNum,tblSalaries[[#This Row],[How many hours of a day you work on Excel]]),""))</f>
        <v>1</v>
      </c>
      <c r="C823" s="9">
        <f t="array" ref="C823">SUMPRODUCT(COUNTIF(lstDigits,MID(tblSalaries[[#This Row],[How many hours of a day you work on Excel]],ROW($1:$9),1)))</f>
        <v>2</v>
      </c>
      <c r="D823" s="11">
        <f t="array" ref="D823">IFERROR(1*MID(tblSalaries[[#This Row],[How many hours of a day you work on Excel]],B823,C823),0)</f>
        <v>4</v>
      </c>
      <c r="E823" s="9">
        <f t="array" ref="E823">MIN(IFERROR(FIND(lstNum,tblSalaries[[#This Row],[How many hours of a day you work on Excel]],B823+1),""))</f>
        <v>6</v>
      </c>
      <c r="F823" s="9">
        <f t="array" ref="F823">SUMPRODUCT(COUNTIF(lstDigits,MID(tblSalaries[[#This Row],[How many hours of a day you work on Excel]],ROW($1:$9)+1,1)))</f>
        <v>1</v>
      </c>
      <c r="G823" s="11">
        <f t="array" ref="G823">IFERROR(IF(D823=1*MID(tblSalaries[[#This Row],[How many hours of a day you work on Excel]],E823,F823),"",1*MID(tblSalaries[[#This Row],[How many hours of a day you work on Excel]],E823,F823)),0)</f>
        <v>6</v>
      </c>
      <c r="H823" s="11">
        <f t="shared" si="39"/>
        <v>5</v>
      </c>
      <c r="I823" s="11">
        <f t="shared" si="40"/>
        <v>4</v>
      </c>
      <c r="J823" s="11">
        <f t="shared" si="38"/>
        <v>6</v>
      </c>
    </row>
    <row r="824" spans="2:10">
      <c r="B824" s="9">
        <f t="array" ref="B824">MIN(IFERROR(FIND(lstNum,tblSalaries[[#This Row],[How many hours of a day you work on Excel]]),""))</f>
        <v>9</v>
      </c>
      <c r="C824" s="9">
        <f t="array" ref="C824">SUMPRODUCT(COUNTIF(lstDigits,MID(tblSalaries[[#This Row],[How many hours of a day you work on Excel]],ROW($1:$9),1)))</f>
        <v>1</v>
      </c>
      <c r="D824" s="11">
        <f t="array" ref="D824">IFERROR(1*MID(tblSalaries[[#This Row],[How many hours of a day you work on Excel]],B824,C824),0)</f>
        <v>8</v>
      </c>
      <c r="E824" s="9">
        <f t="array" ref="E824">MIN(IFERROR(FIND(lstNum,tblSalaries[[#This Row],[How many hours of a day you work on Excel]],B824+1),""))</f>
        <v>31</v>
      </c>
      <c r="F824" s="9">
        <f t="array" ref="F824">SUMPRODUCT(COUNTIF(lstDigits,MID(tblSalaries[[#This Row],[How many hours of a day you work on Excel]],ROW($1:$9)+1,1)))</f>
        <v>1</v>
      </c>
      <c r="G824" s="11" t="str">
        <f t="array" ref="G824">IFERROR(IF(D824=1*MID(tblSalaries[[#This Row],[How many hours of a day you work on Excel]],E824,F824),"",1*MID(tblSalaries[[#This Row],[How many hours of a day you work on Excel]],E824,F824)),0)</f>
        <v/>
      </c>
      <c r="H824" s="11">
        <f t="shared" si="39"/>
        <v>8</v>
      </c>
      <c r="I824" s="11">
        <f t="shared" si="40"/>
        <v>8</v>
      </c>
      <c r="J824" s="11">
        <f t="shared" si="38"/>
        <v>8</v>
      </c>
    </row>
    <row r="825" spans="2:10">
      <c r="B825" s="9">
        <f t="array" ref="B825">MIN(IFERROR(FIND(lstNum,tblSalaries[[#This Row],[How many hours of a day you work on Excel]]),""))</f>
        <v>1</v>
      </c>
      <c r="C825" s="9">
        <f t="array" ref="C825">SUMPRODUCT(COUNTIF(lstDigits,MID(tblSalaries[[#This Row],[How many hours of a day you work on Excel]],ROW($1:$9),1)))</f>
        <v>2</v>
      </c>
      <c r="D825" s="11">
        <f t="array" ref="D825">IFERROR(1*MID(tblSalaries[[#This Row],[How many hours of a day you work on Excel]],B825,C825),0)</f>
        <v>2</v>
      </c>
      <c r="E825" s="9">
        <f t="array" ref="E825">MIN(IFERROR(FIND(lstNum,tblSalaries[[#This Row],[How many hours of a day you work on Excel]],B825+1),""))</f>
        <v>6</v>
      </c>
      <c r="F825" s="9">
        <f t="array" ref="F825">SUMPRODUCT(COUNTIF(lstDigits,MID(tblSalaries[[#This Row],[How many hours of a day you work on Excel]],ROW($1:$9)+1,1)))</f>
        <v>1</v>
      </c>
      <c r="G825" s="11">
        <f t="array" ref="G825">IFERROR(IF(D825=1*MID(tblSalaries[[#This Row],[How many hours of a day you work on Excel]],E825,F825),"",1*MID(tblSalaries[[#This Row],[How many hours of a day you work on Excel]],E825,F825)),0)</f>
        <v>3</v>
      </c>
      <c r="H825" s="11">
        <f t="shared" si="39"/>
        <v>2.5</v>
      </c>
      <c r="I825" s="11">
        <f t="shared" si="40"/>
        <v>2</v>
      </c>
      <c r="J825" s="11">
        <f t="shared" si="38"/>
        <v>3</v>
      </c>
    </row>
    <row r="826" spans="2:10">
      <c r="B826" s="9">
        <f t="array" ref="B826">MIN(IFERROR(FIND(lstNum,tblSalaries[[#This Row],[How many hours of a day you work on Excel]]),""))</f>
        <v>1</v>
      </c>
      <c r="C826" s="9">
        <f t="array" ref="C826">SUMPRODUCT(COUNTIF(lstDigits,MID(tblSalaries[[#This Row],[How many hours of a day you work on Excel]],ROW($1:$9),1)))</f>
        <v>2</v>
      </c>
      <c r="D826" s="11">
        <f t="array" ref="D826">IFERROR(1*MID(tblSalaries[[#This Row],[How many hours of a day you work on Excel]],B826,C826),0)</f>
        <v>4</v>
      </c>
      <c r="E826" s="9">
        <f t="array" ref="E826">MIN(IFERROR(FIND(lstNum,tblSalaries[[#This Row],[How many hours of a day you work on Excel]],B826+1),""))</f>
        <v>6</v>
      </c>
      <c r="F826" s="9">
        <f t="array" ref="F826">SUMPRODUCT(COUNTIF(lstDigits,MID(tblSalaries[[#This Row],[How many hours of a day you work on Excel]],ROW($1:$9)+1,1)))</f>
        <v>1</v>
      </c>
      <c r="G826" s="11">
        <f t="array" ref="G826">IFERROR(IF(D826=1*MID(tblSalaries[[#This Row],[How many hours of a day you work on Excel]],E826,F826),"",1*MID(tblSalaries[[#This Row],[How many hours of a day you work on Excel]],E826,F826)),0)</f>
        <v>6</v>
      </c>
      <c r="H826" s="11">
        <f t="shared" si="39"/>
        <v>5</v>
      </c>
      <c r="I826" s="11">
        <f t="shared" si="40"/>
        <v>4</v>
      </c>
      <c r="J826" s="11">
        <f t="shared" si="38"/>
        <v>6</v>
      </c>
    </row>
    <row r="827" spans="2:10">
      <c r="B827" s="9">
        <f t="array" ref="B827">MIN(IFERROR(FIND(lstNum,tblSalaries[[#This Row],[How many hours of a day you work on Excel]]),""))</f>
        <v>9</v>
      </c>
      <c r="C827" s="9">
        <f t="array" ref="C827">SUMPRODUCT(COUNTIF(lstDigits,MID(tblSalaries[[#This Row],[How many hours of a day you work on Excel]],ROW($1:$9),1)))</f>
        <v>1</v>
      </c>
      <c r="D827" s="11">
        <f t="array" ref="D827">IFERROR(1*MID(tblSalaries[[#This Row],[How many hours of a day you work on Excel]],B827,C827),0)</f>
        <v>8</v>
      </c>
      <c r="E827" s="9">
        <f t="array" ref="E827">MIN(IFERROR(FIND(lstNum,tblSalaries[[#This Row],[How many hours of a day you work on Excel]],B827+1),""))</f>
        <v>31</v>
      </c>
      <c r="F827" s="9">
        <f t="array" ref="F827">SUMPRODUCT(COUNTIF(lstDigits,MID(tblSalaries[[#This Row],[How many hours of a day you work on Excel]],ROW($1:$9)+1,1)))</f>
        <v>1</v>
      </c>
      <c r="G827" s="11" t="str">
        <f t="array" ref="G827">IFERROR(IF(D827=1*MID(tblSalaries[[#This Row],[How many hours of a day you work on Excel]],E827,F827),"",1*MID(tblSalaries[[#This Row],[How many hours of a day you work on Excel]],E827,F827)),0)</f>
        <v/>
      </c>
      <c r="H827" s="11">
        <f t="shared" si="39"/>
        <v>8</v>
      </c>
      <c r="I827" s="11">
        <f t="shared" si="40"/>
        <v>8</v>
      </c>
      <c r="J827" s="11">
        <f t="shared" si="38"/>
        <v>8</v>
      </c>
    </row>
    <row r="828" spans="2:10">
      <c r="B828" s="9">
        <f t="array" ref="B828">MIN(IFERROR(FIND(lstNum,tblSalaries[[#This Row],[How many hours of a day you work on Excel]]),""))</f>
        <v>1</v>
      </c>
      <c r="C828" s="9">
        <f t="array" ref="C828">SUMPRODUCT(COUNTIF(lstDigits,MID(tblSalaries[[#This Row],[How many hours of a day you work on Excel]],ROW($1:$9),1)))</f>
        <v>2</v>
      </c>
      <c r="D828" s="11">
        <f t="array" ref="D828">IFERROR(1*MID(tblSalaries[[#This Row],[How many hours of a day you work on Excel]],B828,C828),0)</f>
        <v>1</v>
      </c>
      <c r="E828" s="9">
        <f t="array" ref="E828">MIN(IFERROR(FIND(lstNum,tblSalaries[[#This Row],[How many hours of a day you work on Excel]],B828+1),""))</f>
        <v>6</v>
      </c>
      <c r="F828" s="9">
        <f t="array" ref="F828">SUMPRODUCT(COUNTIF(lstDigits,MID(tblSalaries[[#This Row],[How many hours of a day you work on Excel]],ROW($1:$9)+1,1)))</f>
        <v>1</v>
      </c>
      <c r="G828" s="11">
        <f t="array" ref="G828">IFERROR(IF(D828=1*MID(tblSalaries[[#This Row],[How many hours of a day you work on Excel]],E828,F828),"",1*MID(tblSalaries[[#This Row],[How many hours of a day you work on Excel]],E828,F828)),0)</f>
        <v>2</v>
      </c>
      <c r="H828" s="11">
        <f t="shared" si="39"/>
        <v>1.5</v>
      </c>
      <c r="I828" s="11">
        <f t="shared" si="40"/>
        <v>1</v>
      </c>
      <c r="J828" s="11">
        <f t="shared" si="38"/>
        <v>2</v>
      </c>
    </row>
    <row r="829" spans="2:10">
      <c r="B829" s="9">
        <f t="array" ref="B829">MIN(IFERROR(FIND(lstNum,tblSalaries[[#This Row],[How many hours of a day you work on Excel]]),""))</f>
        <v>9</v>
      </c>
      <c r="C829" s="9">
        <f t="array" ref="C829">SUMPRODUCT(COUNTIF(lstDigits,MID(tblSalaries[[#This Row],[How many hours of a day you work on Excel]],ROW($1:$9),1)))</f>
        <v>1</v>
      </c>
      <c r="D829" s="11">
        <f t="array" ref="D829">IFERROR(1*MID(tblSalaries[[#This Row],[How many hours of a day you work on Excel]],B829,C829),0)</f>
        <v>8</v>
      </c>
      <c r="E829" s="9">
        <f t="array" ref="E829">MIN(IFERROR(FIND(lstNum,tblSalaries[[#This Row],[How many hours of a day you work on Excel]],B829+1),""))</f>
        <v>31</v>
      </c>
      <c r="F829" s="9">
        <f t="array" ref="F829">SUMPRODUCT(COUNTIF(lstDigits,MID(tblSalaries[[#This Row],[How many hours of a day you work on Excel]],ROW($1:$9)+1,1)))</f>
        <v>1</v>
      </c>
      <c r="G829" s="11" t="str">
        <f t="array" ref="G829">IFERROR(IF(D829=1*MID(tblSalaries[[#This Row],[How many hours of a day you work on Excel]],E829,F829),"",1*MID(tblSalaries[[#This Row],[How many hours of a day you work on Excel]],E829,F829)),0)</f>
        <v/>
      </c>
      <c r="H829" s="11">
        <f t="shared" si="39"/>
        <v>8</v>
      </c>
      <c r="I829" s="11">
        <f t="shared" si="40"/>
        <v>8</v>
      </c>
      <c r="J829" s="11">
        <f t="shared" si="38"/>
        <v>8</v>
      </c>
    </row>
    <row r="830" spans="2:10">
      <c r="B830" s="9">
        <f t="array" ref="B830">MIN(IFERROR(FIND(lstNum,tblSalaries[[#This Row],[How many hours of a day you work on Excel]]),""))</f>
        <v>1</v>
      </c>
      <c r="C830" s="9">
        <f t="array" ref="C830">SUMPRODUCT(COUNTIF(lstDigits,MID(tblSalaries[[#This Row],[How many hours of a day you work on Excel]],ROW($1:$9),1)))</f>
        <v>2</v>
      </c>
      <c r="D830" s="11">
        <f t="array" ref="D830">IFERROR(1*MID(tblSalaries[[#This Row],[How many hours of a day you work on Excel]],B830,C830),0)</f>
        <v>1</v>
      </c>
      <c r="E830" s="9">
        <f t="array" ref="E830">MIN(IFERROR(FIND(lstNum,tblSalaries[[#This Row],[How many hours of a day you work on Excel]],B830+1),""))</f>
        <v>6</v>
      </c>
      <c r="F830" s="9">
        <f t="array" ref="F830">SUMPRODUCT(COUNTIF(lstDigits,MID(tblSalaries[[#This Row],[How many hours of a day you work on Excel]],ROW($1:$9)+1,1)))</f>
        <v>1</v>
      </c>
      <c r="G830" s="11">
        <f t="array" ref="G830">IFERROR(IF(D830=1*MID(tblSalaries[[#This Row],[How many hours of a day you work on Excel]],E830,F830),"",1*MID(tblSalaries[[#This Row],[How many hours of a day you work on Excel]],E830,F830)),0)</f>
        <v>2</v>
      </c>
      <c r="H830" s="11">
        <f t="shared" si="39"/>
        <v>1.5</v>
      </c>
      <c r="I830" s="11">
        <f t="shared" si="40"/>
        <v>1</v>
      </c>
      <c r="J830" s="11">
        <f t="shared" si="38"/>
        <v>2</v>
      </c>
    </row>
    <row r="831" spans="2:10">
      <c r="B831" s="9">
        <f t="array" ref="B831">MIN(IFERROR(FIND(lstNum,tblSalaries[[#This Row],[How many hours of a day you work on Excel]]),""))</f>
        <v>1</v>
      </c>
      <c r="C831" s="9">
        <f t="array" ref="C831">SUMPRODUCT(COUNTIF(lstDigits,MID(tblSalaries[[#This Row],[How many hours of a day you work on Excel]],ROW($1:$9),1)))</f>
        <v>2</v>
      </c>
      <c r="D831" s="11">
        <f t="array" ref="D831">IFERROR(1*MID(tblSalaries[[#This Row],[How many hours of a day you work on Excel]],B831,C831),0)</f>
        <v>4</v>
      </c>
      <c r="E831" s="9">
        <f t="array" ref="E831">MIN(IFERROR(FIND(lstNum,tblSalaries[[#This Row],[How many hours of a day you work on Excel]],B831+1),""))</f>
        <v>6</v>
      </c>
      <c r="F831" s="9">
        <f t="array" ref="F831">SUMPRODUCT(COUNTIF(lstDigits,MID(tblSalaries[[#This Row],[How many hours of a day you work on Excel]],ROW($1:$9)+1,1)))</f>
        <v>1</v>
      </c>
      <c r="G831" s="11">
        <f t="array" ref="G831">IFERROR(IF(D831=1*MID(tblSalaries[[#This Row],[How many hours of a day you work on Excel]],E831,F831),"",1*MID(tblSalaries[[#This Row],[How many hours of a day you work on Excel]],E831,F831)),0)</f>
        <v>6</v>
      </c>
      <c r="H831" s="11">
        <f t="shared" si="39"/>
        <v>5</v>
      </c>
      <c r="I831" s="11">
        <f t="shared" si="40"/>
        <v>4</v>
      </c>
      <c r="J831" s="11">
        <f t="shared" si="38"/>
        <v>6</v>
      </c>
    </row>
    <row r="832" spans="2:10">
      <c r="B832" s="9">
        <f t="array" ref="B832">MIN(IFERROR(FIND(lstNum,tblSalaries[[#This Row],[How many hours of a day you work on Excel]]),""))</f>
        <v>1</v>
      </c>
      <c r="C832" s="9">
        <f t="array" ref="C832">SUMPRODUCT(COUNTIF(lstDigits,MID(tblSalaries[[#This Row],[How many hours of a day you work on Excel]],ROW($1:$9),1)))</f>
        <v>2</v>
      </c>
      <c r="D832" s="11">
        <f t="array" ref="D832">IFERROR(1*MID(tblSalaries[[#This Row],[How many hours of a day you work on Excel]],B832,C832),0)</f>
        <v>2</v>
      </c>
      <c r="E832" s="9">
        <f t="array" ref="E832">MIN(IFERROR(FIND(lstNum,tblSalaries[[#This Row],[How many hours of a day you work on Excel]],B832+1),""))</f>
        <v>6</v>
      </c>
      <c r="F832" s="9">
        <f t="array" ref="F832">SUMPRODUCT(COUNTIF(lstDigits,MID(tblSalaries[[#This Row],[How many hours of a day you work on Excel]],ROW($1:$9)+1,1)))</f>
        <v>1</v>
      </c>
      <c r="G832" s="11">
        <f t="array" ref="G832">IFERROR(IF(D832=1*MID(tblSalaries[[#This Row],[How many hours of a day you work on Excel]],E832,F832),"",1*MID(tblSalaries[[#This Row],[How many hours of a day you work on Excel]],E832,F832)),0)</f>
        <v>3</v>
      </c>
      <c r="H832" s="11">
        <f t="shared" si="39"/>
        <v>2.5</v>
      </c>
      <c r="I832" s="11">
        <f t="shared" si="40"/>
        <v>2</v>
      </c>
      <c r="J832" s="11">
        <f t="shared" si="38"/>
        <v>3</v>
      </c>
    </row>
    <row r="833" spans="2:10">
      <c r="B833" s="9">
        <f t="array" ref="B833">MIN(IFERROR(FIND(lstNum,tblSalaries[[#This Row],[How many hours of a day you work on Excel]]),""))</f>
        <v>1</v>
      </c>
      <c r="C833" s="9">
        <f t="array" ref="C833">SUMPRODUCT(COUNTIF(lstDigits,MID(tblSalaries[[#This Row],[How many hours of a day you work on Excel]],ROW($1:$9),1)))</f>
        <v>2</v>
      </c>
      <c r="D833" s="11">
        <f t="array" ref="D833">IFERROR(1*MID(tblSalaries[[#This Row],[How many hours of a day you work on Excel]],B833,C833),0)</f>
        <v>1</v>
      </c>
      <c r="E833" s="9">
        <f t="array" ref="E833">MIN(IFERROR(FIND(lstNum,tblSalaries[[#This Row],[How many hours of a day you work on Excel]],B833+1),""))</f>
        <v>6</v>
      </c>
      <c r="F833" s="9">
        <f t="array" ref="F833">SUMPRODUCT(COUNTIF(lstDigits,MID(tblSalaries[[#This Row],[How many hours of a day you work on Excel]],ROW($1:$9)+1,1)))</f>
        <v>1</v>
      </c>
      <c r="G833" s="11">
        <f t="array" ref="G833">IFERROR(IF(D833=1*MID(tblSalaries[[#This Row],[How many hours of a day you work on Excel]],E833,F833),"",1*MID(tblSalaries[[#This Row],[How many hours of a day you work on Excel]],E833,F833)),0)</f>
        <v>2</v>
      </c>
      <c r="H833" s="11">
        <f t="shared" si="39"/>
        <v>1.5</v>
      </c>
      <c r="I833" s="11">
        <f t="shared" si="40"/>
        <v>1</v>
      </c>
      <c r="J833" s="11">
        <f t="shared" si="38"/>
        <v>2</v>
      </c>
    </row>
    <row r="834" spans="2:10">
      <c r="B834" s="9">
        <f t="array" ref="B834">MIN(IFERROR(FIND(lstNum,tblSalaries[[#This Row],[How many hours of a day you work on Excel]]),""))</f>
        <v>1</v>
      </c>
      <c r="C834" s="9">
        <f t="array" ref="C834">SUMPRODUCT(COUNTIF(lstDigits,MID(tblSalaries[[#This Row],[How many hours of a day you work on Excel]],ROW($1:$9),1)))</f>
        <v>2</v>
      </c>
      <c r="D834" s="11">
        <f t="array" ref="D834">IFERROR(1*MID(tblSalaries[[#This Row],[How many hours of a day you work on Excel]],B834,C834),0)</f>
        <v>4</v>
      </c>
      <c r="E834" s="9">
        <f t="array" ref="E834">MIN(IFERROR(FIND(lstNum,tblSalaries[[#This Row],[How many hours of a day you work on Excel]],B834+1),""))</f>
        <v>6</v>
      </c>
      <c r="F834" s="9">
        <f t="array" ref="F834">SUMPRODUCT(COUNTIF(lstDigits,MID(tblSalaries[[#This Row],[How many hours of a day you work on Excel]],ROW($1:$9)+1,1)))</f>
        <v>1</v>
      </c>
      <c r="G834" s="11">
        <f t="array" ref="G834">IFERROR(IF(D834=1*MID(tblSalaries[[#This Row],[How many hours of a day you work on Excel]],E834,F834),"",1*MID(tblSalaries[[#This Row],[How many hours of a day you work on Excel]],E834,F834)),0)</f>
        <v>6</v>
      </c>
      <c r="H834" s="11">
        <f t="shared" si="39"/>
        <v>5</v>
      </c>
      <c r="I834" s="11">
        <f t="shared" si="40"/>
        <v>4</v>
      </c>
      <c r="J834" s="11">
        <f t="shared" si="38"/>
        <v>6</v>
      </c>
    </row>
    <row r="835" spans="2:10">
      <c r="B835" s="9">
        <f t="array" ref="B835">MIN(IFERROR(FIND(lstNum,tblSalaries[[#This Row],[How many hours of a day you work on Excel]]),""))</f>
        <v>1</v>
      </c>
      <c r="C835" s="9">
        <f t="array" ref="C835">SUMPRODUCT(COUNTIF(lstDigits,MID(tblSalaries[[#This Row],[How many hours of a day you work on Excel]],ROW($1:$9),1)))</f>
        <v>2</v>
      </c>
      <c r="D835" s="11">
        <f t="array" ref="D835">IFERROR(1*MID(tblSalaries[[#This Row],[How many hours of a day you work on Excel]],B835,C835),0)</f>
        <v>4</v>
      </c>
      <c r="E835" s="9">
        <f t="array" ref="E835">MIN(IFERROR(FIND(lstNum,tblSalaries[[#This Row],[How many hours of a day you work on Excel]],B835+1),""))</f>
        <v>6</v>
      </c>
      <c r="F835" s="9">
        <f t="array" ref="F835">SUMPRODUCT(COUNTIF(lstDigits,MID(tblSalaries[[#This Row],[How many hours of a day you work on Excel]],ROW($1:$9)+1,1)))</f>
        <v>1</v>
      </c>
      <c r="G835" s="11">
        <f t="array" ref="G835">IFERROR(IF(D835=1*MID(tblSalaries[[#This Row],[How many hours of a day you work on Excel]],E835,F835),"",1*MID(tblSalaries[[#This Row],[How many hours of a day you work on Excel]],E835,F835)),0)</f>
        <v>6</v>
      </c>
      <c r="H835" s="11">
        <f t="shared" si="39"/>
        <v>5</v>
      </c>
      <c r="I835" s="11">
        <f t="shared" si="40"/>
        <v>4</v>
      </c>
      <c r="J835" s="11">
        <f t="shared" si="38"/>
        <v>6</v>
      </c>
    </row>
    <row r="836" spans="2:10">
      <c r="B836" s="9">
        <f t="array" ref="B836">MIN(IFERROR(FIND(lstNum,tblSalaries[[#This Row],[How many hours of a day you work on Excel]]),""))</f>
        <v>1</v>
      </c>
      <c r="C836" s="9">
        <f t="array" ref="C836">SUMPRODUCT(COUNTIF(lstDigits,MID(tblSalaries[[#This Row],[How many hours of a day you work on Excel]],ROW($1:$9),1)))</f>
        <v>2</v>
      </c>
      <c r="D836" s="11">
        <f t="array" ref="D836">IFERROR(1*MID(tblSalaries[[#This Row],[How many hours of a day you work on Excel]],B836,C836),0)</f>
        <v>4</v>
      </c>
      <c r="E836" s="9">
        <f t="array" ref="E836">MIN(IFERROR(FIND(lstNum,tblSalaries[[#This Row],[How many hours of a day you work on Excel]],B836+1),""))</f>
        <v>6</v>
      </c>
      <c r="F836" s="9">
        <f t="array" ref="F836">SUMPRODUCT(COUNTIF(lstDigits,MID(tblSalaries[[#This Row],[How many hours of a day you work on Excel]],ROW($1:$9)+1,1)))</f>
        <v>1</v>
      </c>
      <c r="G836" s="11">
        <f t="array" ref="G836">IFERROR(IF(D836=1*MID(tblSalaries[[#This Row],[How many hours of a day you work on Excel]],E836,F836),"",1*MID(tblSalaries[[#This Row],[How many hours of a day you work on Excel]],E836,F836)),0)</f>
        <v>6</v>
      </c>
      <c r="H836" s="11">
        <f t="shared" si="39"/>
        <v>5</v>
      </c>
      <c r="I836" s="11">
        <f t="shared" si="40"/>
        <v>4</v>
      </c>
      <c r="J836" s="11">
        <f t="shared" si="38"/>
        <v>6</v>
      </c>
    </row>
    <row r="837" spans="2:10">
      <c r="B837" s="9">
        <f t="array" ref="B837">MIN(IFERROR(FIND(lstNum,tblSalaries[[#This Row],[How many hours of a day you work on Excel]]),""))</f>
        <v>9</v>
      </c>
      <c r="C837" s="9">
        <f t="array" ref="C837">SUMPRODUCT(COUNTIF(lstDigits,MID(tblSalaries[[#This Row],[How many hours of a day you work on Excel]],ROW($1:$9),1)))</f>
        <v>1</v>
      </c>
      <c r="D837" s="11">
        <f t="array" ref="D837">IFERROR(1*MID(tblSalaries[[#This Row],[How many hours of a day you work on Excel]],B837,C837),0)</f>
        <v>8</v>
      </c>
      <c r="E837" s="9">
        <f t="array" ref="E837">MIN(IFERROR(FIND(lstNum,tblSalaries[[#This Row],[How many hours of a day you work on Excel]],B837+1),""))</f>
        <v>31</v>
      </c>
      <c r="F837" s="9">
        <f t="array" ref="F837">SUMPRODUCT(COUNTIF(lstDigits,MID(tblSalaries[[#This Row],[How many hours of a day you work on Excel]],ROW($1:$9)+1,1)))</f>
        <v>1</v>
      </c>
      <c r="G837" s="11" t="str">
        <f t="array" ref="G837">IFERROR(IF(D837=1*MID(tblSalaries[[#This Row],[How many hours of a day you work on Excel]],E837,F837),"",1*MID(tblSalaries[[#This Row],[How many hours of a day you work on Excel]],E837,F837)),0)</f>
        <v/>
      </c>
      <c r="H837" s="11">
        <f t="shared" si="39"/>
        <v>8</v>
      </c>
      <c r="I837" s="11">
        <f t="shared" si="40"/>
        <v>8</v>
      </c>
      <c r="J837" s="11">
        <f t="shared" si="38"/>
        <v>8</v>
      </c>
    </row>
    <row r="838" spans="2:10">
      <c r="B838" s="9">
        <f t="array" ref="B838">MIN(IFERROR(FIND(lstNum,tblSalaries[[#This Row],[How many hours of a day you work on Excel]]),""))</f>
        <v>1</v>
      </c>
      <c r="C838" s="9">
        <f t="array" ref="C838">SUMPRODUCT(COUNTIF(lstDigits,MID(tblSalaries[[#This Row],[How many hours of a day you work on Excel]],ROW($1:$9),1)))</f>
        <v>2</v>
      </c>
      <c r="D838" s="11">
        <f t="array" ref="D838">IFERROR(1*MID(tblSalaries[[#This Row],[How many hours of a day you work on Excel]],B838,C838),0)</f>
        <v>4</v>
      </c>
      <c r="E838" s="9">
        <f t="array" ref="E838">MIN(IFERROR(FIND(lstNum,tblSalaries[[#This Row],[How many hours of a day you work on Excel]],B838+1),""))</f>
        <v>6</v>
      </c>
      <c r="F838" s="9">
        <f t="array" ref="F838">SUMPRODUCT(COUNTIF(lstDigits,MID(tblSalaries[[#This Row],[How many hours of a day you work on Excel]],ROW($1:$9)+1,1)))</f>
        <v>1</v>
      </c>
      <c r="G838" s="11">
        <f t="array" ref="G838">IFERROR(IF(D838=1*MID(tblSalaries[[#This Row],[How many hours of a day you work on Excel]],E838,F838),"",1*MID(tblSalaries[[#This Row],[How many hours of a day you work on Excel]],E838,F838)),0)</f>
        <v>6</v>
      </c>
      <c r="H838" s="11">
        <f t="shared" si="39"/>
        <v>5</v>
      </c>
      <c r="I838" s="11">
        <f t="shared" si="40"/>
        <v>4</v>
      </c>
      <c r="J838" s="11">
        <f t="shared" si="38"/>
        <v>6</v>
      </c>
    </row>
    <row r="839" spans="2:10">
      <c r="B839" s="9">
        <f t="array" ref="B839">MIN(IFERROR(FIND(lstNum,tblSalaries[[#This Row],[How many hours of a day you work on Excel]]),""))</f>
        <v>9</v>
      </c>
      <c r="C839" s="9">
        <f t="array" ref="C839">SUMPRODUCT(COUNTIF(lstDigits,MID(tblSalaries[[#This Row],[How many hours of a day you work on Excel]],ROW($1:$9),1)))</f>
        <v>1</v>
      </c>
      <c r="D839" s="11">
        <f t="array" ref="D839">IFERROR(1*MID(tblSalaries[[#This Row],[How many hours of a day you work on Excel]],B839,C839),0)</f>
        <v>8</v>
      </c>
      <c r="E839" s="9">
        <f t="array" ref="E839">MIN(IFERROR(FIND(lstNum,tblSalaries[[#This Row],[How many hours of a day you work on Excel]],B839+1),""))</f>
        <v>31</v>
      </c>
      <c r="F839" s="9">
        <f t="array" ref="F839">SUMPRODUCT(COUNTIF(lstDigits,MID(tblSalaries[[#This Row],[How many hours of a day you work on Excel]],ROW($1:$9)+1,1)))</f>
        <v>1</v>
      </c>
      <c r="G839" s="11" t="str">
        <f t="array" ref="G839">IFERROR(IF(D839=1*MID(tblSalaries[[#This Row],[How many hours of a day you work on Excel]],E839,F839),"",1*MID(tblSalaries[[#This Row],[How many hours of a day you work on Excel]],E839,F839)),0)</f>
        <v/>
      </c>
      <c r="H839" s="11">
        <f t="shared" si="39"/>
        <v>8</v>
      </c>
      <c r="I839" s="11">
        <f t="shared" si="40"/>
        <v>8</v>
      </c>
      <c r="J839" s="11">
        <f t="shared" ref="J839:J902" si="41">MAX(D839,G839)</f>
        <v>8</v>
      </c>
    </row>
    <row r="840" spans="2:10">
      <c r="B840" s="9">
        <f t="array" ref="B840">MIN(IFERROR(FIND(lstNum,tblSalaries[[#This Row],[How many hours of a day you work on Excel]]),""))</f>
        <v>1</v>
      </c>
      <c r="C840" s="9">
        <f t="array" ref="C840">SUMPRODUCT(COUNTIF(lstDigits,MID(tblSalaries[[#This Row],[How many hours of a day you work on Excel]],ROW($1:$9),1)))</f>
        <v>2</v>
      </c>
      <c r="D840" s="11">
        <f t="array" ref="D840">IFERROR(1*MID(tblSalaries[[#This Row],[How many hours of a day you work on Excel]],B840,C840),0)</f>
        <v>2</v>
      </c>
      <c r="E840" s="9">
        <f t="array" ref="E840">MIN(IFERROR(FIND(lstNum,tblSalaries[[#This Row],[How many hours of a day you work on Excel]],B840+1),""))</f>
        <v>6</v>
      </c>
      <c r="F840" s="9">
        <f t="array" ref="F840">SUMPRODUCT(COUNTIF(lstDigits,MID(tblSalaries[[#This Row],[How many hours of a day you work on Excel]],ROW($1:$9)+1,1)))</f>
        <v>1</v>
      </c>
      <c r="G840" s="11">
        <f t="array" ref="G840">IFERROR(IF(D840=1*MID(tblSalaries[[#This Row],[How many hours of a day you work on Excel]],E840,F840),"",1*MID(tblSalaries[[#This Row],[How many hours of a day you work on Excel]],E840,F840)),0)</f>
        <v>3</v>
      </c>
      <c r="H840" s="11">
        <f t="shared" si="39"/>
        <v>2.5</v>
      </c>
      <c r="I840" s="11">
        <f t="shared" si="40"/>
        <v>2</v>
      </c>
      <c r="J840" s="11">
        <f t="shared" si="41"/>
        <v>3</v>
      </c>
    </row>
    <row r="841" spans="2:10">
      <c r="B841" s="9">
        <f t="array" ref="B841">MIN(IFERROR(FIND(lstNum,tblSalaries[[#This Row],[How many hours of a day you work on Excel]]),""))</f>
        <v>1</v>
      </c>
      <c r="C841" s="9">
        <f t="array" ref="C841">SUMPRODUCT(COUNTIF(lstDigits,MID(tblSalaries[[#This Row],[How many hours of a day you work on Excel]],ROW($1:$9),1)))</f>
        <v>2</v>
      </c>
      <c r="D841" s="11">
        <f t="array" ref="D841">IFERROR(1*MID(tblSalaries[[#This Row],[How many hours of a day you work on Excel]],B841,C841),0)</f>
        <v>2</v>
      </c>
      <c r="E841" s="9">
        <f t="array" ref="E841">MIN(IFERROR(FIND(lstNum,tblSalaries[[#This Row],[How many hours of a day you work on Excel]],B841+1),""))</f>
        <v>6</v>
      </c>
      <c r="F841" s="9">
        <f t="array" ref="F841">SUMPRODUCT(COUNTIF(lstDigits,MID(tblSalaries[[#This Row],[How many hours of a day you work on Excel]],ROW($1:$9)+1,1)))</f>
        <v>1</v>
      </c>
      <c r="G841" s="11">
        <f t="array" ref="G841">IFERROR(IF(D841=1*MID(tblSalaries[[#This Row],[How many hours of a day you work on Excel]],E841,F841),"",1*MID(tblSalaries[[#This Row],[How many hours of a day you work on Excel]],E841,F841)),0)</f>
        <v>3</v>
      </c>
      <c r="H841" s="11">
        <f t="shared" si="39"/>
        <v>2.5</v>
      </c>
      <c r="I841" s="11">
        <f t="shared" si="40"/>
        <v>2</v>
      </c>
      <c r="J841" s="11">
        <f t="shared" si="41"/>
        <v>3</v>
      </c>
    </row>
    <row r="842" spans="2:10">
      <c r="B842" s="9">
        <f t="array" ref="B842">MIN(IFERROR(FIND(lstNum,tblSalaries[[#This Row],[How many hours of a day you work on Excel]]),""))</f>
        <v>1</v>
      </c>
      <c r="C842" s="9">
        <f t="array" ref="C842">SUMPRODUCT(COUNTIF(lstDigits,MID(tblSalaries[[#This Row],[How many hours of a day you work on Excel]],ROW($1:$9),1)))</f>
        <v>2</v>
      </c>
      <c r="D842" s="11">
        <f t="array" ref="D842">IFERROR(1*MID(tblSalaries[[#This Row],[How many hours of a day you work on Excel]],B842,C842),0)</f>
        <v>4</v>
      </c>
      <c r="E842" s="9">
        <f t="array" ref="E842">MIN(IFERROR(FIND(lstNum,tblSalaries[[#This Row],[How many hours of a day you work on Excel]],B842+1),""))</f>
        <v>6</v>
      </c>
      <c r="F842" s="9">
        <f t="array" ref="F842">SUMPRODUCT(COUNTIF(lstDigits,MID(tblSalaries[[#This Row],[How many hours of a day you work on Excel]],ROW($1:$9)+1,1)))</f>
        <v>1</v>
      </c>
      <c r="G842" s="11">
        <f t="array" ref="G842">IFERROR(IF(D842=1*MID(tblSalaries[[#This Row],[How many hours of a day you work on Excel]],E842,F842),"",1*MID(tblSalaries[[#This Row],[How many hours of a day you work on Excel]],E842,F842)),0)</f>
        <v>6</v>
      </c>
      <c r="H842" s="11">
        <f t="shared" si="39"/>
        <v>5</v>
      </c>
      <c r="I842" s="11">
        <f t="shared" si="40"/>
        <v>4</v>
      </c>
      <c r="J842" s="11">
        <f t="shared" si="41"/>
        <v>6</v>
      </c>
    </row>
    <row r="843" spans="2:10">
      <c r="B843" s="9">
        <f t="array" ref="B843">MIN(IFERROR(FIND(lstNum,tblSalaries[[#This Row],[How many hours of a day you work on Excel]]),""))</f>
        <v>1</v>
      </c>
      <c r="C843" s="9">
        <f t="array" ref="C843">SUMPRODUCT(COUNTIF(lstDigits,MID(tblSalaries[[#This Row],[How many hours of a day you work on Excel]],ROW($1:$9),1)))</f>
        <v>2</v>
      </c>
      <c r="D843" s="11">
        <f t="array" ref="D843">IFERROR(1*MID(tblSalaries[[#This Row],[How many hours of a day you work on Excel]],B843,C843),0)</f>
        <v>4</v>
      </c>
      <c r="E843" s="9">
        <f t="array" ref="E843">MIN(IFERROR(FIND(lstNum,tblSalaries[[#This Row],[How many hours of a day you work on Excel]],B843+1),""))</f>
        <v>6</v>
      </c>
      <c r="F843" s="9">
        <f t="array" ref="F843">SUMPRODUCT(COUNTIF(lstDigits,MID(tblSalaries[[#This Row],[How many hours of a day you work on Excel]],ROW($1:$9)+1,1)))</f>
        <v>1</v>
      </c>
      <c r="G843" s="11">
        <f t="array" ref="G843">IFERROR(IF(D843=1*MID(tblSalaries[[#This Row],[How many hours of a day you work on Excel]],E843,F843),"",1*MID(tblSalaries[[#This Row],[How many hours of a day you work on Excel]],E843,F843)),0)</f>
        <v>6</v>
      </c>
      <c r="H843" s="11">
        <f t="shared" si="39"/>
        <v>5</v>
      </c>
      <c r="I843" s="11">
        <f t="shared" si="40"/>
        <v>4</v>
      </c>
      <c r="J843" s="11">
        <f t="shared" si="41"/>
        <v>6</v>
      </c>
    </row>
    <row r="844" spans="2:10">
      <c r="B844" s="9">
        <f t="array" ref="B844">MIN(IFERROR(FIND(lstNum,tblSalaries[[#This Row],[How many hours of a day you work on Excel]]),""))</f>
        <v>1</v>
      </c>
      <c r="C844" s="9">
        <f t="array" ref="C844">SUMPRODUCT(COUNTIF(lstDigits,MID(tblSalaries[[#This Row],[How many hours of a day you work on Excel]],ROW($1:$9),1)))</f>
        <v>2</v>
      </c>
      <c r="D844" s="11">
        <f t="array" ref="D844">IFERROR(1*MID(tblSalaries[[#This Row],[How many hours of a day you work on Excel]],B844,C844),0)</f>
        <v>4</v>
      </c>
      <c r="E844" s="9">
        <f t="array" ref="E844">MIN(IFERROR(FIND(lstNum,tblSalaries[[#This Row],[How many hours of a day you work on Excel]],B844+1),""))</f>
        <v>6</v>
      </c>
      <c r="F844" s="9">
        <f t="array" ref="F844">SUMPRODUCT(COUNTIF(lstDigits,MID(tblSalaries[[#This Row],[How many hours of a day you work on Excel]],ROW($1:$9)+1,1)))</f>
        <v>1</v>
      </c>
      <c r="G844" s="11">
        <f t="array" ref="G844">IFERROR(IF(D844=1*MID(tblSalaries[[#This Row],[How many hours of a day you work on Excel]],E844,F844),"",1*MID(tblSalaries[[#This Row],[How many hours of a day you work on Excel]],E844,F844)),0)</f>
        <v>6</v>
      </c>
      <c r="H844" s="11">
        <f t="shared" si="39"/>
        <v>5</v>
      </c>
      <c r="I844" s="11">
        <f t="shared" si="40"/>
        <v>4</v>
      </c>
      <c r="J844" s="11">
        <f t="shared" si="41"/>
        <v>6</v>
      </c>
    </row>
    <row r="845" spans="2:10">
      <c r="B845" s="9">
        <f t="array" ref="B845">MIN(IFERROR(FIND(lstNum,tblSalaries[[#This Row],[How many hours of a day you work on Excel]]),""))</f>
        <v>9</v>
      </c>
      <c r="C845" s="9">
        <f t="array" ref="C845">SUMPRODUCT(COUNTIF(lstDigits,MID(tblSalaries[[#This Row],[How many hours of a day you work on Excel]],ROW($1:$9),1)))</f>
        <v>1</v>
      </c>
      <c r="D845" s="11">
        <f t="array" ref="D845">IFERROR(1*MID(tblSalaries[[#This Row],[How many hours of a day you work on Excel]],B845,C845),0)</f>
        <v>8</v>
      </c>
      <c r="E845" s="9">
        <f t="array" ref="E845">MIN(IFERROR(FIND(lstNum,tblSalaries[[#This Row],[How many hours of a day you work on Excel]],B845+1),""))</f>
        <v>31</v>
      </c>
      <c r="F845" s="9">
        <f t="array" ref="F845">SUMPRODUCT(COUNTIF(lstDigits,MID(tblSalaries[[#This Row],[How many hours of a day you work on Excel]],ROW($1:$9)+1,1)))</f>
        <v>1</v>
      </c>
      <c r="G845" s="11" t="str">
        <f t="array" ref="G845">IFERROR(IF(D845=1*MID(tblSalaries[[#This Row],[How many hours of a day you work on Excel]],E845,F845),"",1*MID(tblSalaries[[#This Row],[How many hours of a day you work on Excel]],E845,F845)),0)</f>
        <v/>
      </c>
      <c r="H845" s="11">
        <f t="shared" si="39"/>
        <v>8</v>
      </c>
      <c r="I845" s="11">
        <f t="shared" si="40"/>
        <v>8</v>
      </c>
      <c r="J845" s="11">
        <f t="shared" si="41"/>
        <v>8</v>
      </c>
    </row>
    <row r="846" spans="2:10">
      <c r="B846" s="9">
        <f t="array" ref="B846">MIN(IFERROR(FIND(lstNum,tblSalaries[[#This Row],[How many hours of a day you work on Excel]]),""))</f>
        <v>1</v>
      </c>
      <c r="C846" s="9">
        <f t="array" ref="C846">SUMPRODUCT(COUNTIF(lstDigits,MID(tblSalaries[[#This Row],[How many hours of a day you work on Excel]],ROW($1:$9),1)))</f>
        <v>2</v>
      </c>
      <c r="D846" s="11">
        <f t="array" ref="D846">IFERROR(1*MID(tblSalaries[[#This Row],[How many hours of a day you work on Excel]],B846,C846),0)</f>
        <v>2</v>
      </c>
      <c r="E846" s="9">
        <f t="array" ref="E846">MIN(IFERROR(FIND(lstNum,tblSalaries[[#This Row],[How many hours of a day you work on Excel]],B846+1),""))</f>
        <v>6</v>
      </c>
      <c r="F846" s="9">
        <f t="array" ref="F846">SUMPRODUCT(COUNTIF(lstDigits,MID(tblSalaries[[#This Row],[How many hours of a day you work on Excel]],ROW($1:$9)+1,1)))</f>
        <v>1</v>
      </c>
      <c r="G846" s="11">
        <f t="array" ref="G846">IFERROR(IF(D846=1*MID(tblSalaries[[#This Row],[How many hours of a day you work on Excel]],E846,F846),"",1*MID(tblSalaries[[#This Row],[How many hours of a day you work on Excel]],E846,F846)),0)</f>
        <v>3</v>
      </c>
      <c r="H846" s="11">
        <f t="shared" si="39"/>
        <v>2.5</v>
      </c>
      <c r="I846" s="11">
        <f t="shared" si="40"/>
        <v>2</v>
      </c>
      <c r="J846" s="11">
        <f t="shared" si="41"/>
        <v>3</v>
      </c>
    </row>
    <row r="847" spans="2:10">
      <c r="B847" s="9">
        <f t="array" ref="B847">MIN(IFERROR(FIND(lstNum,tblSalaries[[#This Row],[How many hours of a day you work on Excel]]),""))</f>
        <v>1</v>
      </c>
      <c r="C847" s="9">
        <f t="array" ref="C847">SUMPRODUCT(COUNTIF(lstDigits,MID(tblSalaries[[#This Row],[How many hours of a day you work on Excel]],ROW($1:$9),1)))</f>
        <v>2</v>
      </c>
      <c r="D847" s="11">
        <f t="array" ref="D847">IFERROR(1*MID(tblSalaries[[#This Row],[How many hours of a day you work on Excel]],B847,C847),0)</f>
        <v>4</v>
      </c>
      <c r="E847" s="9">
        <f t="array" ref="E847">MIN(IFERROR(FIND(lstNum,tblSalaries[[#This Row],[How many hours of a day you work on Excel]],B847+1),""))</f>
        <v>6</v>
      </c>
      <c r="F847" s="9">
        <f t="array" ref="F847">SUMPRODUCT(COUNTIF(lstDigits,MID(tblSalaries[[#This Row],[How many hours of a day you work on Excel]],ROW($1:$9)+1,1)))</f>
        <v>1</v>
      </c>
      <c r="G847" s="11">
        <f t="array" ref="G847">IFERROR(IF(D847=1*MID(tblSalaries[[#This Row],[How many hours of a day you work on Excel]],E847,F847),"",1*MID(tblSalaries[[#This Row],[How many hours of a day you work on Excel]],E847,F847)),0)</f>
        <v>6</v>
      </c>
      <c r="H847" s="11">
        <f t="shared" si="39"/>
        <v>5</v>
      </c>
      <c r="I847" s="11">
        <f t="shared" si="40"/>
        <v>4</v>
      </c>
      <c r="J847" s="11">
        <f t="shared" si="41"/>
        <v>6</v>
      </c>
    </row>
    <row r="848" spans="2:10">
      <c r="B848" s="9">
        <f t="array" ref="B848">MIN(IFERROR(FIND(lstNum,tblSalaries[[#This Row],[How many hours of a day you work on Excel]]),""))</f>
        <v>9</v>
      </c>
      <c r="C848" s="9">
        <f t="array" ref="C848">SUMPRODUCT(COUNTIF(lstDigits,MID(tblSalaries[[#This Row],[How many hours of a day you work on Excel]],ROW($1:$9),1)))</f>
        <v>1</v>
      </c>
      <c r="D848" s="11">
        <f t="array" ref="D848">IFERROR(1*MID(tblSalaries[[#This Row],[How many hours of a day you work on Excel]],B848,C848),0)</f>
        <v>8</v>
      </c>
      <c r="E848" s="9">
        <f t="array" ref="E848">MIN(IFERROR(FIND(lstNum,tblSalaries[[#This Row],[How many hours of a day you work on Excel]],B848+1),""))</f>
        <v>31</v>
      </c>
      <c r="F848" s="9">
        <f t="array" ref="F848">SUMPRODUCT(COUNTIF(lstDigits,MID(tblSalaries[[#This Row],[How many hours of a day you work on Excel]],ROW($1:$9)+1,1)))</f>
        <v>1</v>
      </c>
      <c r="G848" s="11" t="str">
        <f t="array" ref="G848">IFERROR(IF(D848=1*MID(tblSalaries[[#This Row],[How many hours of a day you work on Excel]],E848,F848),"",1*MID(tblSalaries[[#This Row],[How many hours of a day you work on Excel]],E848,F848)),0)</f>
        <v/>
      </c>
      <c r="H848" s="11">
        <f t="shared" si="39"/>
        <v>8</v>
      </c>
      <c r="I848" s="11">
        <f t="shared" si="40"/>
        <v>8</v>
      </c>
      <c r="J848" s="11">
        <f t="shared" si="41"/>
        <v>8</v>
      </c>
    </row>
    <row r="849" spans="2:10">
      <c r="B849" s="9">
        <f t="array" ref="B849">MIN(IFERROR(FIND(lstNum,tblSalaries[[#This Row],[How many hours of a day you work on Excel]]),""))</f>
        <v>9</v>
      </c>
      <c r="C849" s="9">
        <f t="array" ref="C849">SUMPRODUCT(COUNTIF(lstDigits,MID(tblSalaries[[#This Row],[How many hours of a day you work on Excel]],ROW($1:$9),1)))</f>
        <v>1</v>
      </c>
      <c r="D849" s="11">
        <f t="array" ref="D849">IFERROR(1*MID(tblSalaries[[#This Row],[How many hours of a day you work on Excel]],B849,C849),0)</f>
        <v>8</v>
      </c>
      <c r="E849" s="9">
        <f t="array" ref="E849">MIN(IFERROR(FIND(lstNum,tblSalaries[[#This Row],[How many hours of a day you work on Excel]],B849+1),""))</f>
        <v>31</v>
      </c>
      <c r="F849" s="9">
        <f t="array" ref="F849">SUMPRODUCT(COUNTIF(lstDigits,MID(tblSalaries[[#This Row],[How many hours of a day you work on Excel]],ROW($1:$9)+1,1)))</f>
        <v>1</v>
      </c>
      <c r="G849" s="11" t="str">
        <f t="array" ref="G849">IFERROR(IF(D849=1*MID(tblSalaries[[#This Row],[How many hours of a day you work on Excel]],E849,F849),"",1*MID(tblSalaries[[#This Row],[How many hours of a day you work on Excel]],E849,F849)),0)</f>
        <v/>
      </c>
      <c r="H849" s="11">
        <f t="shared" si="39"/>
        <v>8</v>
      </c>
      <c r="I849" s="11">
        <f t="shared" si="40"/>
        <v>8</v>
      </c>
      <c r="J849" s="11">
        <f t="shared" si="41"/>
        <v>8</v>
      </c>
    </row>
    <row r="850" spans="2:10">
      <c r="B850" s="9">
        <f t="array" ref="B850">MIN(IFERROR(FIND(lstNum,tblSalaries[[#This Row],[How many hours of a day you work on Excel]]),""))</f>
        <v>1</v>
      </c>
      <c r="C850" s="9">
        <f t="array" ref="C850">SUMPRODUCT(COUNTIF(lstDigits,MID(tblSalaries[[#This Row],[How many hours of a day you work on Excel]],ROW($1:$9),1)))</f>
        <v>2</v>
      </c>
      <c r="D850" s="11">
        <f t="array" ref="D850">IFERROR(1*MID(tblSalaries[[#This Row],[How many hours of a day you work on Excel]],B850,C850),0)</f>
        <v>2</v>
      </c>
      <c r="E850" s="9">
        <f t="array" ref="E850">MIN(IFERROR(FIND(lstNum,tblSalaries[[#This Row],[How many hours of a day you work on Excel]],B850+1),""))</f>
        <v>6</v>
      </c>
      <c r="F850" s="9">
        <f t="array" ref="F850">SUMPRODUCT(COUNTIF(lstDigits,MID(tblSalaries[[#This Row],[How many hours of a day you work on Excel]],ROW($1:$9)+1,1)))</f>
        <v>1</v>
      </c>
      <c r="G850" s="11">
        <f t="array" ref="G850">IFERROR(IF(D850=1*MID(tblSalaries[[#This Row],[How many hours of a day you work on Excel]],E850,F850),"",1*MID(tblSalaries[[#This Row],[How many hours of a day you work on Excel]],E850,F850)),0)</f>
        <v>3</v>
      </c>
      <c r="H850" s="11">
        <f t="shared" si="39"/>
        <v>2.5</v>
      </c>
      <c r="I850" s="11">
        <f t="shared" si="40"/>
        <v>2</v>
      </c>
      <c r="J850" s="11">
        <f t="shared" si="41"/>
        <v>3</v>
      </c>
    </row>
    <row r="851" spans="2:10">
      <c r="B851" s="9">
        <f t="array" ref="B851">MIN(IFERROR(FIND(lstNum,tblSalaries[[#This Row],[How many hours of a day you work on Excel]]),""))</f>
        <v>1</v>
      </c>
      <c r="C851" s="9">
        <f t="array" ref="C851">SUMPRODUCT(COUNTIF(lstDigits,MID(tblSalaries[[#This Row],[How many hours of a day you work on Excel]],ROW($1:$9),1)))</f>
        <v>2</v>
      </c>
      <c r="D851" s="11">
        <f t="array" ref="D851">IFERROR(1*MID(tblSalaries[[#This Row],[How many hours of a day you work on Excel]],B851,C851),0)</f>
        <v>1</v>
      </c>
      <c r="E851" s="9">
        <f t="array" ref="E851">MIN(IFERROR(FIND(lstNum,tblSalaries[[#This Row],[How many hours of a day you work on Excel]],B851+1),""))</f>
        <v>6</v>
      </c>
      <c r="F851" s="9">
        <f t="array" ref="F851">SUMPRODUCT(COUNTIF(lstDigits,MID(tblSalaries[[#This Row],[How many hours of a day you work on Excel]],ROW($1:$9)+1,1)))</f>
        <v>1</v>
      </c>
      <c r="G851" s="11">
        <f t="array" ref="G851">IFERROR(IF(D851=1*MID(tblSalaries[[#This Row],[How many hours of a day you work on Excel]],E851,F851),"",1*MID(tblSalaries[[#This Row],[How many hours of a day you work on Excel]],E851,F851)),0)</f>
        <v>2</v>
      </c>
      <c r="H851" s="11">
        <f t="shared" si="39"/>
        <v>1.5</v>
      </c>
      <c r="I851" s="11">
        <f t="shared" si="40"/>
        <v>1</v>
      </c>
      <c r="J851" s="11">
        <f t="shared" si="41"/>
        <v>2</v>
      </c>
    </row>
    <row r="852" spans="2:10">
      <c r="B852" s="9">
        <f t="array" ref="B852">MIN(IFERROR(FIND(lstNum,tblSalaries[[#This Row],[How many hours of a day you work on Excel]]),""))</f>
        <v>1</v>
      </c>
      <c r="C852" s="9">
        <f t="array" ref="C852">SUMPRODUCT(COUNTIF(lstDigits,MID(tblSalaries[[#This Row],[How many hours of a day you work on Excel]],ROW($1:$9),1)))</f>
        <v>2</v>
      </c>
      <c r="D852" s="11">
        <f t="array" ref="D852">IFERROR(1*MID(tblSalaries[[#This Row],[How many hours of a day you work on Excel]],B852,C852),0)</f>
        <v>4</v>
      </c>
      <c r="E852" s="9">
        <f t="array" ref="E852">MIN(IFERROR(FIND(lstNum,tblSalaries[[#This Row],[How many hours of a day you work on Excel]],B852+1),""))</f>
        <v>6</v>
      </c>
      <c r="F852" s="9">
        <f t="array" ref="F852">SUMPRODUCT(COUNTIF(lstDigits,MID(tblSalaries[[#This Row],[How many hours of a day you work on Excel]],ROW($1:$9)+1,1)))</f>
        <v>1</v>
      </c>
      <c r="G852" s="11">
        <f t="array" ref="G852">IFERROR(IF(D852=1*MID(tblSalaries[[#This Row],[How many hours of a day you work on Excel]],E852,F852),"",1*MID(tblSalaries[[#This Row],[How many hours of a day you work on Excel]],E852,F852)),0)</f>
        <v>6</v>
      </c>
      <c r="H852" s="11">
        <f t="shared" si="39"/>
        <v>5</v>
      </c>
      <c r="I852" s="11">
        <f t="shared" si="40"/>
        <v>4</v>
      </c>
      <c r="J852" s="11">
        <f t="shared" si="41"/>
        <v>6</v>
      </c>
    </row>
    <row r="853" spans="2:10">
      <c r="B853" s="9">
        <f t="array" ref="B853">MIN(IFERROR(FIND(lstNum,tblSalaries[[#This Row],[How many hours of a day you work on Excel]]),""))</f>
        <v>1</v>
      </c>
      <c r="C853" s="9">
        <f t="array" ref="C853">SUMPRODUCT(COUNTIF(lstDigits,MID(tblSalaries[[#This Row],[How many hours of a day you work on Excel]],ROW($1:$9),1)))</f>
        <v>2</v>
      </c>
      <c r="D853" s="11">
        <f t="array" ref="D853">IFERROR(1*MID(tblSalaries[[#This Row],[How many hours of a day you work on Excel]],B853,C853),0)</f>
        <v>1</v>
      </c>
      <c r="E853" s="9">
        <f t="array" ref="E853">MIN(IFERROR(FIND(lstNum,tblSalaries[[#This Row],[How many hours of a day you work on Excel]],B853+1),""))</f>
        <v>6</v>
      </c>
      <c r="F853" s="9">
        <f t="array" ref="F853">SUMPRODUCT(COUNTIF(lstDigits,MID(tblSalaries[[#This Row],[How many hours of a day you work on Excel]],ROW($1:$9)+1,1)))</f>
        <v>1</v>
      </c>
      <c r="G853" s="11">
        <f t="array" ref="G853">IFERROR(IF(D853=1*MID(tblSalaries[[#This Row],[How many hours of a day you work on Excel]],E853,F853),"",1*MID(tblSalaries[[#This Row],[How many hours of a day you work on Excel]],E853,F853)),0)</f>
        <v>2</v>
      </c>
      <c r="H853" s="11">
        <f t="shared" si="39"/>
        <v>1.5</v>
      </c>
      <c r="I853" s="11">
        <f t="shared" si="40"/>
        <v>1</v>
      </c>
      <c r="J853" s="11">
        <f t="shared" si="41"/>
        <v>2</v>
      </c>
    </row>
    <row r="854" spans="2:10">
      <c r="B854" s="9">
        <f t="array" ref="B854">MIN(IFERROR(FIND(lstNum,tblSalaries[[#This Row],[How many hours of a day you work on Excel]]),""))</f>
        <v>9</v>
      </c>
      <c r="C854" s="9">
        <f t="array" ref="C854">SUMPRODUCT(COUNTIF(lstDigits,MID(tblSalaries[[#This Row],[How many hours of a day you work on Excel]],ROW($1:$9),1)))</f>
        <v>1</v>
      </c>
      <c r="D854" s="11">
        <f t="array" ref="D854">IFERROR(1*MID(tblSalaries[[#This Row],[How many hours of a day you work on Excel]],B854,C854),0)</f>
        <v>8</v>
      </c>
      <c r="E854" s="9">
        <f t="array" ref="E854">MIN(IFERROR(FIND(lstNum,tblSalaries[[#This Row],[How many hours of a day you work on Excel]],B854+1),""))</f>
        <v>31</v>
      </c>
      <c r="F854" s="9">
        <f t="array" ref="F854">SUMPRODUCT(COUNTIF(lstDigits,MID(tblSalaries[[#This Row],[How many hours of a day you work on Excel]],ROW($1:$9)+1,1)))</f>
        <v>1</v>
      </c>
      <c r="G854" s="11" t="str">
        <f t="array" ref="G854">IFERROR(IF(D854=1*MID(tblSalaries[[#This Row],[How many hours of a day you work on Excel]],E854,F854),"",1*MID(tblSalaries[[#This Row],[How many hours of a day you work on Excel]],E854,F854)),0)</f>
        <v/>
      </c>
      <c r="H854" s="11">
        <f t="shared" si="39"/>
        <v>8</v>
      </c>
      <c r="I854" s="11">
        <f t="shared" si="40"/>
        <v>8</v>
      </c>
      <c r="J854" s="11">
        <f t="shared" si="41"/>
        <v>8</v>
      </c>
    </row>
    <row r="855" spans="2:10">
      <c r="B855" s="9">
        <f t="array" ref="B855">MIN(IFERROR(FIND(lstNum,tblSalaries[[#This Row],[How many hours of a day you work on Excel]]),""))</f>
        <v>1</v>
      </c>
      <c r="C855" s="9">
        <f t="array" ref="C855">SUMPRODUCT(COUNTIF(lstDigits,MID(tblSalaries[[#This Row],[How many hours of a day you work on Excel]],ROW($1:$9),1)))</f>
        <v>2</v>
      </c>
      <c r="D855" s="11">
        <f t="array" ref="D855">IFERROR(1*MID(tblSalaries[[#This Row],[How many hours of a day you work on Excel]],B855,C855),0)</f>
        <v>2</v>
      </c>
      <c r="E855" s="9">
        <f t="array" ref="E855">MIN(IFERROR(FIND(lstNum,tblSalaries[[#This Row],[How many hours of a day you work on Excel]],B855+1),""))</f>
        <v>6</v>
      </c>
      <c r="F855" s="9">
        <f t="array" ref="F855">SUMPRODUCT(COUNTIF(lstDigits,MID(tblSalaries[[#This Row],[How many hours of a day you work on Excel]],ROW($1:$9)+1,1)))</f>
        <v>1</v>
      </c>
      <c r="G855" s="11">
        <f t="array" ref="G855">IFERROR(IF(D855=1*MID(tblSalaries[[#This Row],[How many hours of a day you work on Excel]],E855,F855),"",1*MID(tblSalaries[[#This Row],[How many hours of a day you work on Excel]],E855,F855)),0)</f>
        <v>3</v>
      </c>
      <c r="H855" s="11">
        <f t="shared" si="39"/>
        <v>2.5</v>
      </c>
      <c r="I855" s="11">
        <f t="shared" si="40"/>
        <v>2</v>
      </c>
      <c r="J855" s="11">
        <f t="shared" si="41"/>
        <v>3</v>
      </c>
    </row>
    <row r="856" spans="2:10">
      <c r="B856" s="9">
        <f t="array" ref="B856">MIN(IFERROR(FIND(lstNum,tblSalaries[[#This Row],[How many hours of a day you work on Excel]]),""))</f>
        <v>9</v>
      </c>
      <c r="C856" s="9">
        <f t="array" ref="C856">SUMPRODUCT(COUNTIF(lstDigits,MID(tblSalaries[[#This Row],[How many hours of a day you work on Excel]],ROW($1:$9),1)))</f>
        <v>1</v>
      </c>
      <c r="D856" s="11">
        <f t="array" ref="D856">IFERROR(1*MID(tblSalaries[[#This Row],[How many hours of a day you work on Excel]],B856,C856),0)</f>
        <v>8</v>
      </c>
      <c r="E856" s="9">
        <f t="array" ref="E856">MIN(IFERROR(FIND(lstNum,tblSalaries[[#This Row],[How many hours of a day you work on Excel]],B856+1),""))</f>
        <v>31</v>
      </c>
      <c r="F856" s="9">
        <f t="array" ref="F856">SUMPRODUCT(COUNTIF(lstDigits,MID(tblSalaries[[#This Row],[How many hours of a day you work on Excel]],ROW($1:$9)+1,1)))</f>
        <v>1</v>
      </c>
      <c r="G856" s="11" t="str">
        <f t="array" ref="G856">IFERROR(IF(D856=1*MID(tblSalaries[[#This Row],[How many hours of a day you work on Excel]],E856,F856),"",1*MID(tblSalaries[[#This Row],[How many hours of a day you work on Excel]],E856,F856)),0)</f>
        <v/>
      </c>
      <c r="H856" s="11">
        <f t="shared" ref="H856:H919" si="42">AVERAGE(D856,G856)</f>
        <v>8</v>
      </c>
      <c r="I856" s="11">
        <f t="shared" ref="I856:I919" si="43">MIN(D856,G856)</f>
        <v>8</v>
      </c>
      <c r="J856" s="11">
        <f t="shared" si="41"/>
        <v>8</v>
      </c>
    </row>
    <row r="857" spans="2:10">
      <c r="B857" s="9">
        <f t="array" ref="B857">MIN(IFERROR(FIND(lstNum,tblSalaries[[#This Row],[How many hours of a day you work on Excel]]),""))</f>
        <v>1</v>
      </c>
      <c r="C857" s="9">
        <f t="array" ref="C857">SUMPRODUCT(COUNTIF(lstDigits,MID(tblSalaries[[#This Row],[How many hours of a day you work on Excel]],ROW($1:$9),1)))</f>
        <v>2</v>
      </c>
      <c r="D857" s="11">
        <f t="array" ref="D857">IFERROR(1*MID(tblSalaries[[#This Row],[How many hours of a day you work on Excel]],B857,C857),0)</f>
        <v>4</v>
      </c>
      <c r="E857" s="9">
        <f t="array" ref="E857">MIN(IFERROR(FIND(lstNum,tblSalaries[[#This Row],[How many hours of a day you work on Excel]],B857+1),""))</f>
        <v>6</v>
      </c>
      <c r="F857" s="9">
        <f t="array" ref="F857">SUMPRODUCT(COUNTIF(lstDigits,MID(tblSalaries[[#This Row],[How many hours of a day you work on Excel]],ROW($1:$9)+1,1)))</f>
        <v>1</v>
      </c>
      <c r="G857" s="11">
        <f t="array" ref="G857">IFERROR(IF(D857=1*MID(tblSalaries[[#This Row],[How many hours of a day you work on Excel]],E857,F857),"",1*MID(tblSalaries[[#This Row],[How many hours of a day you work on Excel]],E857,F857)),0)</f>
        <v>6</v>
      </c>
      <c r="H857" s="11">
        <f t="shared" si="42"/>
        <v>5</v>
      </c>
      <c r="I857" s="11">
        <f t="shared" si="43"/>
        <v>4</v>
      </c>
      <c r="J857" s="11">
        <f t="shared" si="41"/>
        <v>6</v>
      </c>
    </row>
    <row r="858" spans="2:10">
      <c r="B858" s="9">
        <f t="array" ref="B858">MIN(IFERROR(FIND(lstNum,tblSalaries[[#This Row],[How many hours of a day you work on Excel]]),""))</f>
        <v>1</v>
      </c>
      <c r="C858" s="9">
        <f t="array" ref="C858">SUMPRODUCT(COUNTIF(lstDigits,MID(tblSalaries[[#This Row],[How many hours of a day you work on Excel]],ROW($1:$9),1)))</f>
        <v>2</v>
      </c>
      <c r="D858" s="11">
        <f t="array" ref="D858">IFERROR(1*MID(tblSalaries[[#This Row],[How many hours of a day you work on Excel]],B858,C858),0)</f>
        <v>4</v>
      </c>
      <c r="E858" s="9">
        <f t="array" ref="E858">MIN(IFERROR(FIND(lstNum,tblSalaries[[#This Row],[How many hours of a day you work on Excel]],B858+1),""))</f>
        <v>6</v>
      </c>
      <c r="F858" s="9">
        <f t="array" ref="F858">SUMPRODUCT(COUNTIF(lstDigits,MID(tblSalaries[[#This Row],[How many hours of a day you work on Excel]],ROW($1:$9)+1,1)))</f>
        <v>1</v>
      </c>
      <c r="G858" s="11">
        <f t="array" ref="G858">IFERROR(IF(D858=1*MID(tblSalaries[[#This Row],[How many hours of a day you work on Excel]],E858,F858),"",1*MID(tblSalaries[[#This Row],[How many hours of a day you work on Excel]],E858,F858)),0)</f>
        <v>6</v>
      </c>
      <c r="H858" s="11">
        <f t="shared" si="42"/>
        <v>5</v>
      </c>
      <c r="I858" s="11">
        <f t="shared" si="43"/>
        <v>4</v>
      </c>
      <c r="J858" s="11">
        <f t="shared" si="41"/>
        <v>6</v>
      </c>
    </row>
    <row r="859" spans="2:10">
      <c r="B859" s="9">
        <f t="array" ref="B859">MIN(IFERROR(FIND(lstNum,tblSalaries[[#This Row],[How many hours of a day you work on Excel]]),""))</f>
        <v>1</v>
      </c>
      <c r="C859" s="9">
        <f t="array" ref="C859">SUMPRODUCT(COUNTIF(lstDigits,MID(tblSalaries[[#This Row],[How many hours of a day you work on Excel]],ROW($1:$9),1)))</f>
        <v>2</v>
      </c>
      <c r="D859" s="11">
        <f t="array" ref="D859">IFERROR(1*MID(tblSalaries[[#This Row],[How many hours of a day you work on Excel]],B859,C859),0)</f>
        <v>2</v>
      </c>
      <c r="E859" s="9">
        <f t="array" ref="E859">MIN(IFERROR(FIND(lstNum,tblSalaries[[#This Row],[How many hours of a day you work on Excel]],B859+1),""))</f>
        <v>6</v>
      </c>
      <c r="F859" s="9">
        <f t="array" ref="F859">SUMPRODUCT(COUNTIF(lstDigits,MID(tblSalaries[[#This Row],[How many hours of a day you work on Excel]],ROW($1:$9)+1,1)))</f>
        <v>1</v>
      </c>
      <c r="G859" s="11">
        <f t="array" ref="G859">IFERROR(IF(D859=1*MID(tblSalaries[[#This Row],[How many hours of a day you work on Excel]],E859,F859),"",1*MID(tblSalaries[[#This Row],[How many hours of a day you work on Excel]],E859,F859)),0)</f>
        <v>3</v>
      </c>
      <c r="H859" s="11">
        <f t="shared" si="42"/>
        <v>2.5</v>
      </c>
      <c r="I859" s="11">
        <f t="shared" si="43"/>
        <v>2</v>
      </c>
      <c r="J859" s="11">
        <f t="shared" si="41"/>
        <v>3</v>
      </c>
    </row>
    <row r="860" spans="2:10">
      <c r="B860" s="9">
        <f t="array" ref="B860">MIN(IFERROR(FIND(lstNum,tblSalaries[[#This Row],[How many hours of a day you work on Excel]]),""))</f>
        <v>1</v>
      </c>
      <c r="C860" s="9">
        <f t="array" ref="C860">SUMPRODUCT(COUNTIF(lstDigits,MID(tblSalaries[[#This Row],[How many hours of a day you work on Excel]],ROW($1:$9),1)))</f>
        <v>2</v>
      </c>
      <c r="D860" s="11">
        <f t="array" ref="D860">IFERROR(1*MID(tblSalaries[[#This Row],[How many hours of a day you work on Excel]],B860,C860),0)</f>
        <v>4</v>
      </c>
      <c r="E860" s="9">
        <f t="array" ref="E860">MIN(IFERROR(FIND(lstNum,tblSalaries[[#This Row],[How many hours of a day you work on Excel]],B860+1),""))</f>
        <v>6</v>
      </c>
      <c r="F860" s="9">
        <f t="array" ref="F860">SUMPRODUCT(COUNTIF(lstDigits,MID(tblSalaries[[#This Row],[How many hours of a day you work on Excel]],ROW($1:$9)+1,1)))</f>
        <v>1</v>
      </c>
      <c r="G860" s="11">
        <f t="array" ref="G860">IFERROR(IF(D860=1*MID(tblSalaries[[#This Row],[How many hours of a day you work on Excel]],E860,F860),"",1*MID(tblSalaries[[#This Row],[How many hours of a day you work on Excel]],E860,F860)),0)</f>
        <v>6</v>
      </c>
      <c r="H860" s="11">
        <f t="shared" si="42"/>
        <v>5</v>
      </c>
      <c r="I860" s="11">
        <f t="shared" si="43"/>
        <v>4</v>
      </c>
      <c r="J860" s="11">
        <f t="shared" si="41"/>
        <v>6</v>
      </c>
    </row>
    <row r="861" spans="2:10">
      <c r="B861" s="9">
        <f t="array" ref="B861">MIN(IFERROR(FIND(lstNum,tblSalaries[[#This Row],[How many hours of a day you work on Excel]]),""))</f>
        <v>9</v>
      </c>
      <c r="C861" s="9">
        <f t="array" ref="C861">SUMPRODUCT(COUNTIF(lstDigits,MID(tblSalaries[[#This Row],[How many hours of a day you work on Excel]],ROW($1:$9),1)))</f>
        <v>1</v>
      </c>
      <c r="D861" s="11">
        <f t="array" ref="D861">IFERROR(1*MID(tblSalaries[[#This Row],[How many hours of a day you work on Excel]],B861,C861),0)</f>
        <v>8</v>
      </c>
      <c r="E861" s="9">
        <f t="array" ref="E861">MIN(IFERROR(FIND(lstNum,tblSalaries[[#This Row],[How many hours of a day you work on Excel]],B861+1),""))</f>
        <v>31</v>
      </c>
      <c r="F861" s="9">
        <f t="array" ref="F861">SUMPRODUCT(COUNTIF(lstDigits,MID(tblSalaries[[#This Row],[How many hours of a day you work on Excel]],ROW($1:$9)+1,1)))</f>
        <v>1</v>
      </c>
      <c r="G861" s="11" t="str">
        <f t="array" ref="G861">IFERROR(IF(D861=1*MID(tblSalaries[[#This Row],[How many hours of a day you work on Excel]],E861,F861),"",1*MID(tblSalaries[[#This Row],[How many hours of a day you work on Excel]],E861,F861)),0)</f>
        <v/>
      </c>
      <c r="H861" s="11">
        <f t="shared" si="42"/>
        <v>8</v>
      </c>
      <c r="I861" s="11">
        <f t="shared" si="43"/>
        <v>8</v>
      </c>
      <c r="J861" s="11">
        <f t="shared" si="41"/>
        <v>8</v>
      </c>
    </row>
    <row r="862" spans="2:10">
      <c r="B862" s="9">
        <f t="array" ref="B862">MIN(IFERROR(FIND(lstNum,tblSalaries[[#This Row],[How many hours of a day you work on Excel]]),""))</f>
        <v>1</v>
      </c>
      <c r="C862" s="9">
        <f t="array" ref="C862">SUMPRODUCT(COUNTIF(lstDigits,MID(tblSalaries[[#This Row],[How many hours of a day you work on Excel]],ROW($1:$9),1)))</f>
        <v>2</v>
      </c>
      <c r="D862" s="11">
        <f t="array" ref="D862">IFERROR(1*MID(tblSalaries[[#This Row],[How many hours of a day you work on Excel]],B862,C862),0)</f>
        <v>2</v>
      </c>
      <c r="E862" s="9">
        <f t="array" ref="E862">MIN(IFERROR(FIND(lstNum,tblSalaries[[#This Row],[How many hours of a day you work on Excel]],B862+1),""))</f>
        <v>6</v>
      </c>
      <c r="F862" s="9">
        <f t="array" ref="F862">SUMPRODUCT(COUNTIF(lstDigits,MID(tblSalaries[[#This Row],[How many hours of a day you work on Excel]],ROW($1:$9)+1,1)))</f>
        <v>1</v>
      </c>
      <c r="G862" s="11">
        <f t="array" ref="G862">IFERROR(IF(D862=1*MID(tblSalaries[[#This Row],[How many hours of a day you work on Excel]],E862,F862),"",1*MID(tblSalaries[[#This Row],[How many hours of a day you work on Excel]],E862,F862)),0)</f>
        <v>3</v>
      </c>
      <c r="H862" s="11">
        <f t="shared" si="42"/>
        <v>2.5</v>
      </c>
      <c r="I862" s="11">
        <f t="shared" si="43"/>
        <v>2</v>
      </c>
      <c r="J862" s="11">
        <f t="shared" si="41"/>
        <v>3</v>
      </c>
    </row>
    <row r="863" spans="2:10">
      <c r="B863" s="9">
        <f t="array" ref="B863">MIN(IFERROR(FIND(lstNum,tblSalaries[[#This Row],[How many hours of a day you work on Excel]]),""))</f>
        <v>1</v>
      </c>
      <c r="C863" s="9">
        <f t="array" ref="C863">SUMPRODUCT(COUNTIF(lstDigits,MID(tblSalaries[[#This Row],[How many hours of a day you work on Excel]],ROW($1:$9),1)))</f>
        <v>2</v>
      </c>
      <c r="D863" s="11">
        <f t="array" ref="D863">IFERROR(1*MID(tblSalaries[[#This Row],[How many hours of a day you work on Excel]],B863,C863),0)</f>
        <v>2</v>
      </c>
      <c r="E863" s="9">
        <f t="array" ref="E863">MIN(IFERROR(FIND(lstNum,tblSalaries[[#This Row],[How many hours of a day you work on Excel]],B863+1),""))</f>
        <v>6</v>
      </c>
      <c r="F863" s="9">
        <f t="array" ref="F863">SUMPRODUCT(COUNTIF(lstDigits,MID(tblSalaries[[#This Row],[How many hours of a day you work on Excel]],ROW($1:$9)+1,1)))</f>
        <v>1</v>
      </c>
      <c r="G863" s="11">
        <f t="array" ref="G863">IFERROR(IF(D863=1*MID(tblSalaries[[#This Row],[How many hours of a day you work on Excel]],E863,F863),"",1*MID(tblSalaries[[#This Row],[How many hours of a day you work on Excel]],E863,F863)),0)</f>
        <v>3</v>
      </c>
      <c r="H863" s="11">
        <f t="shared" si="42"/>
        <v>2.5</v>
      </c>
      <c r="I863" s="11">
        <f t="shared" si="43"/>
        <v>2</v>
      </c>
      <c r="J863" s="11">
        <f t="shared" si="41"/>
        <v>3</v>
      </c>
    </row>
    <row r="864" spans="2:10">
      <c r="B864" s="9">
        <f t="array" ref="B864">MIN(IFERROR(FIND(lstNum,tblSalaries[[#This Row],[How many hours of a day you work on Excel]]),""))</f>
        <v>9</v>
      </c>
      <c r="C864" s="9">
        <f t="array" ref="C864">SUMPRODUCT(COUNTIF(lstDigits,MID(tblSalaries[[#This Row],[How many hours of a day you work on Excel]],ROW($1:$9),1)))</f>
        <v>1</v>
      </c>
      <c r="D864" s="11">
        <f t="array" ref="D864">IFERROR(1*MID(tblSalaries[[#This Row],[How many hours of a day you work on Excel]],B864,C864),0)</f>
        <v>8</v>
      </c>
      <c r="E864" s="9">
        <f t="array" ref="E864">MIN(IFERROR(FIND(lstNum,tblSalaries[[#This Row],[How many hours of a day you work on Excel]],B864+1),""))</f>
        <v>31</v>
      </c>
      <c r="F864" s="9">
        <f t="array" ref="F864">SUMPRODUCT(COUNTIF(lstDigits,MID(tblSalaries[[#This Row],[How many hours of a day you work on Excel]],ROW($1:$9)+1,1)))</f>
        <v>1</v>
      </c>
      <c r="G864" s="11" t="str">
        <f t="array" ref="G864">IFERROR(IF(D864=1*MID(tblSalaries[[#This Row],[How many hours of a day you work on Excel]],E864,F864),"",1*MID(tblSalaries[[#This Row],[How many hours of a day you work on Excel]],E864,F864)),0)</f>
        <v/>
      </c>
      <c r="H864" s="11">
        <f t="shared" si="42"/>
        <v>8</v>
      </c>
      <c r="I864" s="11">
        <f t="shared" si="43"/>
        <v>8</v>
      </c>
      <c r="J864" s="11">
        <f t="shared" si="41"/>
        <v>8</v>
      </c>
    </row>
    <row r="865" spans="2:10">
      <c r="B865" s="9">
        <f t="array" ref="B865">MIN(IFERROR(FIND(lstNum,tblSalaries[[#This Row],[How many hours of a day you work on Excel]]),""))</f>
        <v>9</v>
      </c>
      <c r="C865" s="9">
        <f t="array" ref="C865">SUMPRODUCT(COUNTIF(lstDigits,MID(tblSalaries[[#This Row],[How many hours of a day you work on Excel]],ROW($1:$9),1)))</f>
        <v>1</v>
      </c>
      <c r="D865" s="11">
        <f t="array" ref="D865">IFERROR(1*MID(tblSalaries[[#This Row],[How many hours of a day you work on Excel]],B865,C865),0)</f>
        <v>8</v>
      </c>
      <c r="E865" s="9">
        <f t="array" ref="E865">MIN(IFERROR(FIND(lstNum,tblSalaries[[#This Row],[How many hours of a day you work on Excel]],B865+1),""))</f>
        <v>31</v>
      </c>
      <c r="F865" s="9">
        <f t="array" ref="F865">SUMPRODUCT(COUNTIF(lstDigits,MID(tblSalaries[[#This Row],[How many hours of a day you work on Excel]],ROW($1:$9)+1,1)))</f>
        <v>1</v>
      </c>
      <c r="G865" s="11" t="str">
        <f t="array" ref="G865">IFERROR(IF(D865=1*MID(tblSalaries[[#This Row],[How many hours of a day you work on Excel]],E865,F865),"",1*MID(tblSalaries[[#This Row],[How many hours of a day you work on Excel]],E865,F865)),0)</f>
        <v/>
      </c>
      <c r="H865" s="11">
        <f t="shared" si="42"/>
        <v>8</v>
      </c>
      <c r="I865" s="11">
        <f t="shared" si="43"/>
        <v>8</v>
      </c>
      <c r="J865" s="11">
        <f t="shared" si="41"/>
        <v>8</v>
      </c>
    </row>
    <row r="866" spans="2:10">
      <c r="B866" s="9">
        <f t="array" ref="B866">MIN(IFERROR(FIND(lstNum,tblSalaries[[#This Row],[How many hours of a day you work on Excel]]),""))</f>
        <v>1</v>
      </c>
      <c r="C866" s="9">
        <f t="array" ref="C866">SUMPRODUCT(COUNTIF(lstDigits,MID(tblSalaries[[#This Row],[How many hours of a day you work on Excel]],ROW($1:$9),1)))</f>
        <v>2</v>
      </c>
      <c r="D866" s="11">
        <f t="array" ref="D866">IFERROR(1*MID(tblSalaries[[#This Row],[How many hours of a day you work on Excel]],B866,C866),0)</f>
        <v>4</v>
      </c>
      <c r="E866" s="9">
        <f t="array" ref="E866">MIN(IFERROR(FIND(lstNum,tblSalaries[[#This Row],[How many hours of a day you work on Excel]],B866+1),""))</f>
        <v>6</v>
      </c>
      <c r="F866" s="9">
        <f t="array" ref="F866">SUMPRODUCT(COUNTIF(lstDigits,MID(tblSalaries[[#This Row],[How many hours of a day you work on Excel]],ROW($1:$9)+1,1)))</f>
        <v>1</v>
      </c>
      <c r="G866" s="11">
        <f t="array" ref="G866">IFERROR(IF(D866=1*MID(tblSalaries[[#This Row],[How many hours of a day you work on Excel]],E866,F866),"",1*MID(tblSalaries[[#This Row],[How many hours of a day you work on Excel]],E866,F866)),0)</f>
        <v>6</v>
      </c>
      <c r="H866" s="11">
        <f t="shared" si="42"/>
        <v>5</v>
      </c>
      <c r="I866" s="11">
        <f t="shared" si="43"/>
        <v>4</v>
      </c>
      <c r="J866" s="11">
        <f t="shared" si="41"/>
        <v>6</v>
      </c>
    </row>
    <row r="867" spans="2:10">
      <c r="B867" s="9">
        <f t="array" ref="B867">MIN(IFERROR(FIND(lstNum,tblSalaries[[#This Row],[How many hours of a day you work on Excel]]),""))</f>
        <v>9</v>
      </c>
      <c r="C867" s="9">
        <f t="array" ref="C867">SUMPRODUCT(COUNTIF(lstDigits,MID(tblSalaries[[#This Row],[How many hours of a day you work on Excel]],ROW($1:$9),1)))</f>
        <v>1</v>
      </c>
      <c r="D867" s="11">
        <f t="array" ref="D867">IFERROR(1*MID(tblSalaries[[#This Row],[How many hours of a day you work on Excel]],B867,C867),0)</f>
        <v>8</v>
      </c>
      <c r="E867" s="9">
        <f t="array" ref="E867">MIN(IFERROR(FIND(lstNum,tblSalaries[[#This Row],[How many hours of a day you work on Excel]],B867+1),""))</f>
        <v>31</v>
      </c>
      <c r="F867" s="9">
        <f t="array" ref="F867">SUMPRODUCT(COUNTIF(lstDigits,MID(tblSalaries[[#This Row],[How many hours of a day you work on Excel]],ROW($1:$9)+1,1)))</f>
        <v>1</v>
      </c>
      <c r="G867" s="11" t="str">
        <f t="array" ref="G867">IFERROR(IF(D867=1*MID(tblSalaries[[#This Row],[How many hours of a day you work on Excel]],E867,F867),"",1*MID(tblSalaries[[#This Row],[How many hours of a day you work on Excel]],E867,F867)),0)</f>
        <v/>
      </c>
      <c r="H867" s="11">
        <f t="shared" si="42"/>
        <v>8</v>
      </c>
      <c r="I867" s="11">
        <f t="shared" si="43"/>
        <v>8</v>
      </c>
      <c r="J867" s="11">
        <f t="shared" si="41"/>
        <v>8</v>
      </c>
    </row>
    <row r="868" spans="2:10">
      <c r="B868" s="9">
        <f t="array" ref="B868">MIN(IFERROR(FIND(lstNum,tblSalaries[[#This Row],[How many hours of a day you work on Excel]]),""))</f>
        <v>1</v>
      </c>
      <c r="C868" s="9">
        <f t="array" ref="C868">SUMPRODUCT(COUNTIF(lstDigits,MID(tblSalaries[[#This Row],[How many hours of a day you work on Excel]],ROW($1:$9),1)))</f>
        <v>2</v>
      </c>
      <c r="D868" s="11">
        <f t="array" ref="D868">IFERROR(1*MID(tblSalaries[[#This Row],[How many hours of a day you work on Excel]],B868,C868),0)</f>
        <v>1</v>
      </c>
      <c r="E868" s="9">
        <f t="array" ref="E868">MIN(IFERROR(FIND(lstNum,tblSalaries[[#This Row],[How many hours of a day you work on Excel]],B868+1),""))</f>
        <v>6</v>
      </c>
      <c r="F868" s="9">
        <f t="array" ref="F868">SUMPRODUCT(COUNTIF(lstDigits,MID(tblSalaries[[#This Row],[How many hours of a day you work on Excel]],ROW($1:$9)+1,1)))</f>
        <v>1</v>
      </c>
      <c r="G868" s="11">
        <f t="array" ref="G868">IFERROR(IF(D868=1*MID(tblSalaries[[#This Row],[How many hours of a day you work on Excel]],E868,F868),"",1*MID(tblSalaries[[#This Row],[How many hours of a day you work on Excel]],E868,F868)),0)</f>
        <v>2</v>
      </c>
      <c r="H868" s="11">
        <f t="shared" si="42"/>
        <v>1.5</v>
      </c>
      <c r="I868" s="11">
        <f t="shared" si="43"/>
        <v>1</v>
      </c>
      <c r="J868" s="11">
        <f t="shared" si="41"/>
        <v>2</v>
      </c>
    </row>
    <row r="869" spans="2:10">
      <c r="B869" s="9">
        <f t="array" ref="B869">MIN(IFERROR(FIND(lstNum,tblSalaries[[#This Row],[How many hours of a day you work on Excel]]),""))</f>
        <v>1</v>
      </c>
      <c r="C869" s="9">
        <f t="array" ref="C869">SUMPRODUCT(COUNTIF(lstDigits,MID(tblSalaries[[#This Row],[How many hours of a day you work on Excel]],ROW($1:$9),1)))</f>
        <v>2</v>
      </c>
      <c r="D869" s="11">
        <f t="array" ref="D869">IFERROR(1*MID(tblSalaries[[#This Row],[How many hours of a day you work on Excel]],B869,C869),0)</f>
        <v>4</v>
      </c>
      <c r="E869" s="9">
        <f t="array" ref="E869">MIN(IFERROR(FIND(lstNum,tblSalaries[[#This Row],[How many hours of a day you work on Excel]],B869+1),""))</f>
        <v>6</v>
      </c>
      <c r="F869" s="9">
        <f t="array" ref="F869">SUMPRODUCT(COUNTIF(lstDigits,MID(tblSalaries[[#This Row],[How many hours of a day you work on Excel]],ROW($1:$9)+1,1)))</f>
        <v>1</v>
      </c>
      <c r="G869" s="11">
        <f t="array" ref="G869">IFERROR(IF(D869=1*MID(tblSalaries[[#This Row],[How many hours of a day you work on Excel]],E869,F869),"",1*MID(tblSalaries[[#This Row],[How many hours of a day you work on Excel]],E869,F869)),0)</f>
        <v>6</v>
      </c>
      <c r="H869" s="11">
        <f t="shared" si="42"/>
        <v>5</v>
      </c>
      <c r="I869" s="11">
        <f t="shared" si="43"/>
        <v>4</v>
      </c>
      <c r="J869" s="11">
        <f t="shared" si="41"/>
        <v>6</v>
      </c>
    </row>
    <row r="870" spans="2:10">
      <c r="B870" s="9">
        <f t="array" ref="B870">MIN(IFERROR(FIND(lstNum,tblSalaries[[#This Row],[How many hours of a day you work on Excel]]),""))</f>
        <v>1</v>
      </c>
      <c r="C870" s="9">
        <f t="array" ref="C870">SUMPRODUCT(COUNTIF(lstDigits,MID(tblSalaries[[#This Row],[How many hours of a day you work on Excel]],ROW($1:$9),1)))</f>
        <v>2</v>
      </c>
      <c r="D870" s="11">
        <f t="array" ref="D870">IFERROR(1*MID(tblSalaries[[#This Row],[How many hours of a day you work on Excel]],B870,C870),0)</f>
        <v>4</v>
      </c>
      <c r="E870" s="9">
        <f t="array" ref="E870">MIN(IFERROR(FIND(lstNum,tblSalaries[[#This Row],[How many hours of a day you work on Excel]],B870+1),""))</f>
        <v>6</v>
      </c>
      <c r="F870" s="9">
        <f t="array" ref="F870">SUMPRODUCT(COUNTIF(lstDigits,MID(tblSalaries[[#This Row],[How many hours of a day you work on Excel]],ROW($1:$9)+1,1)))</f>
        <v>1</v>
      </c>
      <c r="G870" s="11">
        <f t="array" ref="G870">IFERROR(IF(D870=1*MID(tblSalaries[[#This Row],[How many hours of a day you work on Excel]],E870,F870),"",1*MID(tblSalaries[[#This Row],[How many hours of a day you work on Excel]],E870,F870)),0)</f>
        <v>6</v>
      </c>
      <c r="H870" s="11">
        <f t="shared" si="42"/>
        <v>5</v>
      </c>
      <c r="I870" s="11">
        <f t="shared" si="43"/>
        <v>4</v>
      </c>
      <c r="J870" s="11">
        <f t="shared" si="41"/>
        <v>6</v>
      </c>
    </row>
    <row r="871" spans="2:10">
      <c r="B871" s="9">
        <f t="array" ref="B871">MIN(IFERROR(FIND(lstNum,tblSalaries[[#This Row],[How many hours of a day you work on Excel]]),""))</f>
        <v>1</v>
      </c>
      <c r="C871" s="9">
        <f t="array" ref="C871">SUMPRODUCT(COUNTIF(lstDigits,MID(tblSalaries[[#This Row],[How many hours of a day you work on Excel]],ROW($1:$9),1)))</f>
        <v>2</v>
      </c>
      <c r="D871" s="11">
        <f t="array" ref="D871">IFERROR(1*MID(tblSalaries[[#This Row],[How many hours of a day you work on Excel]],B871,C871),0)</f>
        <v>4</v>
      </c>
      <c r="E871" s="9">
        <f t="array" ref="E871">MIN(IFERROR(FIND(lstNum,tblSalaries[[#This Row],[How many hours of a day you work on Excel]],B871+1),""))</f>
        <v>6</v>
      </c>
      <c r="F871" s="9">
        <f t="array" ref="F871">SUMPRODUCT(COUNTIF(lstDigits,MID(tblSalaries[[#This Row],[How many hours of a day you work on Excel]],ROW($1:$9)+1,1)))</f>
        <v>1</v>
      </c>
      <c r="G871" s="11">
        <f t="array" ref="G871">IFERROR(IF(D871=1*MID(tblSalaries[[#This Row],[How many hours of a day you work on Excel]],E871,F871),"",1*MID(tblSalaries[[#This Row],[How many hours of a day you work on Excel]],E871,F871)),0)</f>
        <v>6</v>
      </c>
      <c r="H871" s="11">
        <f t="shared" si="42"/>
        <v>5</v>
      </c>
      <c r="I871" s="11">
        <f t="shared" si="43"/>
        <v>4</v>
      </c>
      <c r="J871" s="11">
        <f t="shared" si="41"/>
        <v>6</v>
      </c>
    </row>
    <row r="872" spans="2:10">
      <c r="B872" s="9">
        <f t="array" ref="B872">MIN(IFERROR(FIND(lstNum,tblSalaries[[#This Row],[How many hours of a day you work on Excel]]),""))</f>
        <v>9</v>
      </c>
      <c r="C872" s="9">
        <f t="array" ref="C872">SUMPRODUCT(COUNTIF(lstDigits,MID(tblSalaries[[#This Row],[How many hours of a day you work on Excel]],ROW($1:$9),1)))</f>
        <v>1</v>
      </c>
      <c r="D872" s="11">
        <f t="array" ref="D872">IFERROR(1*MID(tblSalaries[[#This Row],[How many hours of a day you work on Excel]],B872,C872),0)</f>
        <v>8</v>
      </c>
      <c r="E872" s="9">
        <f t="array" ref="E872">MIN(IFERROR(FIND(lstNum,tblSalaries[[#This Row],[How many hours of a day you work on Excel]],B872+1),""))</f>
        <v>31</v>
      </c>
      <c r="F872" s="9">
        <f t="array" ref="F872">SUMPRODUCT(COUNTIF(lstDigits,MID(tblSalaries[[#This Row],[How many hours of a day you work on Excel]],ROW($1:$9)+1,1)))</f>
        <v>1</v>
      </c>
      <c r="G872" s="11" t="str">
        <f t="array" ref="G872">IFERROR(IF(D872=1*MID(tblSalaries[[#This Row],[How many hours of a day you work on Excel]],E872,F872),"",1*MID(tblSalaries[[#This Row],[How many hours of a day you work on Excel]],E872,F872)),0)</f>
        <v/>
      </c>
      <c r="H872" s="11">
        <f t="shared" si="42"/>
        <v>8</v>
      </c>
      <c r="I872" s="11">
        <f t="shared" si="43"/>
        <v>8</v>
      </c>
      <c r="J872" s="11">
        <f t="shared" si="41"/>
        <v>8</v>
      </c>
    </row>
    <row r="873" spans="2:10">
      <c r="B873" s="9">
        <f t="array" ref="B873">MIN(IFERROR(FIND(lstNum,tblSalaries[[#This Row],[How many hours of a day you work on Excel]]),""))</f>
        <v>9</v>
      </c>
      <c r="C873" s="9">
        <f t="array" ref="C873">SUMPRODUCT(COUNTIF(lstDigits,MID(tblSalaries[[#This Row],[How many hours of a day you work on Excel]],ROW($1:$9),1)))</f>
        <v>1</v>
      </c>
      <c r="D873" s="11">
        <f t="array" ref="D873">IFERROR(1*MID(tblSalaries[[#This Row],[How many hours of a day you work on Excel]],B873,C873),0)</f>
        <v>8</v>
      </c>
      <c r="E873" s="9">
        <f t="array" ref="E873">MIN(IFERROR(FIND(lstNum,tblSalaries[[#This Row],[How many hours of a day you work on Excel]],B873+1),""))</f>
        <v>31</v>
      </c>
      <c r="F873" s="9">
        <f t="array" ref="F873">SUMPRODUCT(COUNTIF(lstDigits,MID(tblSalaries[[#This Row],[How many hours of a day you work on Excel]],ROW($1:$9)+1,1)))</f>
        <v>1</v>
      </c>
      <c r="G873" s="11" t="str">
        <f t="array" ref="G873">IFERROR(IF(D873=1*MID(tblSalaries[[#This Row],[How many hours of a day you work on Excel]],E873,F873),"",1*MID(tblSalaries[[#This Row],[How many hours of a day you work on Excel]],E873,F873)),0)</f>
        <v/>
      </c>
      <c r="H873" s="11">
        <f t="shared" si="42"/>
        <v>8</v>
      </c>
      <c r="I873" s="11">
        <f t="shared" si="43"/>
        <v>8</v>
      </c>
      <c r="J873" s="11">
        <f t="shared" si="41"/>
        <v>8</v>
      </c>
    </row>
    <row r="874" spans="2:10">
      <c r="B874" s="9">
        <f t="array" ref="B874">MIN(IFERROR(FIND(lstNum,tblSalaries[[#This Row],[How many hours of a day you work on Excel]]),""))</f>
        <v>1</v>
      </c>
      <c r="C874" s="9">
        <f t="array" ref="C874">SUMPRODUCT(COUNTIF(lstDigits,MID(tblSalaries[[#This Row],[How many hours of a day you work on Excel]],ROW($1:$9),1)))</f>
        <v>2</v>
      </c>
      <c r="D874" s="11">
        <f t="array" ref="D874">IFERROR(1*MID(tblSalaries[[#This Row],[How many hours of a day you work on Excel]],B874,C874),0)</f>
        <v>4</v>
      </c>
      <c r="E874" s="9">
        <f t="array" ref="E874">MIN(IFERROR(FIND(lstNum,tblSalaries[[#This Row],[How many hours of a day you work on Excel]],B874+1),""))</f>
        <v>6</v>
      </c>
      <c r="F874" s="9">
        <f t="array" ref="F874">SUMPRODUCT(COUNTIF(lstDigits,MID(tblSalaries[[#This Row],[How many hours of a day you work on Excel]],ROW($1:$9)+1,1)))</f>
        <v>1</v>
      </c>
      <c r="G874" s="11">
        <f t="array" ref="G874">IFERROR(IF(D874=1*MID(tblSalaries[[#This Row],[How many hours of a day you work on Excel]],E874,F874),"",1*MID(tblSalaries[[#This Row],[How many hours of a day you work on Excel]],E874,F874)),0)</f>
        <v>6</v>
      </c>
      <c r="H874" s="11">
        <f t="shared" si="42"/>
        <v>5</v>
      </c>
      <c r="I874" s="11">
        <f t="shared" si="43"/>
        <v>4</v>
      </c>
      <c r="J874" s="11">
        <f t="shared" si="41"/>
        <v>6</v>
      </c>
    </row>
    <row r="875" spans="2:10">
      <c r="B875" s="9">
        <f t="array" ref="B875">MIN(IFERROR(FIND(lstNum,tblSalaries[[#This Row],[How many hours of a day you work on Excel]]),""))</f>
        <v>1</v>
      </c>
      <c r="C875" s="9">
        <f t="array" ref="C875">SUMPRODUCT(COUNTIF(lstDigits,MID(tblSalaries[[#This Row],[How many hours of a day you work on Excel]],ROW($1:$9),1)))</f>
        <v>2</v>
      </c>
      <c r="D875" s="11">
        <f t="array" ref="D875">IFERROR(1*MID(tblSalaries[[#This Row],[How many hours of a day you work on Excel]],B875,C875),0)</f>
        <v>4</v>
      </c>
      <c r="E875" s="9">
        <f t="array" ref="E875">MIN(IFERROR(FIND(lstNum,tblSalaries[[#This Row],[How many hours of a day you work on Excel]],B875+1),""))</f>
        <v>6</v>
      </c>
      <c r="F875" s="9">
        <f t="array" ref="F875">SUMPRODUCT(COUNTIF(lstDigits,MID(tblSalaries[[#This Row],[How many hours of a day you work on Excel]],ROW($1:$9)+1,1)))</f>
        <v>1</v>
      </c>
      <c r="G875" s="11">
        <f t="array" ref="G875">IFERROR(IF(D875=1*MID(tblSalaries[[#This Row],[How many hours of a day you work on Excel]],E875,F875),"",1*MID(tblSalaries[[#This Row],[How many hours of a day you work on Excel]],E875,F875)),0)</f>
        <v>6</v>
      </c>
      <c r="H875" s="11">
        <f t="shared" si="42"/>
        <v>5</v>
      </c>
      <c r="I875" s="11">
        <f t="shared" si="43"/>
        <v>4</v>
      </c>
      <c r="J875" s="11">
        <f t="shared" si="41"/>
        <v>6</v>
      </c>
    </row>
    <row r="876" spans="2:10">
      <c r="B876" s="9">
        <f t="array" ref="B876">MIN(IFERROR(FIND(lstNum,tblSalaries[[#This Row],[How many hours of a day you work on Excel]]),""))</f>
        <v>1</v>
      </c>
      <c r="C876" s="9">
        <f t="array" ref="C876">SUMPRODUCT(COUNTIF(lstDigits,MID(tblSalaries[[#This Row],[How many hours of a day you work on Excel]],ROW($1:$9),1)))</f>
        <v>2</v>
      </c>
      <c r="D876" s="11">
        <f t="array" ref="D876">IFERROR(1*MID(tblSalaries[[#This Row],[How many hours of a day you work on Excel]],B876,C876),0)</f>
        <v>2</v>
      </c>
      <c r="E876" s="9">
        <f t="array" ref="E876">MIN(IFERROR(FIND(lstNum,tblSalaries[[#This Row],[How many hours of a day you work on Excel]],B876+1),""))</f>
        <v>6</v>
      </c>
      <c r="F876" s="9">
        <f t="array" ref="F876">SUMPRODUCT(COUNTIF(lstDigits,MID(tblSalaries[[#This Row],[How many hours of a day you work on Excel]],ROW($1:$9)+1,1)))</f>
        <v>1</v>
      </c>
      <c r="G876" s="11">
        <f t="array" ref="G876">IFERROR(IF(D876=1*MID(tblSalaries[[#This Row],[How many hours of a day you work on Excel]],E876,F876),"",1*MID(tblSalaries[[#This Row],[How many hours of a day you work on Excel]],E876,F876)),0)</f>
        <v>3</v>
      </c>
      <c r="H876" s="11">
        <f t="shared" si="42"/>
        <v>2.5</v>
      </c>
      <c r="I876" s="11">
        <f t="shared" si="43"/>
        <v>2</v>
      </c>
      <c r="J876" s="11">
        <f t="shared" si="41"/>
        <v>3</v>
      </c>
    </row>
    <row r="877" spans="2:10">
      <c r="B877" s="9">
        <f t="array" ref="B877">MIN(IFERROR(FIND(lstNum,tblSalaries[[#This Row],[How many hours of a day you work on Excel]]),""))</f>
        <v>1</v>
      </c>
      <c r="C877" s="9">
        <f t="array" ref="C877">SUMPRODUCT(COUNTIF(lstDigits,MID(tblSalaries[[#This Row],[How many hours of a day you work on Excel]],ROW($1:$9),1)))</f>
        <v>2</v>
      </c>
      <c r="D877" s="11">
        <f t="array" ref="D877">IFERROR(1*MID(tblSalaries[[#This Row],[How many hours of a day you work on Excel]],B877,C877),0)</f>
        <v>4</v>
      </c>
      <c r="E877" s="9">
        <f t="array" ref="E877">MIN(IFERROR(FIND(lstNum,tblSalaries[[#This Row],[How many hours of a day you work on Excel]],B877+1),""))</f>
        <v>6</v>
      </c>
      <c r="F877" s="9">
        <f t="array" ref="F877">SUMPRODUCT(COUNTIF(lstDigits,MID(tblSalaries[[#This Row],[How many hours of a day you work on Excel]],ROW($1:$9)+1,1)))</f>
        <v>1</v>
      </c>
      <c r="G877" s="11">
        <f t="array" ref="G877">IFERROR(IF(D877=1*MID(tblSalaries[[#This Row],[How many hours of a day you work on Excel]],E877,F877),"",1*MID(tblSalaries[[#This Row],[How many hours of a day you work on Excel]],E877,F877)),0)</f>
        <v>6</v>
      </c>
      <c r="H877" s="11">
        <f t="shared" si="42"/>
        <v>5</v>
      </c>
      <c r="I877" s="11">
        <f t="shared" si="43"/>
        <v>4</v>
      </c>
      <c r="J877" s="11">
        <f t="shared" si="41"/>
        <v>6</v>
      </c>
    </row>
    <row r="878" spans="2:10">
      <c r="B878" s="9">
        <f t="array" ref="B878">MIN(IFERROR(FIND(lstNum,tblSalaries[[#This Row],[How many hours of a day you work on Excel]]),""))</f>
        <v>1</v>
      </c>
      <c r="C878" s="9">
        <f t="array" ref="C878">SUMPRODUCT(COUNTIF(lstDigits,MID(tblSalaries[[#This Row],[How many hours of a day you work on Excel]],ROW($1:$9),1)))</f>
        <v>2</v>
      </c>
      <c r="D878" s="11">
        <f t="array" ref="D878">IFERROR(1*MID(tblSalaries[[#This Row],[How many hours of a day you work on Excel]],B878,C878),0)</f>
        <v>1</v>
      </c>
      <c r="E878" s="9">
        <f t="array" ref="E878">MIN(IFERROR(FIND(lstNum,tblSalaries[[#This Row],[How many hours of a day you work on Excel]],B878+1),""))</f>
        <v>6</v>
      </c>
      <c r="F878" s="9">
        <f t="array" ref="F878">SUMPRODUCT(COUNTIF(lstDigits,MID(tblSalaries[[#This Row],[How many hours of a day you work on Excel]],ROW($1:$9)+1,1)))</f>
        <v>1</v>
      </c>
      <c r="G878" s="11">
        <f t="array" ref="G878">IFERROR(IF(D878=1*MID(tblSalaries[[#This Row],[How many hours of a day you work on Excel]],E878,F878),"",1*MID(tblSalaries[[#This Row],[How many hours of a day you work on Excel]],E878,F878)),0)</f>
        <v>2</v>
      </c>
      <c r="H878" s="11">
        <f t="shared" si="42"/>
        <v>1.5</v>
      </c>
      <c r="I878" s="11">
        <f t="shared" si="43"/>
        <v>1</v>
      </c>
      <c r="J878" s="11">
        <f t="shared" si="41"/>
        <v>2</v>
      </c>
    </row>
    <row r="879" spans="2:10">
      <c r="B879" s="9">
        <f t="array" ref="B879">MIN(IFERROR(FIND(lstNum,tblSalaries[[#This Row],[How many hours of a day you work on Excel]]),""))</f>
        <v>1</v>
      </c>
      <c r="C879" s="9">
        <f t="array" ref="C879">SUMPRODUCT(COUNTIF(lstDigits,MID(tblSalaries[[#This Row],[How many hours of a day you work on Excel]],ROW($1:$9),1)))</f>
        <v>2</v>
      </c>
      <c r="D879" s="11">
        <f t="array" ref="D879">IFERROR(1*MID(tblSalaries[[#This Row],[How many hours of a day you work on Excel]],B879,C879),0)</f>
        <v>4</v>
      </c>
      <c r="E879" s="9">
        <f t="array" ref="E879">MIN(IFERROR(FIND(lstNum,tblSalaries[[#This Row],[How many hours of a day you work on Excel]],B879+1),""))</f>
        <v>6</v>
      </c>
      <c r="F879" s="9">
        <f t="array" ref="F879">SUMPRODUCT(COUNTIF(lstDigits,MID(tblSalaries[[#This Row],[How many hours of a day you work on Excel]],ROW($1:$9)+1,1)))</f>
        <v>1</v>
      </c>
      <c r="G879" s="11">
        <f t="array" ref="G879">IFERROR(IF(D879=1*MID(tblSalaries[[#This Row],[How many hours of a day you work on Excel]],E879,F879),"",1*MID(tblSalaries[[#This Row],[How many hours of a day you work on Excel]],E879,F879)),0)</f>
        <v>6</v>
      </c>
      <c r="H879" s="11">
        <f t="shared" si="42"/>
        <v>5</v>
      </c>
      <c r="I879" s="11">
        <f t="shared" si="43"/>
        <v>4</v>
      </c>
      <c r="J879" s="11">
        <f t="shared" si="41"/>
        <v>6</v>
      </c>
    </row>
    <row r="880" spans="2:10">
      <c r="B880" s="9">
        <f t="array" ref="B880">MIN(IFERROR(FIND(lstNum,tblSalaries[[#This Row],[How many hours of a day you work on Excel]]),""))</f>
        <v>9</v>
      </c>
      <c r="C880" s="9">
        <f t="array" ref="C880">SUMPRODUCT(COUNTIF(lstDigits,MID(tblSalaries[[#This Row],[How many hours of a day you work on Excel]],ROW($1:$9),1)))</f>
        <v>1</v>
      </c>
      <c r="D880" s="11">
        <f t="array" ref="D880">IFERROR(1*MID(tblSalaries[[#This Row],[How many hours of a day you work on Excel]],B880,C880),0)</f>
        <v>8</v>
      </c>
      <c r="E880" s="9">
        <f t="array" ref="E880">MIN(IFERROR(FIND(lstNum,tblSalaries[[#This Row],[How many hours of a day you work on Excel]],B880+1),""))</f>
        <v>31</v>
      </c>
      <c r="F880" s="9">
        <f t="array" ref="F880">SUMPRODUCT(COUNTIF(lstDigits,MID(tblSalaries[[#This Row],[How many hours of a day you work on Excel]],ROW($1:$9)+1,1)))</f>
        <v>1</v>
      </c>
      <c r="G880" s="11" t="str">
        <f t="array" ref="G880">IFERROR(IF(D880=1*MID(tblSalaries[[#This Row],[How many hours of a day you work on Excel]],E880,F880),"",1*MID(tblSalaries[[#This Row],[How many hours of a day you work on Excel]],E880,F880)),0)</f>
        <v/>
      </c>
      <c r="H880" s="11">
        <f t="shared" si="42"/>
        <v>8</v>
      </c>
      <c r="I880" s="11">
        <f t="shared" si="43"/>
        <v>8</v>
      </c>
      <c r="J880" s="11">
        <f t="shared" si="41"/>
        <v>8</v>
      </c>
    </row>
    <row r="881" spans="2:10">
      <c r="B881" s="9">
        <f t="array" ref="B881">MIN(IFERROR(FIND(lstNum,tblSalaries[[#This Row],[How many hours of a day you work on Excel]]),""))</f>
        <v>1</v>
      </c>
      <c r="C881" s="9">
        <f t="array" ref="C881">SUMPRODUCT(COUNTIF(lstDigits,MID(tblSalaries[[#This Row],[How many hours of a day you work on Excel]],ROW($1:$9),1)))</f>
        <v>2</v>
      </c>
      <c r="D881" s="11">
        <f t="array" ref="D881">IFERROR(1*MID(tblSalaries[[#This Row],[How many hours of a day you work on Excel]],B881,C881),0)</f>
        <v>2</v>
      </c>
      <c r="E881" s="9">
        <f t="array" ref="E881">MIN(IFERROR(FIND(lstNum,tblSalaries[[#This Row],[How many hours of a day you work on Excel]],B881+1),""))</f>
        <v>6</v>
      </c>
      <c r="F881" s="9">
        <f t="array" ref="F881">SUMPRODUCT(COUNTIF(lstDigits,MID(tblSalaries[[#This Row],[How many hours of a day you work on Excel]],ROW($1:$9)+1,1)))</f>
        <v>1</v>
      </c>
      <c r="G881" s="11">
        <f t="array" ref="G881">IFERROR(IF(D881=1*MID(tblSalaries[[#This Row],[How many hours of a day you work on Excel]],E881,F881),"",1*MID(tblSalaries[[#This Row],[How many hours of a day you work on Excel]],E881,F881)),0)</f>
        <v>3</v>
      </c>
      <c r="H881" s="11">
        <f t="shared" si="42"/>
        <v>2.5</v>
      </c>
      <c r="I881" s="11">
        <f t="shared" si="43"/>
        <v>2</v>
      </c>
      <c r="J881" s="11">
        <f t="shared" si="41"/>
        <v>3</v>
      </c>
    </row>
    <row r="882" spans="2:10">
      <c r="B882" s="9">
        <f t="array" ref="B882">MIN(IFERROR(FIND(lstNum,tblSalaries[[#This Row],[How many hours of a day you work on Excel]]),""))</f>
        <v>1</v>
      </c>
      <c r="C882" s="9">
        <f t="array" ref="C882">SUMPRODUCT(COUNTIF(lstDigits,MID(tblSalaries[[#This Row],[How many hours of a day you work on Excel]],ROW($1:$9),1)))</f>
        <v>2</v>
      </c>
      <c r="D882" s="11">
        <f t="array" ref="D882">IFERROR(1*MID(tblSalaries[[#This Row],[How many hours of a day you work on Excel]],B882,C882),0)</f>
        <v>2</v>
      </c>
      <c r="E882" s="9">
        <f t="array" ref="E882">MIN(IFERROR(FIND(lstNum,tblSalaries[[#This Row],[How many hours of a day you work on Excel]],B882+1),""))</f>
        <v>6</v>
      </c>
      <c r="F882" s="9">
        <f t="array" ref="F882">SUMPRODUCT(COUNTIF(lstDigits,MID(tblSalaries[[#This Row],[How many hours of a day you work on Excel]],ROW($1:$9)+1,1)))</f>
        <v>1</v>
      </c>
      <c r="G882" s="11">
        <f t="array" ref="G882">IFERROR(IF(D882=1*MID(tblSalaries[[#This Row],[How many hours of a day you work on Excel]],E882,F882),"",1*MID(tblSalaries[[#This Row],[How many hours of a day you work on Excel]],E882,F882)),0)</f>
        <v>3</v>
      </c>
      <c r="H882" s="11">
        <f t="shared" si="42"/>
        <v>2.5</v>
      </c>
      <c r="I882" s="11">
        <f t="shared" si="43"/>
        <v>2</v>
      </c>
      <c r="J882" s="11">
        <f t="shared" si="41"/>
        <v>3</v>
      </c>
    </row>
    <row r="883" spans="2:10">
      <c r="B883" s="9">
        <f t="array" ref="B883">MIN(IFERROR(FIND(lstNum,tblSalaries[[#This Row],[How many hours of a day you work on Excel]]),""))</f>
        <v>1</v>
      </c>
      <c r="C883" s="9">
        <f t="array" ref="C883">SUMPRODUCT(COUNTIF(lstDigits,MID(tblSalaries[[#This Row],[How many hours of a day you work on Excel]],ROW($1:$9),1)))</f>
        <v>2</v>
      </c>
      <c r="D883" s="11">
        <f t="array" ref="D883">IFERROR(1*MID(tblSalaries[[#This Row],[How many hours of a day you work on Excel]],B883,C883),0)</f>
        <v>4</v>
      </c>
      <c r="E883" s="9">
        <f t="array" ref="E883">MIN(IFERROR(FIND(lstNum,tblSalaries[[#This Row],[How many hours of a day you work on Excel]],B883+1),""))</f>
        <v>6</v>
      </c>
      <c r="F883" s="9">
        <f t="array" ref="F883">SUMPRODUCT(COUNTIF(lstDigits,MID(tblSalaries[[#This Row],[How many hours of a day you work on Excel]],ROW($1:$9)+1,1)))</f>
        <v>1</v>
      </c>
      <c r="G883" s="11">
        <f t="array" ref="G883">IFERROR(IF(D883=1*MID(tblSalaries[[#This Row],[How many hours of a day you work on Excel]],E883,F883),"",1*MID(tblSalaries[[#This Row],[How many hours of a day you work on Excel]],E883,F883)),0)</f>
        <v>6</v>
      </c>
      <c r="H883" s="11">
        <f t="shared" si="42"/>
        <v>5</v>
      </c>
      <c r="I883" s="11">
        <f t="shared" si="43"/>
        <v>4</v>
      </c>
      <c r="J883" s="11">
        <f t="shared" si="41"/>
        <v>6</v>
      </c>
    </row>
    <row r="884" spans="2:10">
      <c r="B884" s="9">
        <f t="array" ref="B884">MIN(IFERROR(FIND(lstNum,tblSalaries[[#This Row],[How many hours of a day you work on Excel]]),""))</f>
        <v>1</v>
      </c>
      <c r="C884" s="9">
        <f t="array" ref="C884">SUMPRODUCT(COUNTIF(lstDigits,MID(tblSalaries[[#This Row],[How many hours of a day you work on Excel]],ROW($1:$9),1)))</f>
        <v>2</v>
      </c>
      <c r="D884" s="11">
        <f t="array" ref="D884">IFERROR(1*MID(tblSalaries[[#This Row],[How many hours of a day you work on Excel]],B884,C884),0)</f>
        <v>4</v>
      </c>
      <c r="E884" s="9">
        <f t="array" ref="E884">MIN(IFERROR(FIND(lstNum,tblSalaries[[#This Row],[How many hours of a day you work on Excel]],B884+1),""))</f>
        <v>6</v>
      </c>
      <c r="F884" s="9">
        <f t="array" ref="F884">SUMPRODUCT(COUNTIF(lstDigits,MID(tblSalaries[[#This Row],[How many hours of a day you work on Excel]],ROW($1:$9)+1,1)))</f>
        <v>1</v>
      </c>
      <c r="G884" s="11">
        <f t="array" ref="G884">IFERROR(IF(D884=1*MID(tblSalaries[[#This Row],[How many hours of a day you work on Excel]],E884,F884),"",1*MID(tblSalaries[[#This Row],[How many hours of a day you work on Excel]],E884,F884)),0)</f>
        <v>6</v>
      </c>
      <c r="H884" s="11">
        <f t="shared" si="42"/>
        <v>5</v>
      </c>
      <c r="I884" s="11">
        <f t="shared" si="43"/>
        <v>4</v>
      </c>
      <c r="J884" s="11">
        <f t="shared" si="41"/>
        <v>6</v>
      </c>
    </row>
    <row r="885" spans="2:10">
      <c r="B885" s="9">
        <f t="array" ref="B885">MIN(IFERROR(FIND(lstNum,tblSalaries[[#This Row],[How many hours of a day you work on Excel]]),""))</f>
        <v>1</v>
      </c>
      <c r="C885" s="9">
        <f t="array" ref="C885">SUMPRODUCT(COUNTIF(lstDigits,MID(tblSalaries[[#This Row],[How many hours of a day you work on Excel]],ROW($1:$9),1)))</f>
        <v>2</v>
      </c>
      <c r="D885" s="11">
        <f t="array" ref="D885">IFERROR(1*MID(tblSalaries[[#This Row],[How many hours of a day you work on Excel]],B885,C885),0)</f>
        <v>2</v>
      </c>
      <c r="E885" s="9">
        <f t="array" ref="E885">MIN(IFERROR(FIND(lstNum,tblSalaries[[#This Row],[How many hours of a day you work on Excel]],B885+1),""))</f>
        <v>6</v>
      </c>
      <c r="F885" s="9">
        <f t="array" ref="F885">SUMPRODUCT(COUNTIF(lstDigits,MID(tblSalaries[[#This Row],[How many hours of a day you work on Excel]],ROW($1:$9)+1,1)))</f>
        <v>1</v>
      </c>
      <c r="G885" s="11">
        <f t="array" ref="G885">IFERROR(IF(D885=1*MID(tblSalaries[[#This Row],[How many hours of a day you work on Excel]],E885,F885),"",1*MID(tblSalaries[[#This Row],[How many hours of a day you work on Excel]],E885,F885)),0)</f>
        <v>3</v>
      </c>
      <c r="H885" s="11">
        <f t="shared" si="42"/>
        <v>2.5</v>
      </c>
      <c r="I885" s="11">
        <f t="shared" si="43"/>
        <v>2</v>
      </c>
      <c r="J885" s="11">
        <f t="shared" si="41"/>
        <v>3</v>
      </c>
    </row>
    <row r="886" spans="2:10">
      <c r="B886" s="9">
        <f t="array" ref="B886">MIN(IFERROR(FIND(lstNum,tblSalaries[[#This Row],[How many hours of a day you work on Excel]]),""))</f>
        <v>1</v>
      </c>
      <c r="C886" s="9">
        <f t="array" ref="C886">SUMPRODUCT(COUNTIF(lstDigits,MID(tblSalaries[[#This Row],[How many hours of a day you work on Excel]],ROW($1:$9),1)))</f>
        <v>2</v>
      </c>
      <c r="D886" s="11">
        <f t="array" ref="D886">IFERROR(1*MID(tblSalaries[[#This Row],[How many hours of a day you work on Excel]],B886,C886),0)</f>
        <v>4</v>
      </c>
      <c r="E886" s="9">
        <f t="array" ref="E886">MIN(IFERROR(FIND(lstNum,tblSalaries[[#This Row],[How many hours of a day you work on Excel]],B886+1),""))</f>
        <v>6</v>
      </c>
      <c r="F886" s="9">
        <f t="array" ref="F886">SUMPRODUCT(COUNTIF(lstDigits,MID(tblSalaries[[#This Row],[How many hours of a day you work on Excel]],ROW($1:$9)+1,1)))</f>
        <v>1</v>
      </c>
      <c r="G886" s="11">
        <f t="array" ref="G886">IFERROR(IF(D886=1*MID(tblSalaries[[#This Row],[How many hours of a day you work on Excel]],E886,F886),"",1*MID(tblSalaries[[#This Row],[How many hours of a day you work on Excel]],E886,F886)),0)</f>
        <v>6</v>
      </c>
      <c r="H886" s="11">
        <f t="shared" si="42"/>
        <v>5</v>
      </c>
      <c r="I886" s="11">
        <f t="shared" si="43"/>
        <v>4</v>
      </c>
      <c r="J886" s="11">
        <f t="shared" si="41"/>
        <v>6</v>
      </c>
    </row>
    <row r="887" spans="2:10">
      <c r="B887" s="9">
        <f t="array" ref="B887">MIN(IFERROR(FIND(lstNum,tblSalaries[[#This Row],[How many hours of a day you work on Excel]]),""))</f>
        <v>1</v>
      </c>
      <c r="C887" s="9">
        <f t="array" ref="C887">SUMPRODUCT(COUNTIF(lstDigits,MID(tblSalaries[[#This Row],[How many hours of a day you work on Excel]],ROW($1:$9),1)))</f>
        <v>2</v>
      </c>
      <c r="D887" s="11">
        <f t="array" ref="D887">IFERROR(1*MID(tblSalaries[[#This Row],[How many hours of a day you work on Excel]],B887,C887),0)</f>
        <v>2</v>
      </c>
      <c r="E887" s="9">
        <f t="array" ref="E887">MIN(IFERROR(FIND(lstNum,tblSalaries[[#This Row],[How many hours of a day you work on Excel]],B887+1),""))</f>
        <v>6</v>
      </c>
      <c r="F887" s="9">
        <f t="array" ref="F887">SUMPRODUCT(COUNTIF(lstDigits,MID(tblSalaries[[#This Row],[How many hours of a day you work on Excel]],ROW($1:$9)+1,1)))</f>
        <v>1</v>
      </c>
      <c r="G887" s="11">
        <f t="array" ref="G887">IFERROR(IF(D887=1*MID(tblSalaries[[#This Row],[How many hours of a day you work on Excel]],E887,F887),"",1*MID(tblSalaries[[#This Row],[How many hours of a day you work on Excel]],E887,F887)),0)</f>
        <v>3</v>
      </c>
      <c r="H887" s="11">
        <f t="shared" si="42"/>
        <v>2.5</v>
      </c>
      <c r="I887" s="11">
        <f t="shared" si="43"/>
        <v>2</v>
      </c>
      <c r="J887" s="11">
        <f t="shared" si="41"/>
        <v>3</v>
      </c>
    </row>
    <row r="888" spans="2:10">
      <c r="B888" s="9">
        <f t="array" ref="B888">MIN(IFERROR(FIND(lstNum,tblSalaries[[#This Row],[How many hours of a day you work on Excel]]),""))</f>
        <v>1</v>
      </c>
      <c r="C888" s="9">
        <f t="array" ref="C888">SUMPRODUCT(COUNTIF(lstDigits,MID(tblSalaries[[#This Row],[How many hours of a day you work on Excel]],ROW($1:$9),1)))</f>
        <v>2</v>
      </c>
      <c r="D888" s="11">
        <f t="array" ref="D888">IFERROR(1*MID(tblSalaries[[#This Row],[How many hours of a day you work on Excel]],B888,C888),0)</f>
        <v>4</v>
      </c>
      <c r="E888" s="9">
        <f t="array" ref="E888">MIN(IFERROR(FIND(lstNum,tblSalaries[[#This Row],[How many hours of a day you work on Excel]],B888+1),""))</f>
        <v>6</v>
      </c>
      <c r="F888" s="9">
        <f t="array" ref="F888">SUMPRODUCT(COUNTIF(lstDigits,MID(tblSalaries[[#This Row],[How many hours of a day you work on Excel]],ROW($1:$9)+1,1)))</f>
        <v>1</v>
      </c>
      <c r="G888" s="11">
        <f t="array" ref="G888">IFERROR(IF(D888=1*MID(tblSalaries[[#This Row],[How many hours of a day you work on Excel]],E888,F888),"",1*MID(tblSalaries[[#This Row],[How many hours of a day you work on Excel]],E888,F888)),0)</f>
        <v>6</v>
      </c>
      <c r="H888" s="11">
        <f t="shared" si="42"/>
        <v>5</v>
      </c>
      <c r="I888" s="11">
        <f t="shared" si="43"/>
        <v>4</v>
      </c>
      <c r="J888" s="11">
        <f t="shared" si="41"/>
        <v>6</v>
      </c>
    </row>
    <row r="889" spans="2:10">
      <c r="B889" s="9">
        <f t="array" ref="B889">MIN(IFERROR(FIND(lstNum,tblSalaries[[#This Row],[How many hours of a day you work on Excel]]),""))</f>
        <v>1</v>
      </c>
      <c r="C889" s="9">
        <f t="array" ref="C889">SUMPRODUCT(COUNTIF(lstDigits,MID(tblSalaries[[#This Row],[How many hours of a day you work on Excel]],ROW($1:$9),1)))</f>
        <v>2</v>
      </c>
      <c r="D889" s="11">
        <f t="array" ref="D889">IFERROR(1*MID(tblSalaries[[#This Row],[How many hours of a day you work on Excel]],B889,C889),0)</f>
        <v>4</v>
      </c>
      <c r="E889" s="9">
        <f t="array" ref="E889">MIN(IFERROR(FIND(lstNum,tblSalaries[[#This Row],[How many hours of a day you work on Excel]],B889+1),""))</f>
        <v>6</v>
      </c>
      <c r="F889" s="9">
        <f t="array" ref="F889">SUMPRODUCT(COUNTIF(lstDigits,MID(tblSalaries[[#This Row],[How many hours of a day you work on Excel]],ROW($1:$9)+1,1)))</f>
        <v>1</v>
      </c>
      <c r="G889" s="11">
        <f t="array" ref="G889">IFERROR(IF(D889=1*MID(tblSalaries[[#This Row],[How many hours of a day you work on Excel]],E889,F889),"",1*MID(tblSalaries[[#This Row],[How many hours of a day you work on Excel]],E889,F889)),0)</f>
        <v>6</v>
      </c>
      <c r="H889" s="11">
        <f t="shared" si="42"/>
        <v>5</v>
      </c>
      <c r="I889" s="11">
        <f t="shared" si="43"/>
        <v>4</v>
      </c>
      <c r="J889" s="11">
        <f t="shared" si="41"/>
        <v>6</v>
      </c>
    </row>
    <row r="890" spans="2:10">
      <c r="B890" s="9">
        <f t="array" ref="B890">MIN(IFERROR(FIND(lstNum,tblSalaries[[#This Row],[How many hours of a day you work on Excel]]),""))</f>
        <v>1</v>
      </c>
      <c r="C890" s="9">
        <f t="array" ref="C890">SUMPRODUCT(COUNTIF(lstDigits,MID(tblSalaries[[#This Row],[How many hours of a day you work on Excel]],ROW($1:$9),1)))</f>
        <v>2</v>
      </c>
      <c r="D890" s="11">
        <f t="array" ref="D890">IFERROR(1*MID(tblSalaries[[#This Row],[How many hours of a day you work on Excel]],B890,C890),0)</f>
        <v>2</v>
      </c>
      <c r="E890" s="9">
        <f t="array" ref="E890">MIN(IFERROR(FIND(lstNum,tblSalaries[[#This Row],[How many hours of a day you work on Excel]],B890+1),""))</f>
        <v>6</v>
      </c>
      <c r="F890" s="9">
        <f t="array" ref="F890">SUMPRODUCT(COUNTIF(lstDigits,MID(tblSalaries[[#This Row],[How many hours of a day you work on Excel]],ROW($1:$9)+1,1)))</f>
        <v>1</v>
      </c>
      <c r="G890" s="11">
        <f t="array" ref="G890">IFERROR(IF(D890=1*MID(tblSalaries[[#This Row],[How many hours of a day you work on Excel]],E890,F890),"",1*MID(tblSalaries[[#This Row],[How many hours of a day you work on Excel]],E890,F890)),0)</f>
        <v>3</v>
      </c>
      <c r="H890" s="11">
        <f t="shared" si="42"/>
        <v>2.5</v>
      </c>
      <c r="I890" s="11">
        <f t="shared" si="43"/>
        <v>2</v>
      </c>
      <c r="J890" s="11">
        <f t="shared" si="41"/>
        <v>3</v>
      </c>
    </row>
    <row r="891" spans="2:10">
      <c r="B891" s="9">
        <f t="array" ref="B891">MIN(IFERROR(FIND(lstNum,tblSalaries[[#This Row],[How many hours of a day you work on Excel]]),""))</f>
        <v>1</v>
      </c>
      <c r="C891" s="9">
        <f t="array" ref="C891">SUMPRODUCT(COUNTIF(lstDigits,MID(tblSalaries[[#This Row],[How many hours of a day you work on Excel]],ROW($1:$9),1)))</f>
        <v>2</v>
      </c>
      <c r="D891" s="11">
        <f t="array" ref="D891">IFERROR(1*MID(tblSalaries[[#This Row],[How many hours of a day you work on Excel]],B891,C891),0)</f>
        <v>4</v>
      </c>
      <c r="E891" s="9">
        <f t="array" ref="E891">MIN(IFERROR(FIND(lstNum,tblSalaries[[#This Row],[How many hours of a day you work on Excel]],B891+1),""))</f>
        <v>6</v>
      </c>
      <c r="F891" s="9">
        <f t="array" ref="F891">SUMPRODUCT(COUNTIF(lstDigits,MID(tblSalaries[[#This Row],[How many hours of a day you work on Excel]],ROW($1:$9)+1,1)))</f>
        <v>1</v>
      </c>
      <c r="G891" s="11">
        <f t="array" ref="G891">IFERROR(IF(D891=1*MID(tblSalaries[[#This Row],[How many hours of a day you work on Excel]],E891,F891),"",1*MID(tblSalaries[[#This Row],[How many hours of a day you work on Excel]],E891,F891)),0)</f>
        <v>6</v>
      </c>
      <c r="H891" s="11">
        <f t="shared" si="42"/>
        <v>5</v>
      </c>
      <c r="I891" s="11">
        <f t="shared" si="43"/>
        <v>4</v>
      </c>
      <c r="J891" s="11">
        <f t="shared" si="41"/>
        <v>6</v>
      </c>
    </row>
    <row r="892" spans="2:10">
      <c r="B892" s="9">
        <f t="array" ref="B892">MIN(IFERROR(FIND(lstNum,tblSalaries[[#This Row],[How many hours of a day you work on Excel]]),""))</f>
        <v>1</v>
      </c>
      <c r="C892" s="9">
        <f t="array" ref="C892">SUMPRODUCT(COUNTIF(lstDigits,MID(tblSalaries[[#This Row],[How many hours of a day you work on Excel]],ROW($1:$9),1)))</f>
        <v>2</v>
      </c>
      <c r="D892" s="11">
        <f t="array" ref="D892">IFERROR(1*MID(tblSalaries[[#This Row],[How many hours of a day you work on Excel]],B892,C892),0)</f>
        <v>2</v>
      </c>
      <c r="E892" s="9">
        <f t="array" ref="E892">MIN(IFERROR(FIND(lstNum,tblSalaries[[#This Row],[How many hours of a day you work on Excel]],B892+1),""))</f>
        <v>6</v>
      </c>
      <c r="F892" s="9">
        <f t="array" ref="F892">SUMPRODUCT(COUNTIF(lstDigits,MID(tblSalaries[[#This Row],[How many hours of a day you work on Excel]],ROW($1:$9)+1,1)))</f>
        <v>1</v>
      </c>
      <c r="G892" s="11">
        <f t="array" ref="G892">IFERROR(IF(D892=1*MID(tblSalaries[[#This Row],[How many hours of a day you work on Excel]],E892,F892),"",1*MID(tblSalaries[[#This Row],[How many hours of a day you work on Excel]],E892,F892)),0)</f>
        <v>3</v>
      </c>
      <c r="H892" s="11">
        <f t="shared" si="42"/>
        <v>2.5</v>
      </c>
      <c r="I892" s="11">
        <f t="shared" si="43"/>
        <v>2</v>
      </c>
      <c r="J892" s="11">
        <f t="shared" si="41"/>
        <v>3</v>
      </c>
    </row>
    <row r="893" spans="2:10">
      <c r="B893" s="9">
        <f t="array" ref="B893">MIN(IFERROR(FIND(lstNum,tblSalaries[[#This Row],[How many hours of a day you work on Excel]]),""))</f>
        <v>9</v>
      </c>
      <c r="C893" s="9">
        <f t="array" ref="C893">SUMPRODUCT(COUNTIF(lstDigits,MID(tblSalaries[[#This Row],[How many hours of a day you work on Excel]],ROW($1:$9),1)))</f>
        <v>1</v>
      </c>
      <c r="D893" s="11">
        <f t="array" ref="D893">IFERROR(1*MID(tblSalaries[[#This Row],[How many hours of a day you work on Excel]],B893,C893),0)</f>
        <v>8</v>
      </c>
      <c r="E893" s="9">
        <f t="array" ref="E893">MIN(IFERROR(FIND(lstNum,tblSalaries[[#This Row],[How many hours of a day you work on Excel]],B893+1),""))</f>
        <v>31</v>
      </c>
      <c r="F893" s="9">
        <f t="array" ref="F893">SUMPRODUCT(COUNTIF(lstDigits,MID(tblSalaries[[#This Row],[How many hours of a day you work on Excel]],ROW($1:$9)+1,1)))</f>
        <v>1</v>
      </c>
      <c r="G893" s="11" t="str">
        <f t="array" ref="G893">IFERROR(IF(D893=1*MID(tblSalaries[[#This Row],[How many hours of a day you work on Excel]],E893,F893),"",1*MID(tblSalaries[[#This Row],[How many hours of a day you work on Excel]],E893,F893)),0)</f>
        <v/>
      </c>
      <c r="H893" s="11">
        <f t="shared" si="42"/>
        <v>8</v>
      </c>
      <c r="I893" s="11">
        <f t="shared" si="43"/>
        <v>8</v>
      </c>
      <c r="J893" s="11">
        <f t="shared" si="41"/>
        <v>8</v>
      </c>
    </row>
    <row r="894" spans="2:10">
      <c r="B894" s="9">
        <f t="array" ref="B894">MIN(IFERROR(FIND(lstNum,tblSalaries[[#This Row],[How many hours of a day you work on Excel]]),""))</f>
        <v>1</v>
      </c>
      <c r="C894" s="9">
        <f t="array" ref="C894">SUMPRODUCT(COUNTIF(lstDigits,MID(tblSalaries[[#This Row],[How many hours of a day you work on Excel]],ROW($1:$9),1)))</f>
        <v>2</v>
      </c>
      <c r="D894" s="11">
        <f t="array" ref="D894">IFERROR(1*MID(tblSalaries[[#This Row],[How many hours of a day you work on Excel]],B894,C894),0)</f>
        <v>4</v>
      </c>
      <c r="E894" s="9">
        <f t="array" ref="E894">MIN(IFERROR(FIND(lstNum,tblSalaries[[#This Row],[How many hours of a day you work on Excel]],B894+1),""))</f>
        <v>6</v>
      </c>
      <c r="F894" s="9">
        <f t="array" ref="F894">SUMPRODUCT(COUNTIF(lstDigits,MID(tblSalaries[[#This Row],[How many hours of a day you work on Excel]],ROW($1:$9)+1,1)))</f>
        <v>1</v>
      </c>
      <c r="G894" s="11">
        <f t="array" ref="G894">IFERROR(IF(D894=1*MID(tblSalaries[[#This Row],[How many hours of a day you work on Excel]],E894,F894),"",1*MID(tblSalaries[[#This Row],[How many hours of a day you work on Excel]],E894,F894)),0)</f>
        <v>6</v>
      </c>
      <c r="H894" s="11">
        <f t="shared" si="42"/>
        <v>5</v>
      </c>
      <c r="I894" s="11">
        <f t="shared" si="43"/>
        <v>4</v>
      </c>
      <c r="J894" s="11">
        <f t="shared" si="41"/>
        <v>6</v>
      </c>
    </row>
    <row r="895" spans="2:10">
      <c r="B895" s="9">
        <f t="array" ref="B895">MIN(IFERROR(FIND(lstNum,tblSalaries[[#This Row],[How many hours of a day you work on Excel]]),""))</f>
        <v>1</v>
      </c>
      <c r="C895" s="9">
        <f t="array" ref="C895">SUMPRODUCT(COUNTIF(lstDigits,MID(tblSalaries[[#This Row],[How many hours of a day you work on Excel]],ROW($1:$9),1)))</f>
        <v>2</v>
      </c>
      <c r="D895" s="11">
        <f t="array" ref="D895">IFERROR(1*MID(tblSalaries[[#This Row],[How many hours of a day you work on Excel]],B895,C895),0)</f>
        <v>4</v>
      </c>
      <c r="E895" s="9">
        <f t="array" ref="E895">MIN(IFERROR(FIND(lstNum,tblSalaries[[#This Row],[How many hours of a day you work on Excel]],B895+1),""))</f>
        <v>6</v>
      </c>
      <c r="F895" s="9">
        <f t="array" ref="F895">SUMPRODUCT(COUNTIF(lstDigits,MID(tblSalaries[[#This Row],[How many hours of a day you work on Excel]],ROW($1:$9)+1,1)))</f>
        <v>1</v>
      </c>
      <c r="G895" s="11">
        <f t="array" ref="G895">IFERROR(IF(D895=1*MID(tblSalaries[[#This Row],[How many hours of a day you work on Excel]],E895,F895),"",1*MID(tblSalaries[[#This Row],[How many hours of a day you work on Excel]],E895,F895)),0)</f>
        <v>6</v>
      </c>
      <c r="H895" s="11">
        <f t="shared" si="42"/>
        <v>5</v>
      </c>
      <c r="I895" s="11">
        <f t="shared" si="43"/>
        <v>4</v>
      </c>
      <c r="J895" s="11">
        <f t="shared" si="41"/>
        <v>6</v>
      </c>
    </row>
    <row r="896" spans="2:10">
      <c r="B896" s="9">
        <f t="array" ref="B896">MIN(IFERROR(FIND(lstNum,tblSalaries[[#This Row],[How many hours of a day you work on Excel]]),""))</f>
        <v>9</v>
      </c>
      <c r="C896" s="9">
        <f t="array" ref="C896">SUMPRODUCT(COUNTIF(lstDigits,MID(tblSalaries[[#This Row],[How many hours of a day you work on Excel]],ROW($1:$9),1)))</f>
        <v>1</v>
      </c>
      <c r="D896" s="11">
        <f t="array" ref="D896">IFERROR(1*MID(tblSalaries[[#This Row],[How many hours of a day you work on Excel]],B896,C896),0)</f>
        <v>8</v>
      </c>
      <c r="E896" s="9">
        <f t="array" ref="E896">MIN(IFERROR(FIND(lstNum,tblSalaries[[#This Row],[How many hours of a day you work on Excel]],B896+1),""))</f>
        <v>31</v>
      </c>
      <c r="F896" s="9">
        <f t="array" ref="F896">SUMPRODUCT(COUNTIF(lstDigits,MID(tblSalaries[[#This Row],[How many hours of a day you work on Excel]],ROW($1:$9)+1,1)))</f>
        <v>1</v>
      </c>
      <c r="G896" s="11" t="str">
        <f t="array" ref="G896">IFERROR(IF(D896=1*MID(tblSalaries[[#This Row],[How many hours of a day you work on Excel]],E896,F896),"",1*MID(tblSalaries[[#This Row],[How many hours of a day you work on Excel]],E896,F896)),0)</f>
        <v/>
      </c>
      <c r="H896" s="11">
        <f t="shared" si="42"/>
        <v>8</v>
      </c>
      <c r="I896" s="11">
        <f t="shared" si="43"/>
        <v>8</v>
      </c>
      <c r="J896" s="11">
        <f t="shared" si="41"/>
        <v>8</v>
      </c>
    </row>
    <row r="897" spans="2:10">
      <c r="B897" s="9">
        <f t="array" ref="B897">MIN(IFERROR(FIND(lstNum,tblSalaries[[#This Row],[How many hours of a day you work on Excel]]),""))</f>
        <v>1</v>
      </c>
      <c r="C897" s="9">
        <f t="array" ref="C897">SUMPRODUCT(COUNTIF(lstDigits,MID(tblSalaries[[#This Row],[How many hours of a day you work on Excel]],ROW($1:$9),1)))</f>
        <v>2</v>
      </c>
      <c r="D897" s="11">
        <f t="array" ref="D897">IFERROR(1*MID(tblSalaries[[#This Row],[How many hours of a day you work on Excel]],B897,C897),0)</f>
        <v>1</v>
      </c>
      <c r="E897" s="9">
        <f t="array" ref="E897">MIN(IFERROR(FIND(lstNum,tblSalaries[[#This Row],[How many hours of a day you work on Excel]],B897+1),""))</f>
        <v>6</v>
      </c>
      <c r="F897" s="9">
        <f t="array" ref="F897">SUMPRODUCT(COUNTIF(lstDigits,MID(tblSalaries[[#This Row],[How many hours of a day you work on Excel]],ROW($1:$9)+1,1)))</f>
        <v>1</v>
      </c>
      <c r="G897" s="11">
        <f t="array" ref="G897">IFERROR(IF(D897=1*MID(tblSalaries[[#This Row],[How many hours of a day you work on Excel]],E897,F897),"",1*MID(tblSalaries[[#This Row],[How many hours of a day you work on Excel]],E897,F897)),0)</f>
        <v>2</v>
      </c>
      <c r="H897" s="11">
        <f t="shared" si="42"/>
        <v>1.5</v>
      </c>
      <c r="I897" s="11">
        <f t="shared" si="43"/>
        <v>1</v>
      </c>
      <c r="J897" s="11">
        <f t="shared" si="41"/>
        <v>2</v>
      </c>
    </row>
    <row r="898" spans="2:10">
      <c r="B898" s="9">
        <f t="array" ref="B898">MIN(IFERROR(FIND(lstNum,tblSalaries[[#This Row],[How many hours of a day you work on Excel]]),""))</f>
        <v>1</v>
      </c>
      <c r="C898" s="9">
        <f t="array" ref="C898">SUMPRODUCT(COUNTIF(lstDigits,MID(tblSalaries[[#This Row],[How many hours of a day you work on Excel]],ROW($1:$9),1)))</f>
        <v>2</v>
      </c>
      <c r="D898" s="11">
        <f t="array" ref="D898">IFERROR(1*MID(tblSalaries[[#This Row],[How many hours of a day you work on Excel]],B898,C898),0)</f>
        <v>4</v>
      </c>
      <c r="E898" s="9">
        <f t="array" ref="E898">MIN(IFERROR(FIND(lstNum,tblSalaries[[#This Row],[How many hours of a day you work on Excel]],B898+1),""))</f>
        <v>6</v>
      </c>
      <c r="F898" s="9">
        <f t="array" ref="F898">SUMPRODUCT(COUNTIF(lstDigits,MID(tblSalaries[[#This Row],[How many hours of a day you work on Excel]],ROW($1:$9)+1,1)))</f>
        <v>1</v>
      </c>
      <c r="G898" s="11">
        <f t="array" ref="G898">IFERROR(IF(D898=1*MID(tblSalaries[[#This Row],[How many hours of a day you work on Excel]],E898,F898),"",1*MID(tblSalaries[[#This Row],[How many hours of a day you work on Excel]],E898,F898)),0)</f>
        <v>6</v>
      </c>
      <c r="H898" s="11">
        <f t="shared" si="42"/>
        <v>5</v>
      </c>
      <c r="I898" s="11">
        <f t="shared" si="43"/>
        <v>4</v>
      </c>
      <c r="J898" s="11">
        <f t="shared" si="41"/>
        <v>6</v>
      </c>
    </row>
    <row r="899" spans="2:10">
      <c r="B899" s="9">
        <f t="array" ref="B899">MIN(IFERROR(FIND(lstNum,tblSalaries[[#This Row],[How many hours of a day you work on Excel]]),""))</f>
        <v>9</v>
      </c>
      <c r="C899" s="9">
        <f t="array" ref="C899">SUMPRODUCT(COUNTIF(lstDigits,MID(tblSalaries[[#This Row],[How many hours of a day you work on Excel]],ROW($1:$9),1)))</f>
        <v>1</v>
      </c>
      <c r="D899" s="11">
        <f t="array" ref="D899">IFERROR(1*MID(tblSalaries[[#This Row],[How many hours of a day you work on Excel]],B899,C899),0)</f>
        <v>8</v>
      </c>
      <c r="E899" s="9">
        <f t="array" ref="E899">MIN(IFERROR(FIND(lstNum,tblSalaries[[#This Row],[How many hours of a day you work on Excel]],B899+1),""))</f>
        <v>31</v>
      </c>
      <c r="F899" s="9">
        <f t="array" ref="F899">SUMPRODUCT(COUNTIF(lstDigits,MID(tblSalaries[[#This Row],[How many hours of a day you work on Excel]],ROW($1:$9)+1,1)))</f>
        <v>1</v>
      </c>
      <c r="G899" s="11" t="str">
        <f t="array" ref="G899">IFERROR(IF(D899=1*MID(tblSalaries[[#This Row],[How many hours of a day you work on Excel]],E899,F899),"",1*MID(tblSalaries[[#This Row],[How many hours of a day you work on Excel]],E899,F899)),0)</f>
        <v/>
      </c>
      <c r="H899" s="11">
        <f t="shared" si="42"/>
        <v>8</v>
      </c>
      <c r="I899" s="11">
        <f t="shared" si="43"/>
        <v>8</v>
      </c>
      <c r="J899" s="11">
        <f t="shared" si="41"/>
        <v>8</v>
      </c>
    </row>
    <row r="900" spans="2:10">
      <c r="B900" s="9">
        <f t="array" ref="B900">MIN(IFERROR(FIND(lstNum,tblSalaries[[#This Row],[How many hours of a day you work on Excel]]),""))</f>
        <v>1</v>
      </c>
      <c r="C900" s="9">
        <f t="array" ref="C900">SUMPRODUCT(COUNTIF(lstDigits,MID(tblSalaries[[#This Row],[How many hours of a day you work on Excel]],ROW($1:$9),1)))</f>
        <v>2</v>
      </c>
      <c r="D900" s="11">
        <f t="array" ref="D900">IFERROR(1*MID(tblSalaries[[#This Row],[How many hours of a day you work on Excel]],B900,C900),0)</f>
        <v>2</v>
      </c>
      <c r="E900" s="9">
        <f t="array" ref="E900">MIN(IFERROR(FIND(lstNum,tblSalaries[[#This Row],[How many hours of a day you work on Excel]],B900+1),""))</f>
        <v>6</v>
      </c>
      <c r="F900" s="9">
        <f t="array" ref="F900">SUMPRODUCT(COUNTIF(lstDigits,MID(tblSalaries[[#This Row],[How many hours of a day you work on Excel]],ROW($1:$9)+1,1)))</f>
        <v>1</v>
      </c>
      <c r="G900" s="11">
        <f t="array" ref="G900">IFERROR(IF(D900=1*MID(tblSalaries[[#This Row],[How many hours of a day you work on Excel]],E900,F900),"",1*MID(tblSalaries[[#This Row],[How many hours of a day you work on Excel]],E900,F900)),0)</f>
        <v>3</v>
      </c>
      <c r="H900" s="11">
        <f t="shared" si="42"/>
        <v>2.5</v>
      </c>
      <c r="I900" s="11">
        <f t="shared" si="43"/>
        <v>2</v>
      </c>
      <c r="J900" s="11">
        <f t="shared" si="41"/>
        <v>3</v>
      </c>
    </row>
    <row r="901" spans="2:10">
      <c r="B901" s="9">
        <f t="array" ref="B901">MIN(IFERROR(FIND(lstNum,tblSalaries[[#This Row],[How many hours of a day you work on Excel]]),""))</f>
        <v>9</v>
      </c>
      <c r="C901" s="9">
        <f t="array" ref="C901">SUMPRODUCT(COUNTIF(lstDigits,MID(tblSalaries[[#This Row],[How many hours of a day you work on Excel]],ROW($1:$9),1)))</f>
        <v>1</v>
      </c>
      <c r="D901" s="11">
        <f t="array" ref="D901">IFERROR(1*MID(tblSalaries[[#This Row],[How many hours of a day you work on Excel]],B901,C901),0)</f>
        <v>8</v>
      </c>
      <c r="E901" s="9">
        <f t="array" ref="E901">MIN(IFERROR(FIND(lstNum,tblSalaries[[#This Row],[How many hours of a day you work on Excel]],B901+1),""))</f>
        <v>31</v>
      </c>
      <c r="F901" s="9">
        <f t="array" ref="F901">SUMPRODUCT(COUNTIF(lstDigits,MID(tblSalaries[[#This Row],[How many hours of a day you work on Excel]],ROW($1:$9)+1,1)))</f>
        <v>1</v>
      </c>
      <c r="G901" s="11" t="str">
        <f t="array" ref="G901">IFERROR(IF(D901=1*MID(tblSalaries[[#This Row],[How many hours of a day you work on Excel]],E901,F901),"",1*MID(tblSalaries[[#This Row],[How many hours of a day you work on Excel]],E901,F901)),0)</f>
        <v/>
      </c>
      <c r="H901" s="11">
        <f t="shared" si="42"/>
        <v>8</v>
      </c>
      <c r="I901" s="11">
        <f t="shared" si="43"/>
        <v>8</v>
      </c>
      <c r="J901" s="11">
        <f t="shared" si="41"/>
        <v>8</v>
      </c>
    </row>
    <row r="902" spans="2:10">
      <c r="B902" s="9">
        <f t="array" ref="B902">MIN(IFERROR(FIND(lstNum,tblSalaries[[#This Row],[How many hours of a day you work on Excel]]),""))</f>
        <v>1</v>
      </c>
      <c r="C902" s="9">
        <f t="array" ref="C902">SUMPRODUCT(COUNTIF(lstDigits,MID(tblSalaries[[#This Row],[How many hours of a day you work on Excel]],ROW($1:$9),1)))</f>
        <v>2</v>
      </c>
      <c r="D902" s="11">
        <f t="array" ref="D902">IFERROR(1*MID(tblSalaries[[#This Row],[How many hours of a day you work on Excel]],B902,C902),0)</f>
        <v>1</v>
      </c>
      <c r="E902" s="9">
        <f t="array" ref="E902">MIN(IFERROR(FIND(lstNum,tblSalaries[[#This Row],[How many hours of a day you work on Excel]],B902+1),""))</f>
        <v>6</v>
      </c>
      <c r="F902" s="9">
        <f t="array" ref="F902">SUMPRODUCT(COUNTIF(lstDigits,MID(tblSalaries[[#This Row],[How many hours of a day you work on Excel]],ROW($1:$9)+1,1)))</f>
        <v>1</v>
      </c>
      <c r="G902" s="11">
        <f t="array" ref="G902">IFERROR(IF(D902=1*MID(tblSalaries[[#This Row],[How many hours of a day you work on Excel]],E902,F902),"",1*MID(tblSalaries[[#This Row],[How many hours of a day you work on Excel]],E902,F902)),0)</f>
        <v>2</v>
      </c>
      <c r="H902" s="11">
        <f t="shared" si="42"/>
        <v>1.5</v>
      </c>
      <c r="I902" s="11">
        <f t="shared" si="43"/>
        <v>1</v>
      </c>
      <c r="J902" s="11">
        <f t="shared" si="41"/>
        <v>2</v>
      </c>
    </row>
    <row r="903" spans="2:10">
      <c r="B903" s="9">
        <f t="array" ref="B903">MIN(IFERROR(FIND(lstNum,tblSalaries[[#This Row],[How many hours of a day you work on Excel]]),""))</f>
        <v>1</v>
      </c>
      <c r="C903" s="9">
        <f t="array" ref="C903">SUMPRODUCT(COUNTIF(lstDigits,MID(tblSalaries[[#This Row],[How many hours of a day you work on Excel]],ROW($1:$9),1)))</f>
        <v>2</v>
      </c>
      <c r="D903" s="11">
        <f t="array" ref="D903">IFERROR(1*MID(tblSalaries[[#This Row],[How many hours of a day you work on Excel]],B903,C903),0)</f>
        <v>4</v>
      </c>
      <c r="E903" s="9">
        <f t="array" ref="E903">MIN(IFERROR(FIND(lstNum,tblSalaries[[#This Row],[How many hours of a day you work on Excel]],B903+1),""))</f>
        <v>6</v>
      </c>
      <c r="F903" s="9">
        <f t="array" ref="F903">SUMPRODUCT(COUNTIF(lstDigits,MID(tblSalaries[[#This Row],[How many hours of a day you work on Excel]],ROW($1:$9)+1,1)))</f>
        <v>1</v>
      </c>
      <c r="G903" s="11">
        <f t="array" ref="G903">IFERROR(IF(D903=1*MID(tblSalaries[[#This Row],[How many hours of a day you work on Excel]],E903,F903),"",1*MID(tblSalaries[[#This Row],[How many hours of a day you work on Excel]],E903,F903)),0)</f>
        <v>6</v>
      </c>
      <c r="H903" s="11">
        <f t="shared" si="42"/>
        <v>5</v>
      </c>
      <c r="I903" s="11">
        <f t="shared" si="43"/>
        <v>4</v>
      </c>
      <c r="J903" s="11">
        <f t="shared" ref="J903:J966" si="44">MAX(D903,G903)</f>
        <v>6</v>
      </c>
    </row>
    <row r="904" spans="2:10">
      <c r="B904" s="9">
        <f t="array" ref="B904">MIN(IFERROR(FIND(lstNum,tblSalaries[[#This Row],[How many hours of a day you work on Excel]]),""))</f>
        <v>1</v>
      </c>
      <c r="C904" s="9">
        <f t="array" ref="C904">SUMPRODUCT(COUNTIF(lstDigits,MID(tblSalaries[[#This Row],[How many hours of a day you work on Excel]],ROW($1:$9),1)))</f>
        <v>2</v>
      </c>
      <c r="D904" s="11">
        <f t="array" ref="D904">IFERROR(1*MID(tblSalaries[[#This Row],[How many hours of a day you work on Excel]],B904,C904),0)</f>
        <v>4</v>
      </c>
      <c r="E904" s="9">
        <f t="array" ref="E904">MIN(IFERROR(FIND(lstNum,tblSalaries[[#This Row],[How many hours of a day you work on Excel]],B904+1),""))</f>
        <v>6</v>
      </c>
      <c r="F904" s="9">
        <f t="array" ref="F904">SUMPRODUCT(COUNTIF(lstDigits,MID(tblSalaries[[#This Row],[How many hours of a day you work on Excel]],ROW($1:$9)+1,1)))</f>
        <v>1</v>
      </c>
      <c r="G904" s="11">
        <f t="array" ref="G904">IFERROR(IF(D904=1*MID(tblSalaries[[#This Row],[How many hours of a day you work on Excel]],E904,F904),"",1*MID(tblSalaries[[#This Row],[How many hours of a day you work on Excel]],E904,F904)),0)</f>
        <v>6</v>
      </c>
      <c r="H904" s="11">
        <f t="shared" si="42"/>
        <v>5</v>
      </c>
      <c r="I904" s="11">
        <f t="shared" si="43"/>
        <v>4</v>
      </c>
      <c r="J904" s="11">
        <f t="shared" si="44"/>
        <v>6</v>
      </c>
    </row>
    <row r="905" spans="2:10">
      <c r="B905" s="9">
        <f t="array" ref="B905">MIN(IFERROR(FIND(lstNum,tblSalaries[[#This Row],[How many hours of a day you work on Excel]]),""))</f>
        <v>1</v>
      </c>
      <c r="C905" s="9">
        <f t="array" ref="C905">SUMPRODUCT(COUNTIF(lstDigits,MID(tblSalaries[[#This Row],[How many hours of a day you work on Excel]],ROW($1:$9),1)))</f>
        <v>2</v>
      </c>
      <c r="D905" s="11">
        <f t="array" ref="D905">IFERROR(1*MID(tblSalaries[[#This Row],[How many hours of a day you work on Excel]],B905,C905),0)</f>
        <v>4</v>
      </c>
      <c r="E905" s="9">
        <f t="array" ref="E905">MIN(IFERROR(FIND(lstNum,tblSalaries[[#This Row],[How many hours of a day you work on Excel]],B905+1),""))</f>
        <v>6</v>
      </c>
      <c r="F905" s="9">
        <f t="array" ref="F905">SUMPRODUCT(COUNTIF(lstDigits,MID(tblSalaries[[#This Row],[How many hours of a day you work on Excel]],ROW($1:$9)+1,1)))</f>
        <v>1</v>
      </c>
      <c r="G905" s="11">
        <f t="array" ref="G905">IFERROR(IF(D905=1*MID(tblSalaries[[#This Row],[How many hours of a day you work on Excel]],E905,F905),"",1*MID(tblSalaries[[#This Row],[How many hours of a day you work on Excel]],E905,F905)),0)</f>
        <v>6</v>
      </c>
      <c r="H905" s="11">
        <f t="shared" si="42"/>
        <v>5</v>
      </c>
      <c r="I905" s="11">
        <f t="shared" si="43"/>
        <v>4</v>
      </c>
      <c r="J905" s="11">
        <f t="shared" si="44"/>
        <v>6</v>
      </c>
    </row>
    <row r="906" spans="2:10">
      <c r="B906" s="9">
        <f t="array" ref="B906">MIN(IFERROR(FIND(lstNum,tblSalaries[[#This Row],[How many hours of a day you work on Excel]]),""))</f>
        <v>1</v>
      </c>
      <c r="C906" s="9">
        <f t="array" ref="C906">SUMPRODUCT(COUNTIF(lstDigits,MID(tblSalaries[[#This Row],[How many hours of a day you work on Excel]],ROW($1:$9),1)))</f>
        <v>2</v>
      </c>
      <c r="D906" s="11">
        <f t="array" ref="D906">IFERROR(1*MID(tblSalaries[[#This Row],[How many hours of a day you work on Excel]],B906,C906),0)</f>
        <v>4</v>
      </c>
      <c r="E906" s="9">
        <f t="array" ref="E906">MIN(IFERROR(FIND(lstNum,tblSalaries[[#This Row],[How many hours of a day you work on Excel]],B906+1),""))</f>
        <v>6</v>
      </c>
      <c r="F906" s="9">
        <f t="array" ref="F906">SUMPRODUCT(COUNTIF(lstDigits,MID(tblSalaries[[#This Row],[How many hours of a day you work on Excel]],ROW($1:$9)+1,1)))</f>
        <v>1</v>
      </c>
      <c r="G906" s="11">
        <f t="array" ref="G906">IFERROR(IF(D906=1*MID(tblSalaries[[#This Row],[How many hours of a day you work on Excel]],E906,F906),"",1*MID(tblSalaries[[#This Row],[How many hours of a day you work on Excel]],E906,F906)),0)</f>
        <v>6</v>
      </c>
      <c r="H906" s="11">
        <f t="shared" si="42"/>
        <v>5</v>
      </c>
      <c r="I906" s="11">
        <f t="shared" si="43"/>
        <v>4</v>
      </c>
      <c r="J906" s="11">
        <f t="shared" si="44"/>
        <v>6</v>
      </c>
    </row>
    <row r="907" spans="2:10">
      <c r="B907" s="9">
        <f t="array" ref="B907">MIN(IFERROR(FIND(lstNum,tblSalaries[[#This Row],[How many hours of a day you work on Excel]]),""))</f>
        <v>1</v>
      </c>
      <c r="C907" s="9">
        <f t="array" ref="C907">SUMPRODUCT(COUNTIF(lstDigits,MID(tblSalaries[[#This Row],[How many hours of a day you work on Excel]],ROW($1:$9),1)))</f>
        <v>2</v>
      </c>
      <c r="D907" s="11">
        <f t="array" ref="D907">IFERROR(1*MID(tblSalaries[[#This Row],[How many hours of a day you work on Excel]],B907,C907),0)</f>
        <v>4</v>
      </c>
      <c r="E907" s="9">
        <f t="array" ref="E907">MIN(IFERROR(FIND(lstNum,tblSalaries[[#This Row],[How many hours of a day you work on Excel]],B907+1),""))</f>
        <v>6</v>
      </c>
      <c r="F907" s="9">
        <f t="array" ref="F907">SUMPRODUCT(COUNTIF(lstDigits,MID(tblSalaries[[#This Row],[How many hours of a day you work on Excel]],ROW($1:$9)+1,1)))</f>
        <v>1</v>
      </c>
      <c r="G907" s="11">
        <f t="array" ref="G907">IFERROR(IF(D907=1*MID(tblSalaries[[#This Row],[How many hours of a day you work on Excel]],E907,F907),"",1*MID(tblSalaries[[#This Row],[How many hours of a day you work on Excel]],E907,F907)),0)</f>
        <v>6</v>
      </c>
      <c r="H907" s="11">
        <f t="shared" si="42"/>
        <v>5</v>
      </c>
      <c r="I907" s="11">
        <f t="shared" si="43"/>
        <v>4</v>
      </c>
      <c r="J907" s="11">
        <f t="shared" si="44"/>
        <v>6</v>
      </c>
    </row>
    <row r="908" spans="2:10">
      <c r="B908" s="9">
        <f t="array" ref="B908">MIN(IFERROR(FIND(lstNum,tblSalaries[[#This Row],[How many hours of a day you work on Excel]]),""))</f>
        <v>1</v>
      </c>
      <c r="C908" s="9">
        <f t="array" ref="C908">SUMPRODUCT(COUNTIF(lstDigits,MID(tblSalaries[[#This Row],[How many hours of a day you work on Excel]],ROW($1:$9),1)))</f>
        <v>2</v>
      </c>
      <c r="D908" s="11">
        <f t="array" ref="D908">IFERROR(1*MID(tblSalaries[[#This Row],[How many hours of a day you work on Excel]],B908,C908),0)</f>
        <v>1</v>
      </c>
      <c r="E908" s="9">
        <f t="array" ref="E908">MIN(IFERROR(FIND(lstNum,tblSalaries[[#This Row],[How many hours of a day you work on Excel]],B908+1),""))</f>
        <v>6</v>
      </c>
      <c r="F908" s="9">
        <f t="array" ref="F908">SUMPRODUCT(COUNTIF(lstDigits,MID(tblSalaries[[#This Row],[How many hours of a day you work on Excel]],ROW($1:$9)+1,1)))</f>
        <v>1</v>
      </c>
      <c r="G908" s="11">
        <f t="array" ref="G908">IFERROR(IF(D908=1*MID(tblSalaries[[#This Row],[How many hours of a day you work on Excel]],E908,F908),"",1*MID(tblSalaries[[#This Row],[How many hours of a day you work on Excel]],E908,F908)),0)</f>
        <v>2</v>
      </c>
      <c r="H908" s="11">
        <f t="shared" si="42"/>
        <v>1.5</v>
      </c>
      <c r="I908" s="11">
        <f t="shared" si="43"/>
        <v>1</v>
      </c>
      <c r="J908" s="11">
        <f t="shared" si="44"/>
        <v>2</v>
      </c>
    </row>
    <row r="909" spans="2:10">
      <c r="B909" s="9">
        <f t="array" ref="B909">MIN(IFERROR(FIND(lstNum,tblSalaries[[#This Row],[How many hours of a day you work on Excel]]),""))</f>
        <v>1</v>
      </c>
      <c r="C909" s="9">
        <f t="array" ref="C909">SUMPRODUCT(COUNTIF(lstDigits,MID(tblSalaries[[#This Row],[How many hours of a day you work on Excel]],ROW($1:$9),1)))</f>
        <v>2</v>
      </c>
      <c r="D909" s="11">
        <f t="array" ref="D909">IFERROR(1*MID(tblSalaries[[#This Row],[How many hours of a day you work on Excel]],B909,C909),0)</f>
        <v>4</v>
      </c>
      <c r="E909" s="9">
        <f t="array" ref="E909">MIN(IFERROR(FIND(lstNum,tblSalaries[[#This Row],[How many hours of a day you work on Excel]],B909+1),""))</f>
        <v>6</v>
      </c>
      <c r="F909" s="9">
        <f t="array" ref="F909">SUMPRODUCT(COUNTIF(lstDigits,MID(tblSalaries[[#This Row],[How many hours of a day you work on Excel]],ROW($1:$9)+1,1)))</f>
        <v>1</v>
      </c>
      <c r="G909" s="11">
        <f t="array" ref="G909">IFERROR(IF(D909=1*MID(tblSalaries[[#This Row],[How many hours of a day you work on Excel]],E909,F909),"",1*MID(tblSalaries[[#This Row],[How many hours of a day you work on Excel]],E909,F909)),0)</f>
        <v>6</v>
      </c>
      <c r="H909" s="11">
        <f t="shared" si="42"/>
        <v>5</v>
      </c>
      <c r="I909" s="11">
        <f t="shared" si="43"/>
        <v>4</v>
      </c>
      <c r="J909" s="11">
        <f t="shared" si="44"/>
        <v>6</v>
      </c>
    </row>
    <row r="910" spans="2:10">
      <c r="B910" s="9">
        <f t="array" ref="B910">MIN(IFERROR(FIND(lstNum,tblSalaries[[#This Row],[How many hours of a day you work on Excel]]),""))</f>
        <v>9</v>
      </c>
      <c r="C910" s="9">
        <f t="array" ref="C910">SUMPRODUCT(COUNTIF(lstDigits,MID(tblSalaries[[#This Row],[How many hours of a day you work on Excel]],ROW($1:$9),1)))</f>
        <v>1</v>
      </c>
      <c r="D910" s="11">
        <f t="array" ref="D910">IFERROR(1*MID(tblSalaries[[#This Row],[How many hours of a day you work on Excel]],B910,C910),0)</f>
        <v>8</v>
      </c>
      <c r="E910" s="9">
        <f t="array" ref="E910">MIN(IFERROR(FIND(lstNum,tblSalaries[[#This Row],[How many hours of a day you work on Excel]],B910+1),""))</f>
        <v>31</v>
      </c>
      <c r="F910" s="9">
        <f t="array" ref="F910">SUMPRODUCT(COUNTIF(lstDigits,MID(tblSalaries[[#This Row],[How many hours of a day you work on Excel]],ROW($1:$9)+1,1)))</f>
        <v>1</v>
      </c>
      <c r="G910" s="11" t="str">
        <f t="array" ref="G910">IFERROR(IF(D910=1*MID(tblSalaries[[#This Row],[How many hours of a day you work on Excel]],E910,F910),"",1*MID(tblSalaries[[#This Row],[How many hours of a day you work on Excel]],E910,F910)),0)</f>
        <v/>
      </c>
      <c r="H910" s="11">
        <f t="shared" si="42"/>
        <v>8</v>
      </c>
      <c r="I910" s="11">
        <f t="shared" si="43"/>
        <v>8</v>
      </c>
      <c r="J910" s="11">
        <f t="shared" si="44"/>
        <v>8</v>
      </c>
    </row>
    <row r="911" spans="2:10">
      <c r="B911" s="9">
        <f t="array" ref="B911">MIN(IFERROR(FIND(lstNum,tblSalaries[[#This Row],[How many hours of a day you work on Excel]]),""))</f>
        <v>9</v>
      </c>
      <c r="C911" s="9">
        <f t="array" ref="C911">SUMPRODUCT(COUNTIF(lstDigits,MID(tblSalaries[[#This Row],[How many hours of a day you work on Excel]],ROW($1:$9),1)))</f>
        <v>1</v>
      </c>
      <c r="D911" s="11">
        <f t="array" ref="D911">IFERROR(1*MID(tblSalaries[[#This Row],[How many hours of a day you work on Excel]],B911,C911),0)</f>
        <v>8</v>
      </c>
      <c r="E911" s="9">
        <f t="array" ref="E911">MIN(IFERROR(FIND(lstNum,tblSalaries[[#This Row],[How many hours of a day you work on Excel]],B911+1),""))</f>
        <v>31</v>
      </c>
      <c r="F911" s="9">
        <f t="array" ref="F911">SUMPRODUCT(COUNTIF(lstDigits,MID(tblSalaries[[#This Row],[How many hours of a day you work on Excel]],ROW($1:$9)+1,1)))</f>
        <v>1</v>
      </c>
      <c r="G911" s="11" t="str">
        <f t="array" ref="G911">IFERROR(IF(D911=1*MID(tblSalaries[[#This Row],[How many hours of a day you work on Excel]],E911,F911),"",1*MID(tblSalaries[[#This Row],[How many hours of a day you work on Excel]],E911,F911)),0)</f>
        <v/>
      </c>
      <c r="H911" s="11">
        <f t="shared" si="42"/>
        <v>8</v>
      </c>
      <c r="I911" s="11">
        <f t="shared" si="43"/>
        <v>8</v>
      </c>
      <c r="J911" s="11">
        <f t="shared" si="44"/>
        <v>8</v>
      </c>
    </row>
    <row r="912" spans="2:10">
      <c r="B912" s="9">
        <f t="array" ref="B912">MIN(IFERROR(FIND(lstNum,tblSalaries[[#This Row],[How many hours of a day you work on Excel]]),""))</f>
        <v>1</v>
      </c>
      <c r="C912" s="9">
        <f t="array" ref="C912">SUMPRODUCT(COUNTIF(lstDigits,MID(tblSalaries[[#This Row],[How many hours of a day you work on Excel]],ROW($1:$9),1)))</f>
        <v>2</v>
      </c>
      <c r="D912" s="11">
        <f t="array" ref="D912">IFERROR(1*MID(tblSalaries[[#This Row],[How many hours of a day you work on Excel]],B912,C912),0)</f>
        <v>4</v>
      </c>
      <c r="E912" s="9">
        <f t="array" ref="E912">MIN(IFERROR(FIND(lstNum,tblSalaries[[#This Row],[How many hours of a day you work on Excel]],B912+1),""))</f>
        <v>6</v>
      </c>
      <c r="F912" s="9">
        <f t="array" ref="F912">SUMPRODUCT(COUNTIF(lstDigits,MID(tblSalaries[[#This Row],[How many hours of a day you work on Excel]],ROW($1:$9)+1,1)))</f>
        <v>1</v>
      </c>
      <c r="G912" s="11">
        <f t="array" ref="G912">IFERROR(IF(D912=1*MID(tblSalaries[[#This Row],[How many hours of a day you work on Excel]],E912,F912),"",1*MID(tblSalaries[[#This Row],[How many hours of a day you work on Excel]],E912,F912)),0)</f>
        <v>6</v>
      </c>
      <c r="H912" s="11">
        <f t="shared" si="42"/>
        <v>5</v>
      </c>
      <c r="I912" s="11">
        <f t="shared" si="43"/>
        <v>4</v>
      </c>
      <c r="J912" s="11">
        <f t="shared" si="44"/>
        <v>6</v>
      </c>
    </row>
    <row r="913" spans="2:10">
      <c r="B913" s="9">
        <f t="array" ref="B913">MIN(IFERROR(FIND(lstNum,tblSalaries[[#This Row],[How many hours of a day you work on Excel]]),""))</f>
        <v>1</v>
      </c>
      <c r="C913" s="9">
        <f t="array" ref="C913">SUMPRODUCT(COUNTIF(lstDigits,MID(tblSalaries[[#This Row],[How many hours of a day you work on Excel]],ROW($1:$9),1)))</f>
        <v>2</v>
      </c>
      <c r="D913" s="11">
        <f t="array" ref="D913">IFERROR(1*MID(tblSalaries[[#This Row],[How many hours of a day you work on Excel]],B913,C913),0)</f>
        <v>4</v>
      </c>
      <c r="E913" s="9">
        <f t="array" ref="E913">MIN(IFERROR(FIND(lstNum,tblSalaries[[#This Row],[How many hours of a day you work on Excel]],B913+1),""))</f>
        <v>6</v>
      </c>
      <c r="F913" s="9">
        <f t="array" ref="F913">SUMPRODUCT(COUNTIF(lstDigits,MID(tblSalaries[[#This Row],[How many hours of a day you work on Excel]],ROW($1:$9)+1,1)))</f>
        <v>1</v>
      </c>
      <c r="G913" s="11">
        <f t="array" ref="G913">IFERROR(IF(D913=1*MID(tblSalaries[[#This Row],[How many hours of a day you work on Excel]],E913,F913),"",1*MID(tblSalaries[[#This Row],[How many hours of a day you work on Excel]],E913,F913)),0)</f>
        <v>6</v>
      </c>
      <c r="H913" s="11">
        <f t="shared" si="42"/>
        <v>5</v>
      </c>
      <c r="I913" s="11">
        <f t="shared" si="43"/>
        <v>4</v>
      </c>
      <c r="J913" s="11">
        <f t="shared" si="44"/>
        <v>6</v>
      </c>
    </row>
    <row r="914" spans="2:10">
      <c r="B914" s="9">
        <f t="array" ref="B914">MIN(IFERROR(FIND(lstNum,tblSalaries[[#This Row],[How many hours of a day you work on Excel]]),""))</f>
        <v>1</v>
      </c>
      <c r="C914" s="9">
        <f t="array" ref="C914">SUMPRODUCT(COUNTIF(lstDigits,MID(tblSalaries[[#This Row],[How many hours of a day you work on Excel]],ROW($1:$9),1)))</f>
        <v>2</v>
      </c>
      <c r="D914" s="11">
        <f t="array" ref="D914">IFERROR(1*MID(tblSalaries[[#This Row],[How many hours of a day you work on Excel]],B914,C914),0)</f>
        <v>4</v>
      </c>
      <c r="E914" s="9">
        <f t="array" ref="E914">MIN(IFERROR(FIND(lstNum,tblSalaries[[#This Row],[How many hours of a day you work on Excel]],B914+1),""))</f>
        <v>6</v>
      </c>
      <c r="F914" s="9">
        <f t="array" ref="F914">SUMPRODUCT(COUNTIF(lstDigits,MID(tblSalaries[[#This Row],[How many hours of a day you work on Excel]],ROW($1:$9)+1,1)))</f>
        <v>1</v>
      </c>
      <c r="G914" s="11">
        <f t="array" ref="G914">IFERROR(IF(D914=1*MID(tblSalaries[[#This Row],[How many hours of a day you work on Excel]],E914,F914),"",1*MID(tblSalaries[[#This Row],[How many hours of a day you work on Excel]],E914,F914)),0)</f>
        <v>6</v>
      </c>
      <c r="H914" s="11">
        <f t="shared" si="42"/>
        <v>5</v>
      </c>
      <c r="I914" s="11">
        <f t="shared" si="43"/>
        <v>4</v>
      </c>
      <c r="J914" s="11">
        <f t="shared" si="44"/>
        <v>6</v>
      </c>
    </row>
    <row r="915" spans="2:10">
      <c r="B915" s="9">
        <f t="array" ref="B915">MIN(IFERROR(FIND(lstNum,tblSalaries[[#This Row],[How many hours of a day you work on Excel]]),""))</f>
        <v>1</v>
      </c>
      <c r="C915" s="9">
        <f t="array" ref="C915">SUMPRODUCT(COUNTIF(lstDigits,MID(tblSalaries[[#This Row],[How many hours of a day you work on Excel]],ROW($1:$9),1)))</f>
        <v>2</v>
      </c>
      <c r="D915" s="11">
        <f t="array" ref="D915">IFERROR(1*MID(tblSalaries[[#This Row],[How many hours of a day you work on Excel]],B915,C915),0)</f>
        <v>4</v>
      </c>
      <c r="E915" s="9">
        <f t="array" ref="E915">MIN(IFERROR(FIND(lstNum,tblSalaries[[#This Row],[How many hours of a day you work on Excel]],B915+1),""))</f>
        <v>6</v>
      </c>
      <c r="F915" s="9">
        <f t="array" ref="F915">SUMPRODUCT(COUNTIF(lstDigits,MID(tblSalaries[[#This Row],[How many hours of a day you work on Excel]],ROW($1:$9)+1,1)))</f>
        <v>1</v>
      </c>
      <c r="G915" s="11">
        <f t="array" ref="G915">IFERROR(IF(D915=1*MID(tblSalaries[[#This Row],[How many hours of a day you work on Excel]],E915,F915),"",1*MID(tblSalaries[[#This Row],[How many hours of a day you work on Excel]],E915,F915)),0)</f>
        <v>6</v>
      </c>
      <c r="H915" s="11">
        <f t="shared" si="42"/>
        <v>5</v>
      </c>
      <c r="I915" s="11">
        <f t="shared" si="43"/>
        <v>4</v>
      </c>
      <c r="J915" s="11">
        <f t="shared" si="44"/>
        <v>6</v>
      </c>
    </row>
    <row r="916" spans="2:10">
      <c r="B916" s="9">
        <f t="array" ref="B916">MIN(IFERROR(FIND(lstNum,tblSalaries[[#This Row],[How many hours of a day you work on Excel]]),""))</f>
        <v>1</v>
      </c>
      <c r="C916" s="9">
        <f t="array" ref="C916">SUMPRODUCT(COUNTIF(lstDigits,MID(tblSalaries[[#This Row],[How many hours of a day you work on Excel]],ROW($1:$9),1)))</f>
        <v>2</v>
      </c>
      <c r="D916" s="11">
        <f t="array" ref="D916">IFERROR(1*MID(tblSalaries[[#This Row],[How many hours of a day you work on Excel]],B916,C916),0)</f>
        <v>4</v>
      </c>
      <c r="E916" s="9">
        <f t="array" ref="E916">MIN(IFERROR(FIND(lstNum,tblSalaries[[#This Row],[How many hours of a day you work on Excel]],B916+1),""))</f>
        <v>6</v>
      </c>
      <c r="F916" s="9">
        <f t="array" ref="F916">SUMPRODUCT(COUNTIF(lstDigits,MID(tblSalaries[[#This Row],[How many hours of a day you work on Excel]],ROW($1:$9)+1,1)))</f>
        <v>1</v>
      </c>
      <c r="G916" s="11">
        <f t="array" ref="G916">IFERROR(IF(D916=1*MID(tblSalaries[[#This Row],[How many hours of a day you work on Excel]],E916,F916),"",1*MID(tblSalaries[[#This Row],[How many hours of a day you work on Excel]],E916,F916)),0)</f>
        <v>6</v>
      </c>
      <c r="H916" s="11">
        <f t="shared" si="42"/>
        <v>5</v>
      </c>
      <c r="I916" s="11">
        <f t="shared" si="43"/>
        <v>4</v>
      </c>
      <c r="J916" s="11">
        <f t="shared" si="44"/>
        <v>6</v>
      </c>
    </row>
    <row r="917" spans="2:10">
      <c r="B917" s="9">
        <f t="array" ref="B917">MIN(IFERROR(FIND(lstNum,tblSalaries[[#This Row],[How many hours of a day you work on Excel]]),""))</f>
        <v>9</v>
      </c>
      <c r="C917" s="9">
        <f t="array" ref="C917">SUMPRODUCT(COUNTIF(lstDigits,MID(tblSalaries[[#This Row],[How many hours of a day you work on Excel]],ROW($1:$9),1)))</f>
        <v>1</v>
      </c>
      <c r="D917" s="11">
        <f t="array" ref="D917">IFERROR(1*MID(tblSalaries[[#This Row],[How many hours of a day you work on Excel]],B917,C917),0)</f>
        <v>8</v>
      </c>
      <c r="E917" s="9">
        <f t="array" ref="E917">MIN(IFERROR(FIND(lstNum,tblSalaries[[#This Row],[How many hours of a day you work on Excel]],B917+1),""))</f>
        <v>31</v>
      </c>
      <c r="F917" s="9">
        <f t="array" ref="F917">SUMPRODUCT(COUNTIF(lstDigits,MID(tblSalaries[[#This Row],[How many hours of a day you work on Excel]],ROW($1:$9)+1,1)))</f>
        <v>1</v>
      </c>
      <c r="G917" s="11" t="str">
        <f t="array" ref="G917">IFERROR(IF(D917=1*MID(tblSalaries[[#This Row],[How many hours of a day you work on Excel]],E917,F917),"",1*MID(tblSalaries[[#This Row],[How many hours of a day you work on Excel]],E917,F917)),0)</f>
        <v/>
      </c>
      <c r="H917" s="11">
        <f t="shared" si="42"/>
        <v>8</v>
      </c>
      <c r="I917" s="11">
        <f t="shared" si="43"/>
        <v>8</v>
      </c>
      <c r="J917" s="11">
        <f t="shared" si="44"/>
        <v>8</v>
      </c>
    </row>
    <row r="918" spans="2:10">
      <c r="B918" s="9">
        <f t="array" ref="B918">MIN(IFERROR(FIND(lstNum,tblSalaries[[#This Row],[How many hours of a day you work on Excel]]),""))</f>
        <v>9</v>
      </c>
      <c r="C918" s="9">
        <f t="array" ref="C918">SUMPRODUCT(COUNTIF(lstDigits,MID(tblSalaries[[#This Row],[How many hours of a day you work on Excel]],ROW($1:$9),1)))</f>
        <v>1</v>
      </c>
      <c r="D918" s="11">
        <f t="array" ref="D918">IFERROR(1*MID(tblSalaries[[#This Row],[How many hours of a day you work on Excel]],B918,C918),0)</f>
        <v>8</v>
      </c>
      <c r="E918" s="9">
        <f t="array" ref="E918">MIN(IFERROR(FIND(lstNum,tblSalaries[[#This Row],[How many hours of a day you work on Excel]],B918+1),""))</f>
        <v>31</v>
      </c>
      <c r="F918" s="9">
        <f t="array" ref="F918">SUMPRODUCT(COUNTIF(lstDigits,MID(tblSalaries[[#This Row],[How many hours of a day you work on Excel]],ROW($1:$9)+1,1)))</f>
        <v>1</v>
      </c>
      <c r="G918" s="11" t="str">
        <f t="array" ref="G918">IFERROR(IF(D918=1*MID(tblSalaries[[#This Row],[How many hours of a day you work on Excel]],E918,F918),"",1*MID(tblSalaries[[#This Row],[How many hours of a day you work on Excel]],E918,F918)),0)</f>
        <v/>
      </c>
      <c r="H918" s="11">
        <f t="shared" si="42"/>
        <v>8</v>
      </c>
      <c r="I918" s="11">
        <f t="shared" si="43"/>
        <v>8</v>
      </c>
      <c r="J918" s="11">
        <f t="shared" si="44"/>
        <v>8</v>
      </c>
    </row>
    <row r="919" spans="2:10">
      <c r="B919" s="9">
        <f t="array" ref="B919">MIN(IFERROR(FIND(lstNum,tblSalaries[[#This Row],[How many hours of a day you work on Excel]]),""))</f>
        <v>9</v>
      </c>
      <c r="C919" s="9">
        <f t="array" ref="C919">SUMPRODUCT(COUNTIF(lstDigits,MID(tblSalaries[[#This Row],[How many hours of a day you work on Excel]],ROW($1:$9),1)))</f>
        <v>1</v>
      </c>
      <c r="D919" s="11">
        <f t="array" ref="D919">IFERROR(1*MID(tblSalaries[[#This Row],[How many hours of a day you work on Excel]],B919,C919),0)</f>
        <v>8</v>
      </c>
      <c r="E919" s="9">
        <f t="array" ref="E919">MIN(IFERROR(FIND(lstNum,tblSalaries[[#This Row],[How many hours of a day you work on Excel]],B919+1),""))</f>
        <v>31</v>
      </c>
      <c r="F919" s="9">
        <f t="array" ref="F919">SUMPRODUCT(COUNTIF(lstDigits,MID(tblSalaries[[#This Row],[How many hours of a day you work on Excel]],ROW($1:$9)+1,1)))</f>
        <v>1</v>
      </c>
      <c r="G919" s="11" t="str">
        <f t="array" ref="G919">IFERROR(IF(D919=1*MID(tblSalaries[[#This Row],[How many hours of a day you work on Excel]],E919,F919),"",1*MID(tblSalaries[[#This Row],[How many hours of a day you work on Excel]],E919,F919)),0)</f>
        <v/>
      </c>
      <c r="H919" s="11">
        <f t="shared" si="42"/>
        <v>8</v>
      </c>
      <c r="I919" s="11">
        <f t="shared" si="43"/>
        <v>8</v>
      </c>
      <c r="J919" s="11">
        <f t="shared" si="44"/>
        <v>8</v>
      </c>
    </row>
    <row r="920" spans="2:10">
      <c r="B920" s="9">
        <f t="array" ref="B920">MIN(IFERROR(FIND(lstNum,tblSalaries[[#This Row],[How many hours of a day you work on Excel]]),""))</f>
        <v>1</v>
      </c>
      <c r="C920" s="9">
        <f t="array" ref="C920">SUMPRODUCT(COUNTIF(lstDigits,MID(tblSalaries[[#This Row],[How many hours of a day you work on Excel]],ROW($1:$9),1)))</f>
        <v>2</v>
      </c>
      <c r="D920" s="11">
        <f t="array" ref="D920">IFERROR(1*MID(tblSalaries[[#This Row],[How many hours of a day you work on Excel]],B920,C920),0)</f>
        <v>4</v>
      </c>
      <c r="E920" s="9">
        <f t="array" ref="E920">MIN(IFERROR(FIND(lstNum,tblSalaries[[#This Row],[How many hours of a day you work on Excel]],B920+1),""))</f>
        <v>6</v>
      </c>
      <c r="F920" s="9">
        <f t="array" ref="F920">SUMPRODUCT(COUNTIF(lstDigits,MID(tblSalaries[[#This Row],[How many hours of a day you work on Excel]],ROW($1:$9)+1,1)))</f>
        <v>1</v>
      </c>
      <c r="G920" s="11">
        <f t="array" ref="G920">IFERROR(IF(D920=1*MID(tblSalaries[[#This Row],[How many hours of a day you work on Excel]],E920,F920),"",1*MID(tblSalaries[[#This Row],[How many hours of a day you work on Excel]],E920,F920)),0)</f>
        <v>6</v>
      </c>
      <c r="H920" s="11">
        <f t="shared" ref="H920:H983" si="45">AVERAGE(D920,G920)</f>
        <v>5</v>
      </c>
      <c r="I920" s="11">
        <f t="shared" ref="I920:I983" si="46">MIN(D920,G920)</f>
        <v>4</v>
      </c>
      <c r="J920" s="11">
        <f t="shared" si="44"/>
        <v>6</v>
      </c>
    </row>
    <row r="921" spans="2:10">
      <c r="B921" s="9">
        <f t="array" ref="B921">MIN(IFERROR(FIND(lstNum,tblSalaries[[#This Row],[How many hours of a day you work on Excel]]),""))</f>
        <v>9</v>
      </c>
      <c r="C921" s="9">
        <f t="array" ref="C921">SUMPRODUCT(COUNTIF(lstDigits,MID(tblSalaries[[#This Row],[How many hours of a day you work on Excel]],ROW($1:$9),1)))</f>
        <v>1</v>
      </c>
      <c r="D921" s="11">
        <f t="array" ref="D921">IFERROR(1*MID(tblSalaries[[#This Row],[How many hours of a day you work on Excel]],B921,C921),0)</f>
        <v>8</v>
      </c>
      <c r="E921" s="9">
        <f t="array" ref="E921">MIN(IFERROR(FIND(lstNum,tblSalaries[[#This Row],[How many hours of a day you work on Excel]],B921+1),""))</f>
        <v>31</v>
      </c>
      <c r="F921" s="9">
        <f t="array" ref="F921">SUMPRODUCT(COUNTIF(lstDigits,MID(tblSalaries[[#This Row],[How many hours of a day you work on Excel]],ROW($1:$9)+1,1)))</f>
        <v>1</v>
      </c>
      <c r="G921" s="11" t="str">
        <f t="array" ref="G921">IFERROR(IF(D921=1*MID(tblSalaries[[#This Row],[How many hours of a day you work on Excel]],E921,F921),"",1*MID(tblSalaries[[#This Row],[How many hours of a day you work on Excel]],E921,F921)),0)</f>
        <v/>
      </c>
      <c r="H921" s="11">
        <f t="shared" si="45"/>
        <v>8</v>
      </c>
      <c r="I921" s="11">
        <f t="shared" si="46"/>
        <v>8</v>
      </c>
      <c r="J921" s="11">
        <f t="shared" si="44"/>
        <v>8</v>
      </c>
    </row>
    <row r="922" spans="2:10">
      <c r="B922" s="9">
        <f t="array" ref="B922">MIN(IFERROR(FIND(lstNum,tblSalaries[[#This Row],[How many hours of a day you work on Excel]]),""))</f>
        <v>9</v>
      </c>
      <c r="C922" s="9">
        <f t="array" ref="C922">SUMPRODUCT(COUNTIF(lstDigits,MID(tblSalaries[[#This Row],[How many hours of a day you work on Excel]],ROW($1:$9),1)))</f>
        <v>1</v>
      </c>
      <c r="D922" s="11">
        <f t="array" ref="D922">IFERROR(1*MID(tblSalaries[[#This Row],[How many hours of a day you work on Excel]],B922,C922),0)</f>
        <v>8</v>
      </c>
      <c r="E922" s="9">
        <f t="array" ref="E922">MIN(IFERROR(FIND(lstNum,tblSalaries[[#This Row],[How many hours of a day you work on Excel]],B922+1),""))</f>
        <v>31</v>
      </c>
      <c r="F922" s="9">
        <f t="array" ref="F922">SUMPRODUCT(COUNTIF(lstDigits,MID(tblSalaries[[#This Row],[How many hours of a day you work on Excel]],ROW($1:$9)+1,1)))</f>
        <v>1</v>
      </c>
      <c r="G922" s="11" t="str">
        <f t="array" ref="G922">IFERROR(IF(D922=1*MID(tblSalaries[[#This Row],[How many hours of a day you work on Excel]],E922,F922),"",1*MID(tblSalaries[[#This Row],[How many hours of a day you work on Excel]],E922,F922)),0)</f>
        <v/>
      </c>
      <c r="H922" s="11">
        <f t="shared" si="45"/>
        <v>8</v>
      </c>
      <c r="I922" s="11">
        <f t="shared" si="46"/>
        <v>8</v>
      </c>
      <c r="J922" s="11">
        <f t="shared" si="44"/>
        <v>8</v>
      </c>
    </row>
    <row r="923" spans="2:10">
      <c r="B923" s="9">
        <f t="array" ref="B923">MIN(IFERROR(FIND(lstNum,tblSalaries[[#This Row],[How many hours of a day you work on Excel]]),""))</f>
        <v>1</v>
      </c>
      <c r="C923" s="9">
        <f t="array" ref="C923">SUMPRODUCT(COUNTIF(lstDigits,MID(tblSalaries[[#This Row],[How many hours of a day you work on Excel]],ROW($1:$9),1)))</f>
        <v>2</v>
      </c>
      <c r="D923" s="11">
        <f t="array" ref="D923">IFERROR(1*MID(tblSalaries[[#This Row],[How many hours of a day you work on Excel]],B923,C923),0)</f>
        <v>4</v>
      </c>
      <c r="E923" s="9">
        <f t="array" ref="E923">MIN(IFERROR(FIND(lstNum,tblSalaries[[#This Row],[How many hours of a day you work on Excel]],B923+1),""))</f>
        <v>6</v>
      </c>
      <c r="F923" s="9">
        <f t="array" ref="F923">SUMPRODUCT(COUNTIF(lstDigits,MID(tblSalaries[[#This Row],[How many hours of a day you work on Excel]],ROW($1:$9)+1,1)))</f>
        <v>1</v>
      </c>
      <c r="G923" s="11">
        <f t="array" ref="G923">IFERROR(IF(D923=1*MID(tblSalaries[[#This Row],[How many hours of a day you work on Excel]],E923,F923),"",1*MID(tblSalaries[[#This Row],[How many hours of a day you work on Excel]],E923,F923)),0)</f>
        <v>6</v>
      </c>
      <c r="H923" s="11">
        <f t="shared" si="45"/>
        <v>5</v>
      </c>
      <c r="I923" s="11">
        <f t="shared" si="46"/>
        <v>4</v>
      </c>
      <c r="J923" s="11">
        <f t="shared" si="44"/>
        <v>6</v>
      </c>
    </row>
    <row r="924" spans="2:10">
      <c r="B924" s="9">
        <f t="array" ref="B924">MIN(IFERROR(FIND(lstNum,tblSalaries[[#This Row],[How many hours of a day you work on Excel]]),""))</f>
        <v>9</v>
      </c>
      <c r="C924" s="9">
        <f t="array" ref="C924">SUMPRODUCT(COUNTIF(lstDigits,MID(tblSalaries[[#This Row],[How many hours of a day you work on Excel]],ROW($1:$9),1)))</f>
        <v>1</v>
      </c>
      <c r="D924" s="11">
        <f t="array" ref="D924">IFERROR(1*MID(tblSalaries[[#This Row],[How many hours of a day you work on Excel]],B924,C924),0)</f>
        <v>8</v>
      </c>
      <c r="E924" s="9">
        <f t="array" ref="E924">MIN(IFERROR(FIND(lstNum,tblSalaries[[#This Row],[How many hours of a day you work on Excel]],B924+1),""))</f>
        <v>31</v>
      </c>
      <c r="F924" s="9">
        <f t="array" ref="F924">SUMPRODUCT(COUNTIF(lstDigits,MID(tblSalaries[[#This Row],[How many hours of a day you work on Excel]],ROW($1:$9)+1,1)))</f>
        <v>1</v>
      </c>
      <c r="G924" s="11" t="str">
        <f t="array" ref="G924">IFERROR(IF(D924=1*MID(tblSalaries[[#This Row],[How many hours of a day you work on Excel]],E924,F924),"",1*MID(tblSalaries[[#This Row],[How many hours of a day you work on Excel]],E924,F924)),0)</f>
        <v/>
      </c>
      <c r="H924" s="11">
        <f t="shared" si="45"/>
        <v>8</v>
      </c>
      <c r="I924" s="11">
        <f t="shared" si="46"/>
        <v>8</v>
      </c>
      <c r="J924" s="11">
        <f t="shared" si="44"/>
        <v>8</v>
      </c>
    </row>
    <row r="925" spans="2:10">
      <c r="B925" s="9">
        <f t="array" ref="B925">MIN(IFERROR(FIND(lstNum,tblSalaries[[#This Row],[How many hours of a day you work on Excel]]),""))</f>
        <v>1</v>
      </c>
      <c r="C925" s="9">
        <f t="array" ref="C925">SUMPRODUCT(COUNTIF(lstDigits,MID(tblSalaries[[#This Row],[How many hours of a day you work on Excel]],ROW($1:$9),1)))</f>
        <v>2</v>
      </c>
      <c r="D925" s="11">
        <f t="array" ref="D925">IFERROR(1*MID(tblSalaries[[#This Row],[How many hours of a day you work on Excel]],B925,C925),0)</f>
        <v>4</v>
      </c>
      <c r="E925" s="9">
        <f t="array" ref="E925">MIN(IFERROR(FIND(lstNum,tblSalaries[[#This Row],[How many hours of a day you work on Excel]],B925+1),""))</f>
        <v>6</v>
      </c>
      <c r="F925" s="9">
        <f t="array" ref="F925">SUMPRODUCT(COUNTIF(lstDigits,MID(tblSalaries[[#This Row],[How many hours of a day you work on Excel]],ROW($1:$9)+1,1)))</f>
        <v>1</v>
      </c>
      <c r="G925" s="11">
        <f t="array" ref="G925">IFERROR(IF(D925=1*MID(tblSalaries[[#This Row],[How many hours of a day you work on Excel]],E925,F925),"",1*MID(tblSalaries[[#This Row],[How many hours of a day you work on Excel]],E925,F925)),0)</f>
        <v>6</v>
      </c>
      <c r="H925" s="11">
        <f t="shared" si="45"/>
        <v>5</v>
      </c>
      <c r="I925" s="11">
        <f t="shared" si="46"/>
        <v>4</v>
      </c>
      <c r="J925" s="11">
        <f t="shared" si="44"/>
        <v>6</v>
      </c>
    </row>
    <row r="926" spans="2:10">
      <c r="B926" s="9">
        <f t="array" ref="B926">MIN(IFERROR(FIND(lstNum,tblSalaries[[#This Row],[How many hours of a day you work on Excel]]),""))</f>
        <v>1</v>
      </c>
      <c r="C926" s="9">
        <f t="array" ref="C926">SUMPRODUCT(COUNTIF(lstDigits,MID(tblSalaries[[#This Row],[How many hours of a day you work on Excel]],ROW($1:$9),1)))</f>
        <v>2</v>
      </c>
      <c r="D926" s="11">
        <f t="array" ref="D926">IFERROR(1*MID(tblSalaries[[#This Row],[How many hours of a day you work on Excel]],B926,C926),0)</f>
        <v>2</v>
      </c>
      <c r="E926" s="9">
        <f t="array" ref="E926">MIN(IFERROR(FIND(lstNum,tblSalaries[[#This Row],[How many hours of a day you work on Excel]],B926+1),""))</f>
        <v>6</v>
      </c>
      <c r="F926" s="9">
        <f t="array" ref="F926">SUMPRODUCT(COUNTIF(lstDigits,MID(tblSalaries[[#This Row],[How many hours of a day you work on Excel]],ROW($1:$9)+1,1)))</f>
        <v>1</v>
      </c>
      <c r="G926" s="11">
        <f t="array" ref="G926">IFERROR(IF(D926=1*MID(tblSalaries[[#This Row],[How many hours of a day you work on Excel]],E926,F926),"",1*MID(tblSalaries[[#This Row],[How many hours of a day you work on Excel]],E926,F926)),0)</f>
        <v>3</v>
      </c>
      <c r="H926" s="11">
        <f t="shared" si="45"/>
        <v>2.5</v>
      </c>
      <c r="I926" s="11">
        <f t="shared" si="46"/>
        <v>2</v>
      </c>
      <c r="J926" s="11">
        <f t="shared" si="44"/>
        <v>3</v>
      </c>
    </row>
    <row r="927" spans="2:10">
      <c r="B927" s="9">
        <f t="array" ref="B927">MIN(IFERROR(FIND(lstNum,tblSalaries[[#This Row],[How many hours of a day you work on Excel]]),""))</f>
        <v>1</v>
      </c>
      <c r="C927" s="9">
        <f t="array" ref="C927">SUMPRODUCT(COUNTIF(lstDigits,MID(tblSalaries[[#This Row],[How many hours of a day you work on Excel]],ROW($1:$9),1)))</f>
        <v>2</v>
      </c>
      <c r="D927" s="11">
        <f t="array" ref="D927">IFERROR(1*MID(tblSalaries[[#This Row],[How many hours of a day you work on Excel]],B927,C927),0)</f>
        <v>4</v>
      </c>
      <c r="E927" s="9">
        <f t="array" ref="E927">MIN(IFERROR(FIND(lstNum,tblSalaries[[#This Row],[How many hours of a day you work on Excel]],B927+1),""))</f>
        <v>6</v>
      </c>
      <c r="F927" s="9">
        <f t="array" ref="F927">SUMPRODUCT(COUNTIF(lstDigits,MID(tblSalaries[[#This Row],[How many hours of a day you work on Excel]],ROW($1:$9)+1,1)))</f>
        <v>1</v>
      </c>
      <c r="G927" s="11">
        <f t="array" ref="G927">IFERROR(IF(D927=1*MID(tblSalaries[[#This Row],[How many hours of a day you work on Excel]],E927,F927),"",1*MID(tblSalaries[[#This Row],[How many hours of a day you work on Excel]],E927,F927)),0)</f>
        <v>6</v>
      </c>
      <c r="H927" s="11">
        <f t="shared" si="45"/>
        <v>5</v>
      </c>
      <c r="I927" s="11">
        <f t="shared" si="46"/>
        <v>4</v>
      </c>
      <c r="J927" s="11">
        <f t="shared" si="44"/>
        <v>6</v>
      </c>
    </row>
    <row r="928" spans="2:10">
      <c r="B928" s="9">
        <f t="array" ref="B928">MIN(IFERROR(FIND(lstNum,tblSalaries[[#This Row],[How many hours of a day you work on Excel]]),""))</f>
        <v>1</v>
      </c>
      <c r="C928" s="9">
        <f t="array" ref="C928">SUMPRODUCT(COUNTIF(lstDigits,MID(tblSalaries[[#This Row],[How many hours of a day you work on Excel]],ROW($1:$9),1)))</f>
        <v>2</v>
      </c>
      <c r="D928" s="11">
        <f t="array" ref="D928">IFERROR(1*MID(tblSalaries[[#This Row],[How many hours of a day you work on Excel]],B928,C928),0)</f>
        <v>4</v>
      </c>
      <c r="E928" s="9">
        <f t="array" ref="E928">MIN(IFERROR(FIND(lstNum,tblSalaries[[#This Row],[How many hours of a day you work on Excel]],B928+1),""))</f>
        <v>6</v>
      </c>
      <c r="F928" s="9">
        <f t="array" ref="F928">SUMPRODUCT(COUNTIF(lstDigits,MID(tblSalaries[[#This Row],[How many hours of a day you work on Excel]],ROW($1:$9)+1,1)))</f>
        <v>1</v>
      </c>
      <c r="G928" s="11">
        <f t="array" ref="G928">IFERROR(IF(D928=1*MID(tblSalaries[[#This Row],[How many hours of a day you work on Excel]],E928,F928),"",1*MID(tblSalaries[[#This Row],[How many hours of a day you work on Excel]],E928,F928)),0)</f>
        <v>6</v>
      </c>
      <c r="H928" s="11">
        <f t="shared" si="45"/>
        <v>5</v>
      </c>
      <c r="I928" s="11">
        <f t="shared" si="46"/>
        <v>4</v>
      </c>
      <c r="J928" s="11">
        <f t="shared" si="44"/>
        <v>6</v>
      </c>
    </row>
    <row r="929" spans="2:10">
      <c r="B929" s="9">
        <f t="array" ref="B929">MIN(IFERROR(FIND(lstNum,tblSalaries[[#This Row],[How many hours of a day you work on Excel]]),""))</f>
        <v>1</v>
      </c>
      <c r="C929" s="9">
        <f t="array" ref="C929">SUMPRODUCT(COUNTIF(lstDigits,MID(tblSalaries[[#This Row],[How many hours of a day you work on Excel]],ROW($1:$9),1)))</f>
        <v>2</v>
      </c>
      <c r="D929" s="11">
        <f t="array" ref="D929">IFERROR(1*MID(tblSalaries[[#This Row],[How many hours of a day you work on Excel]],B929,C929),0)</f>
        <v>4</v>
      </c>
      <c r="E929" s="9">
        <f t="array" ref="E929">MIN(IFERROR(FIND(lstNum,tblSalaries[[#This Row],[How many hours of a day you work on Excel]],B929+1),""))</f>
        <v>6</v>
      </c>
      <c r="F929" s="9">
        <f t="array" ref="F929">SUMPRODUCT(COUNTIF(lstDigits,MID(tblSalaries[[#This Row],[How many hours of a day you work on Excel]],ROW($1:$9)+1,1)))</f>
        <v>1</v>
      </c>
      <c r="G929" s="11">
        <f t="array" ref="G929">IFERROR(IF(D929=1*MID(tblSalaries[[#This Row],[How many hours of a day you work on Excel]],E929,F929),"",1*MID(tblSalaries[[#This Row],[How many hours of a day you work on Excel]],E929,F929)),0)</f>
        <v>6</v>
      </c>
      <c r="H929" s="11">
        <f t="shared" si="45"/>
        <v>5</v>
      </c>
      <c r="I929" s="11">
        <f t="shared" si="46"/>
        <v>4</v>
      </c>
      <c r="J929" s="11">
        <f t="shared" si="44"/>
        <v>6</v>
      </c>
    </row>
    <row r="930" spans="2:10">
      <c r="B930" s="9">
        <f t="array" ref="B930">MIN(IFERROR(FIND(lstNum,tblSalaries[[#This Row],[How many hours of a day you work on Excel]]),""))</f>
        <v>1</v>
      </c>
      <c r="C930" s="9">
        <f t="array" ref="C930">SUMPRODUCT(COUNTIF(lstDigits,MID(tblSalaries[[#This Row],[How many hours of a day you work on Excel]],ROW($1:$9),1)))</f>
        <v>2</v>
      </c>
      <c r="D930" s="11">
        <f t="array" ref="D930">IFERROR(1*MID(tblSalaries[[#This Row],[How many hours of a day you work on Excel]],B930,C930),0)</f>
        <v>2</v>
      </c>
      <c r="E930" s="9">
        <f t="array" ref="E930">MIN(IFERROR(FIND(lstNum,tblSalaries[[#This Row],[How many hours of a day you work on Excel]],B930+1),""))</f>
        <v>6</v>
      </c>
      <c r="F930" s="9">
        <f t="array" ref="F930">SUMPRODUCT(COUNTIF(lstDigits,MID(tblSalaries[[#This Row],[How many hours of a day you work on Excel]],ROW($1:$9)+1,1)))</f>
        <v>1</v>
      </c>
      <c r="G930" s="11">
        <f t="array" ref="G930">IFERROR(IF(D930=1*MID(tblSalaries[[#This Row],[How many hours of a day you work on Excel]],E930,F930),"",1*MID(tblSalaries[[#This Row],[How many hours of a day you work on Excel]],E930,F930)),0)</f>
        <v>3</v>
      </c>
      <c r="H930" s="11">
        <f t="shared" si="45"/>
        <v>2.5</v>
      </c>
      <c r="I930" s="11">
        <f t="shared" si="46"/>
        <v>2</v>
      </c>
      <c r="J930" s="11">
        <f t="shared" si="44"/>
        <v>3</v>
      </c>
    </row>
    <row r="931" spans="2:10">
      <c r="B931" s="9">
        <f t="array" ref="B931">MIN(IFERROR(FIND(lstNum,tblSalaries[[#This Row],[How many hours of a day you work on Excel]]),""))</f>
        <v>1</v>
      </c>
      <c r="C931" s="9">
        <f t="array" ref="C931">SUMPRODUCT(COUNTIF(lstDigits,MID(tblSalaries[[#This Row],[How many hours of a day you work on Excel]],ROW($1:$9),1)))</f>
        <v>2</v>
      </c>
      <c r="D931" s="11">
        <f t="array" ref="D931">IFERROR(1*MID(tblSalaries[[#This Row],[How many hours of a day you work on Excel]],B931,C931),0)</f>
        <v>4</v>
      </c>
      <c r="E931" s="9">
        <f t="array" ref="E931">MIN(IFERROR(FIND(lstNum,tblSalaries[[#This Row],[How many hours of a day you work on Excel]],B931+1),""))</f>
        <v>6</v>
      </c>
      <c r="F931" s="9">
        <f t="array" ref="F931">SUMPRODUCT(COUNTIF(lstDigits,MID(tblSalaries[[#This Row],[How many hours of a day you work on Excel]],ROW($1:$9)+1,1)))</f>
        <v>1</v>
      </c>
      <c r="G931" s="11">
        <f t="array" ref="G931">IFERROR(IF(D931=1*MID(tblSalaries[[#This Row],[How many hours of a day you work on Excel]],E931,F931),"",1*MID(tblSalaries[[#This Row],[How many hours of a day you work on Excel]],E931,F931)),0)</f>
        <v>6</v>
      </c>
      <c r="H931" s="11">
        <f t="shared" si="45"/>
        <v>5</v>
      </c>
      <c r="I931" s="11">
        <f t="shared" si="46"/>
        <v>4</v>
      </c>
      <c r="J931" s="11">
        <f t="shared" si="44"/>
        <v>6</v>
      </c>
    </row>
    <row r="932" spans="2:10">
      <c r="B932" s="9">
        <f t="array" ref="B932">MIN(IFERROR(FIND(lstNum,tblSalaries[[#This Row],[How many hours of a day you work on Excel]]),""))</f>
        <v>1</v>
      </c>
      <c r="C932" s="9">
        <f t="array" ref="C932">SUMPRODUCT(COUNTIF(lstDigits,MID(tblSalaries[[#This Row],[How many hours of a day you work on Excel]],ROW($1:$9),1)))</f>
        <v>2</v>
      </c>
      <c r="D932" s="11">
        <f t="array" ref="D932">IFERROR(1*MID(tblSalaries[[#This Row],[How many hours of a day you work on Excel]],B932,C932),0)</f>
        <v>2</v>
      </c>
      <c r="E932" s="9">
        <f t="array" ref="E932">MIN(IFERROR(FIND(lstNum,tblSalaries[[#This Row],[How many hours of a day you work on Excel]],B932+1),""))</f>
        <v>6</v>
      </c>
      <c r="F932" s="9">
        <f t="array" ref="F932">SUMPRODUCT(COUNTIF(lstDigits,MID(tblSalaries[[#This Row],[How many hours of a day you work on Excel]],ROW($1:$9)+1,1)))</f>
        <v>1</v>
      </c>
      <c r="G932" s="11">
        <f t="array" ref="G932">IFERROR(IF(D932=1*MID(tblSalaries[[#This Row],[How many hours of a day you work on Excel]],E932,F932),"",1*MID(tblSalaries[[#This Row],[How many hours of a day you work on Excel]],E932,F932)),0)</f>
        <v>3</v>
      </c>
      <c r="H932" s="11">
        <f t="shared" si="45"/>
        <v>2.5</v>
      </c>
      <c r="I932" s="11">
        <f t="shared" si="46"/>
        <v>2</v>
      </c>
      <c r="J932" s="11">
        <f t="shared" si="44"/>
        <v>3</v>
      </c>
    </row>
    <row r="933" spans="2:10">
      <c r="B933" s="9">
        <f t="array" ref="B933">MIN(IFERROR(FIND(lstNum,tblSalaries[[#This Row],[How many hours of a day you work on Excel]]),""))</f>
        <v>9</v>
      </c>
      <c r="C933" s="9">
        <f t="array" ref="C933">SUMPRODUCT(COUNTIF(lstDigits,MID(tblSalaries[[#This Row],[How many hours of a day you work on Excel]],ROW($1:$9),1)))</f>
        <v>1</v>
      </c>
      <c r="D933" s="11">
        <f t="array" ref="D933">IFERROR(1*MID(tblSalaries[[#This Row],[How many hours of a day you work on Excel]],B933,C933),0)</f>
        <v>8</v>
      </c>
      <c r="E933" s="9">
        <f t="array" ref="E933">MIN(IFERROR(FIND(lstNum,tblSalaries[[#This Row],[How many hours of a day you work on Excel]],B933+1),""))</f>
        <v>31</v>
      </c>
      <c r="F933" s="9">
        <f t="array" ref="F933">SUMPRODUCT(COUNTIF(lstDigits,MID(tblSalaries[[#This Row],[How many hours of a day you work on Excel]],ROW($1:$9)+1,1)))</f>
        <v>1</v>
      </c>
      <c r="G933" s="11" t="str">
        <f t="array" ref="G933">IFERROR(IF(D933=1*MID(tblSalaries[[#This Row],[How many hours of a day you work on Excel]],E933,F933),"",1*MID(tblSalaries[[#This Row],[How many hours of a day you work on Excel]],E933,F933)),0)</f>
        <v/>
      </c>
      <c r="H933" s="11">
        <f t="shared" si="45"/>
        <v>8</v>
      </c>
      <c r="I933" s="11">
        <f t="shared" si="46"/>
        <v>8</v>
      </c>
      <c r="J933" s="11">
        <f t="shared" si="44"/>
        <v>8</v>
      </c>
    </row>
    <row r="934" spans="2:10">
      <c r="B934" s="9">
        <f t="array" ref="B934">MIN(IFERROR(FIND(lstNum,tblSalaries[[#This Row],[How many hours of a day you work on Excel]]),""))</f>
        <v>1</v>
      </c>
      <c r="C934" s="9">
        <f t="array" ref="C934">SUMPRODUCT(COUNTIF(lstDigits,MID(tblSalaries[[#This Row],[How many hours of a day you work on Excel]],ROW($1:$9),1)))</f>
        <v>2</v>
      </c>
      <c r="D934" s="11">
        <f t="array" ref="D934">IFERROR(1*MID(tblSalaries[[#This Row],[How many hours of a day you work on Excel]],B934,C934),0)</f>
        <v>2</v>
      </c>
      <c r="E934" s="9">
        <f t="array" ref="E934">MIN(IFERROR(FIND(lstNum,tblSalaries[[#This Row],[How many hours of a day you work on Excel]],B934+1),""))</f>
        <v>6</v>
      </c>
      <c r="F934" s="9">
        <f t="array" ref="F934">SUMPRODUCT(COUNTIF(lstDigits,MID(tblSalaries[[#This Row],[How many hours of a day you work on Excel]],ROW($1:$9)+1,1)))</f>
        <v>1</v>
      </c>
      <c r="G934" s="11">
        <f t="array" ref="G934">IFERROR(IF(D934=1*MID(tblSalaries[[#This Row],[How many hours of a day you work on Excel]],E934,F934),"",1*MID(tblSalaries[[#This Row],[How many hours of a day you work on Excel]],E934,F934)),0)</f>
        <v>3</v>
      </c>
      <c r="H934" s="11">
        <f t="shared" si="45"/>
        <v>2.5</v>
      </c>
      <c r="I934" s="11">
        <f t="shared" si="46"/>
        <v>2</v>
      </c>
      <c r="J934" s="11">
        <f t="shared" si="44"/>
        <v>3</v>
      </c>
    </row>
    <row r="935" spans="2:10">
      <c r="B935" s="9">
        <f t="array" ref="B935">MIN(IFERROR(FIND(lstNum,tblSalaries[[#This Row],[How many hours of a day you work on Excel]]),""))</f>
        <v>1</v>
      </c>
      <c r="C935" s="9">
        <f t="array" ref="C935">SUMPRODUCT(COUNTIF(lstDigits,MID(tblSalaries[[#This Row],[How many hours of a day you work on Excel]],ROW($1:$9),1)))</f>
        <v>2</v>
      </c>
      <c r="D935" s="11">
        <f t="array" ref="D935">IFERROR(1*MID(tblSalaries[[#This Row],[How many hours of a day you work on Excel]],B935,C935),0)</f>
        <v>4</v>
      </c>
      <c r="E935" s="9">
        <f t="array" ref="E935">MIN(IFERROR(FIND(lstNum,tblSalaries[[#This Row],[How many hours of a day you work on Excel]],B935+1),""))</f>
        <v>6</v>
      </c>
      <c r="F935" s="9">
        <f t="array" ref="F935">SUMPRODUCT(COUNTIF(lstDigits,MID(tblSalaries[[#This Row],[How many hours of a day you work on Excel]],ROW($1:$9)+1,1)))</f>
        <v>1</v>
      </c>
      <c r="G935" s="11">
        <f t="array" ref="G935">IFERROR(IF(D935=1*MID(tblSalaries[[#This Row],[How many hours of a day you work on Excel]],E935,F935),"",1*MID(tblSalaries[[#This Row],[How many hours of a day you work on Excel]],E935,F935)),0)</f>
        <v>6</v>
      </c>
      <c r="H935" s="11">
        <f t="shared" si="45"/>
        <v>5</v>
      </c>
      <c r="I935" s="11">
        <f t="shared" si="46"/>
        <v>4</v>
      </c>
      <c r="J935" s="11">
        <f t="shared" si="44"/>
        <v>6</v>
      </c>
    </row>
    <row r="936" spans="2:10">
      <c r="B936" s="9">
        <f t="array" ref="B936">MIN(IFERROR(FIND(lstNum,tblSalaries[[#This Row],[How many hours of a day you work on Excel]]),""))</f>
        <v>1</v>
      </c>
      <c r="C936" s="9">
        <f t="array" ref="C936">SUMPRODUCT(COUNTIF(lstDigits,MID(tblSalaries[[#This Row],[How many hours of a day you work on Excel]],ROW($1:$9),1)))</f>
        <v>2</v>
      </c>
      <c r="D936" s="11">
        <f t="array" ref="D936">IFERROR(1*MID(tblSalaries[[#This Row],[How many hours of a day you work on Excel]],B936,C936),0)</f>
        <v>2</v>
      </c>
      <c r="E936" s="9">
        <f t="array" ref="E936">MIN(IFERROR(FIND(lstNum,tblSalaries[[#This Row],[How many hours of a day you work on Excel]],B936+1),""))</f>
        <v>6</v>
      </c>
      <c r="F936" s="9">
        <f t="array" ref="F936">SUMPRODUCT(COUNTIF(lstDigits,MID(tblSalaries[[#This Row],[How many hours of a day you work on Excel]],ROW($1:$9)+1,1)))</f>
        <v>1</v>
      </c>
      <c r="G936" s="11">
        <f t="array" ref="G936">IFERROR(IF(D936=1*MID(tblSalaries[[#This Row],[How many hours of a day you work on Excel]],E936,F936),"",1*MID(tblSalaries[[#This Row],[How many hours of a day you work on Excel]],E936,F936)),0)</f>
        <v>3</v>
      </c>
      <c r="H936" s="11">
        <f t="shared" si="45"/>
        <v>2.5</v>
      </c>
      <c r="I936" s="11">
        <f t="shared" si="46"/>
        <v>2</v>
      </c>
      <c r="J936" s="11">
        <f t="shared" si="44"/>
        <v>3</v>
      </c>
    </row>
    <row r="937" spans="2:10">
      <c r="B937" s="9">
        <f t="array" ref="B937">MIN(IFERROR(FIND(lstNum,tblSalaries[[#This Row],[How many hours of a day you work on Excel]]),""))</f>
        <v>9</v>
      </c>
      <c r="C937" s="9">
        <f t="array" ref="C937">SUMPRODUCT(COUNTIF(lstDigits,MID(tblSalaries[[#This Row],[How many hours of a day you work on Excel]],ROW($1:$9),1)))</f>
        <v>1</v>
      </c>
      <c r="D937" s="11">
        <f t="array" ref="D937">IFERROR(1*MID(tblSalaries[[#This Row],[How many hours of a day you work on Excel]],B937,C937),0)</f>
        <v>8</v>
      </c>
      <c r="E937" s="9">
        <f t="array" ref="E937">MIN(IFERROR(FIND(lstNum,tblSalaries[[#This Row],[How many hours of a day you work on Excel]],B937+1),""))</f>
        <v>31</v>
      </c>
      <c r="F937" s="9">
        <f t="array" ref="F937">SUMPRODUCT(COUNTIF(lstDigits,MID(tblSalaries[[#This Row],[How many hours of a day you work on Excel]],ROW($1:$9)+1,1)))</f>
        <v>1</v>
      </c>
      <c r="G937" s="11" t="str">
        <f t="array" ref="G937">IFERROR(IF(D937=1*MID(tblSalaries[[#This Row],[How many hours of a day you work on Excel]],E937,F937),"",1*MID(tblSalaries[[#This Row],[How many hours of a day you work on Excel]],E937,F937)),0)</f>
        <v/>
      </c>
      <c r="H937" s="11">
        <f t="shared" si="45"/>
        <v>8</v>
      </c>
      <c r="I937" s="11">
        <f t="shared" si="46"/>
        <v>8</v>
      </c>
      <c r="J937" s="11">
        <f t="shared" si="44"/>
        <v>8</v>
      </c>
    </row>
    <row r="938" spans="2:10">
      <c r="B938" s="9">
        <f t="array" ref="B938">MIN(IFERROR(FIND(lstNum,tblSalaries[[#This Row],[How many hours of a day you work on Excel]]),""))</f>
        <v>1</v>
      </c>
      <c r="C938" s="9">
        <f t="array" ref="C938">SUMPRODUCT(COUNTIF(lstDigits,MID(tblSalaries[[#This Row],[How many hours of a day you work on Excel]],ROW($1:$9),1)))</f>
        <v>2</v>
      </c>
      <c r="D938" s="11">
        <f t="array" ref="D938">IFERROR(1*MID(tblSalaries[[#This Row],[How many hours of a day you work on Excel]],B938,C938),0)</f>
        <v>4</v>
      </c>
      <c r="E938" s="9">
        <f t="array" ref="E938">MIN(IFERROR(FIND(lstNum,tblSalaries[[#This Row],[How many hours of a day you work on Excel]],B938+1),""))</f>
        <v>6</v>
      </c>
      <c r="F938" s="9">
        <f t="array" ref="F938">SUMPRODUCT(COUNTIF(lstDigits,MID(tblSalaries[[#This Row],[How many hours of a day you work on Excel]],ROW($1:$9)+1,1)))</f>
        <v>1</v>
      </c>
      <c r="G938" s="11">
        <f t="array" ref="G938">IFERROR(IF(D938=1*MID(tblSalaries[[#This Row],[How many hours of a day you work on Excel]],E938,F938),"",1*MID(tblSalaries[[#This Row],[How many hours of a day you work on Excel]],E938,F938)),0)</f>
        <v>6</v>
      </c>
      <c r="H938" s="11">
        <f t="shared" si="45"/>
        <v>5</v>
      </c>
      <c r="I938" s="11">
        <f t="shared" si="46"/>
        <v>4</v>
      </c>
      <c r="J938" s="11">
        <f t="shared" si="44"/>
        <v>6</v>
      </c>
    </row>
    <row r="939" spans="2:10">
      <c r="B939" s="9">
        <f t="array" ref="B939">MIN(IFERROR(FIND(lstNum,tblSalaries[[#This Row],[How many hours of a day you work on Excel]]),""))</f>
        <v>1</v>
      </c>
      <c r="C939" s="9">
        <f t="array" ref="C939">SUMPRODUCT(COUNTIF(lstDigits,MID(tblSalaries[[#This Row],[How many hours of a day you work on Excel]],ROW($1:$9),1)))</f>
        <v>2</v>
      </c>
      <c r="D939" s="11">
        <f t="array" ref="D939">IFERROR(1*MID(tblSalaries[[#This Row],[How many hours of a day you work on Excel]],B939,C939),0)</f>
        <v>2</v>
      </c>
      <c r="E939" s="9">
        <f t="array" ref="E939">MIN(IFERROR(FIND(lstNum,tblSalaries[[#This Row],[How many hours of a day you work on Excel]],B939+1),""))</f>
        <v>6</v>
      </c>
      <c r="F939" s="9">
        <f t="array" ref="F939">SUMPRODUCT(COUNTIF(lstDigits,MID(tblSalaries[[#This Row],[How many hours of a day you work on Excel]],ROW($1:$9)+1,1)))</f>
        <v>1</v>
      </c>
      <c r="G939" s="11">
        <f t="array" ref="G939">IFERROR(IF(D939=1*MID(tblSalaries[[#This Row],[How many hours of a day you work on Excel]],E939,F939),"",1*MID(tblSalaries[[#This Row],[How many hours of a day you work on Excel]],E939,F939)),0)</f>
        <v>3</v>
      </c>
      <c r="H939" s="11">
        <f t="shared" si="45"/>
        <v>2.5</v>
      </c>
      <c r="I939" s="11">
        <f t="shared" si="46"/>
        <v>2</v>
      </c>
      <c r="J939" s="11">
        <f t="shared" si="44"/>
        <v>3</v>
      </c>
    </row>
    <row r="940" spans="2:10">
      <c r="B940" s="9">
        <f t="array" ref="B940">MIN(IFERROR(FIND(lstNum,tblSalaries[[#This Row],[How many hours of a day you work on Excel]]),""))</f>
        <v>1</v>
      </c>
      <c r="C940" s="9">
        <f t="array" ref="C940">SUMPRODUCT(COUNTIF(lstDigits,MID(tblSalaries[[#This Row],[How many hours of a day you work on Excel]],ROW($1:$9),1)))</f>
        <v>2</v>
      </c>
      <c r="D940" s="11">
        <f t="array" ref="D940">IFERROR(1*MID(tblSalaries[[#This Row],[How many hours of a day you work on Excel]],B940,C940),0)</f>
        <v>4</v>
      </c>
      <c r="E940" s="9">
        <f t="array" ref="E940">MIN(IFERROR(FIND(lstNum,tblSalaries[[#This Row],[How many hours of a day you work on Excel]],B940+1),""))</f>
        <v>6</v>
      </c>
      <c r="F940" s="9">
        <f t="array" ref="F940">SUMPRODUCT(COUNTIF(lstDigits,MID(tblSalaries[[#This Row],[How many hours of a day you work on Excel]],ROW($1:$9)+1,1)))</f>
        <v>1</v>
      </c>
      <c r="G940" s="11">
        <f t="array" ref="G940">IFERROR(IF(D940=1*MID(tblSalaries[[#This Row],[How many hours of a day you work on Excel]],E940,F940),"",1*MID(tblSalaries[[#This Row],[How many hours of a day you work on Excel]],E940,F940)),0)</f>
        <v>6</v>
      </c>
      <c r="H940" s="11">
        <f t="shared" si="45"/>
        <v>5</v>
      </c>
      <c r="I940" s="11">
        <f t="shared" si="46"/>
        <v>4</v>
      </c>
      <c r="J940" s="11">
        <f t="shared" si="44"/>
        <v>6</v>
      </c>
    </row>
    <row r="941" spans="2:10">
      <c r="B941" s="9">
        <f t="array" ref="B941">MIN(IFERROR(FIND(lstNum,tblSalaries[[#This Row],[How many hours of a day you work on Excel]]),""))</f>
        <v>1</v>
      </c>
      <c r="C941" s="9">
        <f t="array" ref="C941">SUMPRODUCT(COUNTIF(lstDigits,MID(tblSalaries[[#This Row],[How many hours of a day you work on Excel]],ROW($1:$9),1)))</f>
        <v>2</v>
      </c>
      <c r="D941" s="11">
        <f t="array" ref="D941">IFERROR(1*MID(tblSalaries[[#This Row],[How many hours of a day you work on Excel]],B941,C941),0)</f>
        <v>1</v>
      </c>
      <c r="E941" s="9">
        <f t="array" ref="E941">MIN(IFERROR(FIND(lstNum,tblSalaries[[#This Row],[How many hours of a day you work on Excel]],B941+1),""))</f>
        <v>6</v>
      </c>
      <c r="F941" s="9">
        <f t="array" ref="F941">SUMPRODUCT(COUNTIF(lstDigits,MID(tblSalaries[[#This Row],[How many hours of a day you work on Excel]],ROW($1:$9)+1,1)))</f>
        <v>1</v>
      </c>
      <c r="G941" s="11">
        <f t="array" ref="G941">IFERROR(IF(D941=1*MID(tblSalaries[[#This Row],[How many hours of a day you work on Excel]],E941,F941),"",1*MID(tblSalaries[[#This Row],[How many hours of a day you work on Excel]],E941,F941)),0)</f>
        <v>2</v>
      </c>
      <c r="H941" s="11">
        <f t="shared" si="45"/>
        <v>1.5</v>
      </c>
      <c r="I941" s="11">
        <f t="shared" si="46"/>
        <v>1</v>
      </c>
      <c r="J941" s="11">
        <f t="shared" si="44"/>
        <v>2</v>
      </c>
    </row>
    <row r="942" spans="2:10">
      <c r="B942" s="9">
        <f t="array" ref="B942">MIN(IFERROR(FIND(lstNum,tblSalaries[[#This Row],[How many hours of a day you work on Excel]]),""))</f>
        <v>1</v>
      </c>
      <c r="C942" s="9">
        <f t="array" ref="C942">SUMPRODUCT(COUNTIF(lstDigits,MID(tblSalaries[[#This Row],[How many hours of a day you work on Excel]],ROW($1:$9),1)))</f>
        <v>2</v>
      </c>
      <c r="D942" s="11">
        <f t="array" ref="D942">IFERROR(1*MID(tblSalaries[[#This Row],[How many hours of a day you work on Excel]],B942,C942),0)</f>
        <v>4</v>
      </c>
      <c r="E942" s="9">
        <f t="array" ref="E942">MIN(IFERROR(FIND(lstNum,tblSalaries[[#This Row],[How many hours of a day you work on Excel]],B942+1),""))</f>
        <v>6</v>
      </c>
      <c r="F942" s="9">
        <f t="array" ref="F942">SUMPRODUCT(COUNTIF(lstDigits,MID(tblSalaries[[#This Row],[How many hours of a day you work on Excel]],ROW($1:$9)+1,1)))</f>
        <v>1</v>
      </c>
      <c r="G942" s="11">
        <f t="array" ref="G942">IFERROR(IF(D942=1*MID(tblSalaries[[#This Row],[How many hours of a day you work on Excel]],E942,F942),"",1*MID(tblSalaries[[#This Row],[How many hours of a day you work on Excel]],E942,F942)),0)</f>
        <v>6</v>
      </c>
      <c r="H942" s="11">
        <f t="shared" si="45"/>
        <v>5</v>
      </c>
      <c r="I942" s="11">
        <f t="shared" si="46"/>
        <v>4</v>
      </c>
      <c r="J942" s="11">
        <f t="shared" si="44"/>
        <v>6</v>
      </c>
    </row>
    <row r="943" spans="2:10">
      <c r="B943" s="9">
        <f t="array" ref="B943">MIN(IFERROR(FIND(lstNum,tblSalaries[[#This Row],[How many hours of a day you work on Excel]]),""))</f>
        <v>1</v>
      </c>
      <c r="C943" s="9">
        <f t="array" ref="C943">SUMPRODUCT(COUNTIF(lstDigits,MID(tblSalaries[[#This Row],[How many hours of a day you work on Excel]],ROW($1:$9),1)))</f>
        <v>2</v>
      </c>
      <c r="D943" s="11">
        <f t="array" ref="D943">IFERROR(1*MID(tblSalaries[[#This Row],[How many hours of a day you work on Excel]],B943,C943),0)</f>
        <v>4</v>
      </c>
      <c r="E943" s="9">
        <f t="array" ref="E943">MIN(IFERROR(FIND(lstNum,tblSalaries[[#This Row],[How many hours of a day you work on Excel]],B943+1),""))</f>
        <v>6</v>
      </c>
      <c r="F943" s="9">
        <f t="array" ref="F943">SUMPRODUCT(COUNTIF(lstDigits,MID(tblSalaries[[#This Row],[How many hours of a day you work on Excel]],ROW($1:$9)+1,1)))</f>
        <v>1</v>
      </c>
      <c r="G943" s="11">
        <f t="array" ref="G943">IFERROR(IF(D943=1*MID(tblSalaries[[#This Row],[How many hours of a day you work on Excel]],E943,F943),"",1*MID(tblSalaries[[#This Row],[How many hours of a day you work on Excel]],E943,F943)),0)</f>
        <v>6</v>
      </c>
      <c r="H943" s="11">
        <f t="shared" si="45"/>
        <v>5</v>
      </c>
      <c r="I943" s="11">
        <f t="shared" si="46"/>
        <v>4</v>
      </c>
      <c r="J943" s="11">
        <f t="shared" si="44"/>
        <v>6</v>
      </c>
    </row>
    <row r="944" spans="2:10">
      <c r="B944" s="9">
        <f t="array" ref="B944">MIN(IFERROR(FIND(lstNum,tblSalaries[[#This Row],[How many hours of a day you work on Excel]]),""))</f>
        <v>1</v>
      </c>
      <c r="C944" s="9">
        <f t="array" ref="C944">SUMPRODUCT(COUNTIF(lstDigits,MID(tblSalaries[[#This Row],[How many hours of a day you work on Excel]],ROW($1:$9),1)))</f>
        <v>2</v>
      </c>
      <c r="D944" s="11">
        <f t="array" ref="D944">IFERROR(1*MID(tblSalaries[[#This Row],[How many hours of a day you work on Excel]],B944,C944),0)</f>
        <v>4</v>
      </c>
      <c r="E944" s="9">
        <f t="array" ref="E944">MIN(IFERROR(FIND(lstNum,tblSalaries[[#This Row],[How many hours of a day you work on Excel]],B944+1),""))</f>
        <v>6</v>
      </c>
      <c r="F944" s="9">
        <f t="array" ref="F944">SUMPRODUCT(COUNTIF(lstDigits,MID(tblSalaries[[#This Row],[How many hours of a day you work on Excel]],ROW($1:$9)+1,1)))</f>
        <v>1</v>
      </c>
      <c r="G944" s="11">
        <f t="array" ref="G944">IFERROR(IF(D944=1*MID(tblSalaries[[#This Row],[How many hours of a day you work on Excel]],E944,F944),"",1*MID(tblSalaries[[#This Row],[How many hours of a day you work on Excel]],E944,F944)),0)</f>
        <v>6</v>
      </c>
      <c r="H944" s="11">
        <f t="shared" si="45"/>
        <v>5</v>
      </c>
      <c r="I944" s="11">
        <f t="shared" si="46"/>
        <v>4</v>
      </c>
      <c r="J944" s="11">
        <f t="shared" si="44"/>
        <v>6</v>
      </c>
    </row>
    <row r="945" spans="2:10">
      <c r="B945" s="9">
        <f t="array" ref="B945">MIN(IFERROR(FIND(lstNum,tblSalaries[[#This Row],[How many hours of a day you work on Excel]]),""))</f>
        <v>1</v>
      </c>
      <c r="C945" s="9">
        <f t="array" ref="C945">SUMPRODUCT(COUNTIF(lstDigits,MID(tblSalaries[[#This Row],[How many hours of a day you work on Excel]],ROW($1:$9),1)))</f>
        <v>2</v>
      </c>
      <c r="D945" s="11">
        <f t="array" ref="D945">IFERROR(1*MID(tblSalaries[[#This Row],[How many hours of a day you work on Excel]],B945,C945),0)</f>
        <v>1</v>
      </c>
      <c r="E945" s="9">
        <f t="array" ref="E945">MIN(IFERROR(FIND(lstNum,tblSalaries[[#This Row],[How many hours of a day you work on Excel]],B945+1),""))</f>
        <v>6</v>
      </c>
      <c r="F945" s="9">
        <f t="array" ref="F945">SUMPRODUCT(COUNTIF(lstDigits,MID(tblSalaries[[#This Row],[How many hours of a day you work on Excel]],ROW($1:$9)+1,1)))</f>
        <v>1</v>
      </c>
      <c r="G945" s="11">
        <f t="array" ref="G945">IFERROR(IF(D945=1*MID(tblSalaries[[#This Row],[How many hours of a day you work on Excel]],E945,F945),"",1*MID(tblSalaries[[#This Row],[How many hours of a day you work on Excel]],E945,F945)),0)</f>
        <v>2</v>
      </c>
      <c r="H945" s="11">
        <f t="shared" si="45"/>
        <v>1.5</v>
      </c>
      <c r="I945" s="11">
        <f t="shared" si="46"/>
        <v>1</v>
      </c>
      <c r="J945" s="11">
        <f t="shared" si="44"/>
        <v>2</v>
      </c>
    </row>
    <row r="946" spans="2:10">
      <c r="B946" s="9">
        <f t="array" ref="B946">MIN(IFERROR(FIND(lstNum,tblSalaries[[#This Row],[How many hours of a day you work on Excel]]),""))</f>
        <v>1</v>
      </c>
      <c r="C946" s="9">
        <f t="array" ref="C946">SUMPRODUCT(COUNTIF(lstDigits,MID(tblSalaries[[#This Row],[How many hours of a day you work on Excel]],ROW($1:$9),1)))</f>
        <v>2</v>
      </c>
      <c r="D946" s="11">
        <f t="array" ref="D946">IFERROR(1*MID(tblSalaries[[#This Row],[How many hours of a day you work on Excel]],B946,C946),0)</f>
        <v>4</v>
      </c>
      <c r="E946" s="9">
        <f t="array" ref="E946">MIN(IFERROR(FIND(lstNum,tblSalaries[[#This Row],[How many hours of a day you work on Excel]],B946+1),""))</f>
        <v>6</v>
      </c>
      <c r="F946" s="9">
        <f t="array" ref="F946">SUMPRODUCT(COUNTIF(lstDigits,MID(tblSalaries[[#This Row],[How many hours of a day you work on Excel]],ROW($1:$9)+1,1)))</f>
        <v>1</v>
      </c>
      <c r="G946" s="11">
        <f t="array" ref="G946">IFERROR(IF(D946=1*MID(tblSalaries[[#This Row],[How many hours of a day you work on Excel]],E946,F946),"",1*MID(tblSalaries[[#This Row],[How many hours of a day you work on Excel]],E946,F946)),0)</f>
        <v>6</v>
      </c>
      <c r="H946" s="11">
        <f t="shared" si="45"/>
        <v>5</v>
      </c>
      <c r="I946" s="11">
        <f t="shared" si="46"/>
        <v>4</v>
      </c>
      <c r="J946" s="11">
        <f t="shared" si="44"/>
        <v>6</v>
      </c>
    </row>
    <row r="947" spans="2:10">
      <c r="B947" s="9">
        <f t="array" ref="B947">MIN(IFERROR(FIND(lstNum,tblSalaries[[#This Row],[How many hours of a day you work on Excel]]),""))</f>
        <v>1</v>
      </c>
      <c r="C947" s="9">
        <f t="array" ref="C947">SUMPRODUCT(COUNTIF(lstDigits,MID(tblSalaries[[#This Row],[How many hours of a day you work on Excel]],ROW($1:$9),1)))</f>
        <v>2</v>
      </c>
      <c r="D947" s="11">
        <f t="array" ref="D947">IFERROR(1*MID(tblSalaries[[#This Row],[How many hours of a day you work on Excel]],B947,C947),0)</f>
        <v>2</v>
      </c>
      <c r="E947" s="9">
        <f t="array" ref="E947">MIN(IFERROR(FIND(lstNum,tblSalaries[[#This Row],[How many hours of a day you work on Excel]],B947+1),""))</f>
        <v>6</v>
      </c>
      <c r="F947" s="9">
        <f t="array" ref="F947">SUMPRODUCT(COUNTIF(lstDigits,MID(tblSalaries[[#This Row],[How many hours of a day you work on Excel]],ROW($1:$9)+1,1)))</f>
        <v>1</v>
      </c>
      <c r="G947" s="11">
        <f t="array" ref="G947">IFERROR(IF(D947=1*MID(tblSalaries[[#This Row],[How many hours of a day you work on Excel]],E947,F947),"",1*MID(tblSalaries[[#This Row],[How many hours of a day you work on Excel]],E947,F947)),0)</f>
        <v>3</v>
      </c>
      <c r="H947" s="11">
        <f t="shared" si="45"/>
        <v>2.5</v>
      </c>
      <c r="I947" s="11">
        <f t="shared" si="46"/>
        <v>2</v>
      </c>
      <c r="J947" s="11">
        <f t="shared" si="44"/>
        <v>3</v>
      </c>
    </row>
    <row r="948" spans="2:10">
      <c r="B948" s="9">
        <f t="array" ref="B948">MIN(IFERROR(FIND(lstNum,tblSalaries[[#This Row],[How many hours of a day you work on Excel]]),""))</f>
        <v>1</v>
      </c>
      <c r="C948" s="9">
        <f t="array" ref="C948">SUMPRODUCT(COUNTIF(lstDigits,MID(tblSalaries[[#This Row],[How many hours of a day you work on Excel]],ROW($1:$9),1)))</f>
        <v>2</v>
      </c>
      <c r="D948" s="11">
        <f t="array" ref="D948">IFERROR(1*MID(tblSalaries[[#This Row],[How many hours of a day you work on Excel]],B948,C948),0)</f>
        <v>4</v>
      </c>
      <c r="E948" s="9">
        <f t="array" ref="E948">MIN(IFERROR(FIND(lstNum,tblSalaries[[#This Row],[How many hours of a day you work on Excel]],B948+1),""))</f>
        <v>6</v>
      </c>
      <c r="F948" s="9">
        <f t="array" ref="F948">SUMPRODUCT(COUNTIF(lstDigits,MID(tblSalaries[[#This Row],[How many hours of a day you work on Excel]],ROW($1:$9)+1,1)))</f>
        <v>1</v>
      </c>
      <c r="G948" s="11">
        <f t="array" ref="G948">IFERROR(IF(D948=1*MID(tblSalaries[[#This Row],[How many hours of a day you work on Excel]],E948,F948),"",1*MID(tblSalaries[[#This Row],[How many hours of a day you work on Excel]],E948,F948)),0)</f>
        <v>6</v>
      </c>
      <c r="H948" s="11">
        <f t="shared" si="45"/>
        <v>5</v>
      </c>
      <c r="I948" s="11">
        <f t="shared" si="46"/>
        <v>4</v>
      </c>
      <c r="J948" s="11">
        <f t="shared" si="44"/>
        <v>6</v>
      </c>
    </row>
    <row r="949" spans="2:10">
      <c r="B949" s="9">
        <f t="array" ref="B949">MIN(IFERROR(FIND(lstNum,tblSalaries[[#This Row],[How many hours of a day you work on Excel]]),""))</f>
        <v>1</v>
      </c>
      <c r="C949" s="9">
        <f t="array" ref="C949">SUMPRODUCT(COUNTIF(lstDigits,MID(tblSalaries[[#This Row],[How many hours of a day you work on Excel]],ROW($1:$9),1)))</f>
        <v>2</v>
      </c>
      <c r="D949" s="11">
        <f t="array" ref="D949">IFERROR(1*MID(tblSalaries[[#This Row],[How many hours of a day you work on Excel]],B949,C949),0)</f>
        <v>2</v>
      </c>
      <c r="E949" s="9">
        <f t="array" ref="E949">MIN(IFERROR(FIND(lstNum,tblSalaries[[#This Row],[How many hours of a day you work on Excel]],B949+1),""))</f>
        <v>6</v>
      </c>
      <c r="F949" s="9">
        <f t="array" ref="F949">SUMPRODUCT(COUNTIF(lstDigits,MID(tblSalaries[[#This Row],[How many hours of a day you work on Excel]],ROW($1:$9)+1,1)))</f>
        <v>1</v>
      </c>
      <c r="G949" s="11">
        <f t="array" ref="G949">IFERROR(IF(D949=1*MID(tblSalaries[[#This Row],[How many hours of a day you work on Excel]],E949,F949),"",1*MID(tblSalaries[[#This Row],[How many hours of a day you work on Excel]],E949,F949)),0)</f>
        <v>3</v>
      </c>
      <c r="H949" s="11">
        <f t="shared" si="45"/>
        <v>2.5</v>
      </c>
      <c r="I949" s="11">
        <f t="shared" si="46"/>
        <v>2</v>
      </c>
      <c r="J949" s="11">
        <f t="shared" si="44"/>
        <v>3</v>
      </c>
    </row>
    <row r="950" spans="2:10">
      <c r="B950" s="9">
        <f t="array" ref="B950">MIN(IFERROR(FIND(lstNum,tblSalaries[[#This Row],[How many hours of a day you work on Excel]]),""))</f>
        <v>1</v>
      </c>
      <c r="C950" s="9">
        <f t="array" ref="C950">SUMPRODUCT(COUNTIF(lstDigits,MID(tblSalaries[[#This Row],[How many hours of a day you work on Excel]],ROW($1:$9),1)))</f>
        <v>2</v>
      </c>
      <c r="D950" s="11">
        <f t="array" ref="D950">IFERROR(1*MID(tblSalaries[[#This Row],[How many hours of a day you work on Excel]],B950,C950),0)</f>
        <v>2</v>
      </c>
      <c r="E950" s="9">
        <f t="array" ref="E950">MIN(IFERROR(FIND(lstNum,tblSalaries[[#This Row],[How many hours of a day you work on Excel]],B950+1),""))</f>
        <v>6</v>
      </c>
      <c r="F950" s="9">
        <f t="array" ref="F950">SUMPRODUCT(COUNTIF(lstDigits,MID(tblSalaries[[#This Row],[How many hours of a day you work on Excel]],ROW($1:$9)+1,1)))</f>
        <v>1</v>
      </c>
      <c r="G950" s="11">
        <f t="array" ref="G950">IFERROR(IF(D950=1*MID(tblSalaries[[#This Row],[How many hours of a day you work on Excel]],E950,F950),"",1*MID(tblSalaries[[#This Row],[How many hours of a day you work on Excel]],E950,F950)),0)</f>
        <v>3</v>
      </c>
      <c r="H950" s="11">
        <f t="shared" si="45"/>
        <v>2.5</v>
      </c>
      <c r="I950" s="11">
        <f t="shared" si="46"/>
        <v>2</v>
      </c>
      <c r="J950" s="11">
        <f t="shared" si="44"/>
        <v>3</v>
      </c>
    </row>
    <row r="951" spans="2:10">
      <c r="B951" s="9">
        <f t="array" ref="B951">MIN(IFERROR(FIND(lstNum,tblSalaries[[#This Row],[How many hours of a day you work on Excel]]),""))</f>
        <v>9</v>
      </c>
      <c r="C951" s="9">
        <f t="array" ref="C951">SUMPRODUCT(COUNTIF(lstDigits,MID(tblSalaries[[#This Row],[How many hours of a day you work on Excel]],ROW($1:$9),1)))</f>
        <v>1</v>
      </c>
      <c r="D951" s="11">
        <f t="array" ref="D951">IFERROR(1*MID(tblSalaries[[#This Row],[How many hours of a day you work on Excel]],B951,C951),0)</f>
        <v>8</v>
      </c>
      <c r="E951" s="9">
        <f t="array" ref="E951">MIN(IFERROR(FIND(lstNum,tblSalaries[[#This Row],[How many hours of a day you work on Excel]],B951+1),""))</f>
        <v>31</v>
      </c>
      <c r="F951" s="9">
        <f t="array" ref="F951">SUMPRODUCT(COUNTIF(lstDigits,MID(tblSalaries[[#This Row],[How many hours of a day you work on Excel]],ROW($1:$9)+1,1)))</f>
        <v>1</v>
      </c>
      <c r="G951" s="11" t="str">
        <f t="array" ref="G951">IFERROR(IF(D951=1*MID(tblSalaries[[#This Row],[How many hours of a day you work on Excel]],E951,F951),"",1*MID(tblSalaries[[#This Row],[How many hours of a day you work on Excel]],E951,F951)),0)</f>
        <v/>
      </c>
      <c r="H951" s="11">
        <f t="shared" si="45"/>
        <v>8</v>
      </c>
      <c r="I951" s="11">
        <f t="shared" si="46"/>
        <v>8</v>
      </c>
      <c r="J951" s="11">
        <f t="shared" si="44"/>
        <v>8</v>
      </c>
    </row>
    <row r="952" spans="2:10">
      <c r="B952" s="9">
        <f t="array" ref="B952">MIN(IFERROR(FIND(lstNum,tblSalaries[[#This Row],[How many hours of a day you work on Excel]]),""))</f>
        <v>1</v>
      </c>
      <c r="C952" s="9">
        <f t="array" ref="C952">SUMPRODUCT(COUNTIF(lstDigits,MID(tblSalaries[[#This Row],[How many hours of a day you work on Excel]],ROW($1:$9),1)))</f>
        <v>2</v>
      </c>
      <c r="D952" s="11">
        <f t="array" ref="D952">IFERROR(1*MID(tblSalaries[[#This Row],[How many hours of a day you work on Excel]],B952,C952),0)</f>
        <v>2</v>
      </c>
      <c r="E952" s="9">
        <f t="array" ref="E952">MIN(IFERROR(FIND(lstNum,tblSalaries[[#This Row],[How many hours of a day you work on Excel]],B952+1),""))</f>
        <v>6</v>
      </c>
      <c r="F952" s="9">
        <f t="array" ref="F952">SUMPRODUCT(COUNTIF(lstDigits,MID(tblSalaries[[#This Row],[How many hours of a day you work on Excel]],ROW($1:$9)+1,1)))</f>
        <v>1</v>
      </c>
      <c r="G952" s="11">
        <f t="array" ref="G952">IFERROR(IF(D952=1*MID(tblSalaries[[#This Row],[How many hours of a day you work on Excel]],E952,F952),"",1*MID(tblSalaries[[#This Row],[How many hours of a day you work on Excel]],E952,F952)),0)</f>
        <v>3</v>
      </c>
      <c r="H952" s="11">
        <f t="shared" si="45"/>
        <v>2.5</v>
      </c>
      <c r="I952" s="11">
        <f t="shared" si="46"/>
        <v>2</v>
      </c>
      <c r="J952" s="11">
        <f t="shared" si="44"/>
        <v>3</v>
      </c>
    </row>
    <row r="953" spans="2:10">
      <c r="B953" s="9">
        <f t="array" ref="B953">MIN(IFERROR(FIND(lstNum,tblSalaries[[#This Row],[How many hours of a day you work on Excel]]),""))</f>
        <v>9</v>
      </c>
      <c r="C953" s="9">
        <f t="array" ref="C953">SUMPRODUCT(COUNTIF(lstDigits,MID(tblSalaries[[#This Row],[How many hours of a day you work on Excel]],ROW($1:$9),1)))</f>
        <v>1</v>
      </c>
      <c r="D953" s="11">
        <f t="array" ref="D953">IFERROR(1*MID(tblSalaries[[#This Row],[How many hours of a day you work on Excel]],B953,C953),0)</f>
        <v>8</v>
      </c>
      <c r="E953" s="9">
        <f t="array" ref="E953">MIN(IFERROR(FIND(lstNum,tblSalaries[[#This Row],[How many hours of a day you work on Excel]],B953+1),""))</f>
        <v>31</v>
      </c>
      <c r="F953" s="9">
        <f t="array" ref="F953">SUMPRODUCT(COUNTIF(lstDigits,MID(tblSalaries[[#This Row],[How many hours of a day you work on Excel]],ROW($1:$9)+1,1)))</f>
        <v>1</v>
      </c>
      <c r="G953" s="11" t="str">
        <f t="array" ref="G953">IFERROR(IF(D953=1*MID(tblSalaries[[#This Row],[How many hours of a day you work on Excel]],E953,F953),"",1*MID(tblSalaries[[#This Row],[How many hours of a day you work on Excel]],E953,F953)),0)</f>
        <v/>
      </c>
      <c r="H953" s="11">
        <f t="shared" si="45"/>
        <v>8</v>
      </c>
      <c r="I953" s="11">
        <f t="shared" si="46"/>
        <v>8</v>
      </c>
      <c r="J953" s="11">
        <f t="shared" si="44"/>
        <v>8</v>
      </c>
    </row>
    <row r="954" spans="2:10">
      <c r="B954" s="9">
        <f t="array" ref="B954">MIN(IFERROR(FIND(lstNum,tblSalaries[[#This Row],[How many hours of a day you work on Excel]]),""))</f>
        <v>1</v>
      </c>
      <c r="C954" s="9">
        <f t="array" ref="C954">SUMPRODUCT(COUNTIF(lstDigits,MID(tblSalaries[[#This Row],[How many hours of a day you work on Excel]],ROW($1:$9),1)))</f>
        <v>2</v>
      </c>
      <c r="D954" s="11">
        <f t="array" ref="D954">IFERROR(1*MID(tblSalaries[[#This Row],[How many hours of a day you work on Excel]],B954,C954),0)</f>
        <v>4</v>
      </c>
      <c r="E954" s="9">
        <f t="array" ref="E954">MIN(IFERROR(FIND(lstNum,tblSalaries[[#This Row],[How many hours of a day you work on Excel]],B954+1),""))</f>
        <v>6</v>
      </c>
      <c r="F954" s="9">
        <f t="array" ref="F954">SUMPRODUCT(COUNTIF(lstDigits,MID(tblSalaries[[#This Row],[How many hours of a day you work on Excel]],ROW($1:$9)+1,1)))</f>
        <v>1</v>
      </c>
      <c r="G954" s="11">
        <f t="array" ref="G954">IFERROR(IF(D954=1*MID(tblSalaries[[#This Row],[How many hours of a day you work on Excel]],E954,F954),"",1*MID(tblSalaries[[#This Row],[How many hours of a day you work on Excel]],E954,F954)),0)</f>
        <v>6</v>
      </c>
      <c r="H954" s="11">
        <f t="shared" si="45"/>
        <v>5</v>
      </c>
      <c r="I954" s="11">
        <f t="shared" si="46"/>
        <v>4</v>
      </c>
      <c r="J954" s="11">
        <f t="shared" si="44"/>
        <v>6</v>
      </c>
    </row>
    <row r="955" spans="2:10">
      <c r="B955" s="9">
        <f t="array" ref="B955">MIN(IFERROR(FIND(lstNum,tblSalaries[[#This Row],[How many hours of a day you work on Excel]]),""))</f>
        <v>1</v>
      </c>
      <c r="C955" s="9">
        <f t="array" ref="C955">SUMPRODUCT(COUNTIF(lstDigits,MID(tblSalaries[[#This Row],[How many hours of a day you work on Excel]],ROW($1:$9),1)))</f>
        <v>2</v>
      </c>
      <c r="D955" s="11">
        <f t="array" ref="D955">IFERROR(1*MID(tblSalaries[[#This Row],[How many hours of a day you work on Excel]],B955,C955),0)</f>
        <v>4</v>
      </c>
      <c r="E955" s="9">
        <f t="array" ref="E955">MIN(IFERROR(FIND(lstNum,tblSalaries[[#This Row],[How many hours of a day you work on Excel]],B955+1),""))</f>
        <v>6</v>
      </c>
      <c r="F955" s="9">
        <f t="array" ref="F955">SUMPRODUCT(COUNTIF(lstDigits,MID(tblSalaries[[#This Row],[How many hours of a day you work on Excel]],ROW($1:$9)+1,1)))</f>
        <v>1</v>
      </c>
      <c r="G955" s="11">
        <f t="array" ref="G955">IFERROR(IF(D955=1*MID(tblSalaries[[#This Row],[How many hours of a day you work on Excel]],E955,F955),"",1*MID(tblSalaries[[#This Row],[How many hours of a day you work on Excel]],E955,F955)),0)</f>
        <v>6</v>
      </c>
      <c r="H955" s="11">
        <f t="shared" si="45"/>
        <v>5</v>
      </c>
      <c r="I955" s="11">
        <f t="shared" si="46"/>
        <v>4</v>
      </c>
      <c r="J955" s="11">
        <f t="shared" si="44"/>
        <v>6</v>
      </c>
    </row>
    <row r="956" spans="2:10">
      <c r="B956" s="9">
        <f t="array" ref="B956">MIN(IFERROR(FIND(lstNum,tblSalaries[[#This Row],[How many hours of a day you work on Excel]]),""))</f>
        <v>1</v>
      </c>
      <c r="C956" s="9">
        <f t="array" ref="C956">SUMPRODUCT(COUNTIF(lstDigits,MID(tblSalaries[[#This Row],[How many hours of a day you work on Excel]],ROW($1:$9),1)))</f>
        <v>2</v>
      </c>
      <c r="D956" s="11">
        <f t="array" ref="D956">IFERROR(1*MID(tblSalaries[[#This Row],[How many hours of a day you work on Excel]],B956,C956),0)</f>
        <v>2</v>
      </c>
      <c r="E956" s="9">
        <f t="array" ref="E956">MIN(IFERROR(FIND(lstNum,tblSalaries[[#This Row],[How many hours of a day you work on Excel]],B956+1),""))</f>
        <v>6</v>
      </c>
      <c r="F956" s="9">
        <f t="array" ref="F956">SUMPRODUCT(COUNTIF(lstDigits,MID(tblSalaries[[#This Row],[How many hours of a day you work on Excel]],ROW($1:$9)+1,1)))</f>
        <v>1</v>
      </c>
      <c r="G956" s="11">
        <f t="array" ref="G956">IFERROR(IF(D956=1*MID(tblSalaries[[#This Row],[How many hours of a day you work on Excel]],E956,F956),"",1*MID(tblSalaries[[#This Row],[How many hours of a day you work on Excel]],E956,F956)),0)</f>
        <v>3</v>
      </c>
      <c r="H956" s="11">
        <f t="shared" si="45"/>
        <v>2.5</v>
      </c>
      <c r="I956" s="11">
        <f t="shared" si="46"/>
        <v>2</v>
      </c>
      <c r="J956" s="11">
        <f t="shared" si="44"/>
        <v>3</v>
      </c>
    </row>
    <row r="957" spans="2:10">
      <c r="B957" s="9">
        <f t="array" ref="B957">MIN(IFERROR(FIND(lstNum,tblSalaries[[#This Row],[How many hours of a day you work on Excel]]),""))</f>
        <v>1</v>
      </c>
      <c r="C957" s="9">
        <f t="array" ref="C957">SUMPRODUCT(COUNTIF(lstDigits,MID(tblSalaries[[#This Row],[How many hours of a day you work on Excel]],ROW($1:$9),1)))</f>
        <v>2</v>
      </c>
      <c r="D957" s="11">
        <f t="array" ref="D957">IFERROR(1*MID(tblSalaries[[#This Row],[How many hours of a day you work on Excel]],B957,C957),0)</f>
        <v>2</v>
      </c>
      <c r="E957" s="9">
        <f t="array" ref="E957">MIN(IFERROR(FIND(lstNum,tblSalaries[[#This Row],[How many hours of a day you work on Excel]],B957+1),""))</f>
        <v>6</v>
      </c>
      <c r="F957" s="9">
        <f t="array" ref="F957">SUMPRODUCT(COUNTIF(lstDigits,MID(tblSalaries[[#This Row],[How many hours of a day you work on Excel]],ROW($1:$9)+1,1)))</f>
        <v>1</v>
      </c>
      <c r="G957" s="11">
        <f t="array" ref="G957">IFERROR(IF(D957=1*MID(tblSalaries[[#This Row],[How many hours of a day you work on Excel]],E957,F957),"",1*MID(tblSalaries[[#This Row],[How many hours of a day you work on Excel]],E957,F957)),0)</f>
        <v>3</v>
      </c>
      <c r="H957" s="11">
        <f t="shared" si="45"/>
        <v>2.5</v>
      </c>
      <c r="I957" s="11">
        <f t="shared" si="46"/>
        <v>2</v>
      </c>
      <c r="J957" s="11">
        <f t="shared" si="44"/>
        <v>3</v>
      </c>
    </row>
    <row r="958" spans="2:10">
      <c r="B958" s="9">
        <f t="array" ref="B958">MIN(IFERROR(FIND(lstNum,tblSalaries[[#This Row],[How many hours of a day you work on Excel]]),""))</f>
        <v>1</v>
      </c>
      <c r="C958" s="9">
        <f t="array" ref="C958">SUMPRODUCT(COUNTIF(lstDigits,MID(tblSalaries[[#This Row],[How many hours of a day you work on Excel]],ROW($1:$9),1)))</f>
        <v>2</v>
      </c>
      <c r="D958" s="11">
        <f t="array" ref="D958">IFERROR(1*MID(tblSalaries[[#This Row],[How many hours of a day you work on Excel]],B958,C958),0)</f>
        <v>4</v>
      </c>
      <c r="E958" s="9">
        <f t="array" ref="E958">MIN(IFERROR(FIND(lstNum,tblSalaries[[#This Row],[How many hours of a day you work on Excel]],B958+1),""))</f>
        <v>6</v>
      </c>
      <c r="F958" s="9">
        <f t="array" ref="F958">SUMPRODUCT(COUNTIF(lstDigits,MID(tblSalaries[[#This Row],[How many hours of a day you work on Excel]],ROW($1:$9)+1,1)))</f>
        <v>1</v>
      </c>
      <c r="G958" s="11">
        <f t="array" ref="G958">IFERROR(IF(D958=1*MID(tblSalaries[[#This Row],[How many hours of a day you work on Excel]],E958,F958),"",1*MID(tblSalaries[[#This Row],[How many hours of a day you work on Excel]],E958,F958)),0)</f>
        <v>6</v>
      </c>
      <c r="H958" s="11">
        <f t="shared" si="45"/>
        <v>5</v>
      </c>
      <c r="I958" s="11">
        <f t="shared" si="46"/>
        <v>4</v>
      </c>
      <c r="J958" s="11">
        <f t="shared" si="44"/>
        <v>6</v>
      </c>
    </row>
    <row r="959" spans="2:10">
      <c r="B959" s="9">
        <f t="array" ref="B959">MIN(IFERROR(FIND(lstNum,tblSalaries[[#This Row],[How many hours of a day you work on Excel]]),""))</f>
        <v>1</v>
      </c>
      <c r="C959" s="9">
        <f t="array" ref="C959">SUMPRODUCT(COUNTIF(lstDigits,MID(tblSalaries[[#This Row],[How many hours of a day you work on Excel]],ROW($1:$9),1)))</f>
        <v>2</v>
      </c>
      <c r="D959" s="11">
        <f t="array" ref="D959">IFERROR(1*MID(tblSalaries[[#This Row],[How many hours of a day you work on Excel]],B959,C959),0)</f>
        <v>1</v>
      </c>
      <c r="E959" s="9">
        <f t="array" ref="E959">MIN(IFERROR(FIND(lstNum,tblSalaries[[#This Row],[How many hours of a day you work on Excel]],B959+1),""))</f>
        <v>6</v>
      </c>
      <c r="F959" s="9">
        <f t="array" ref="F959">SUMPRODUCT(COUNTIF(lstDigits,MID(tblSalaries[[#This Row],[How many hours of a day you work on Excel]],ROW($1:$9)+1,1)))</f>
        <v>1</v>
      </c>
      <c r="G959" s="11">
        <f t="array" ref="G959">IFERROR(IF(D959=1*MID(tblSalaries[[#This Row],[How many hours of a day you work on Excel]],E959,F959),"",1*MID(tblSalaries[[#This Row],[How many hours of a day you work on Excel]],E959,F959)),0)</f>
        <v>2</v>
      </c>
      <c r="H959" s="11">
        <f t="shared" si="45"/>
        <v>1.5</v>
      </c>
      <c r="I959" s="11">
        <f t="shared" si="46"/>
        <v>1</v>
      </c>
      <c r="J959" s="11">
        <f t="shared" si="44"/>
        <v>2</v>
      </c>
    </row>
    <row r="960" spans="2:10">
      <c r="B960" s="9">
        <f t="array" ref="B960">MIN(IFERROR(FIND(lstNum,tblSalaries[[#This Row],[How many hours of a day you work on Excel]]),""))</f>
        <v>1</v>
      </c>
      <c r="C960" s="9">
        <f t="array" ref="C960">SUMPRODUCT(COUNTIF(lstDigits,MID(tblSalaries[[#This Row],[How many hours of a day you work on Excel]],ROW($1:$9),1)))</f>
        <v>2</v>
      </c>
      <c r="D960" s="11">
        <f t="array" ref="D960">IFERROR(1*MID(tblSalaries[[#This Row],[How many hours of a day you work on Excel]],B960,C960),0)</f>
        <v>4</v>
      </c>
      <c r="E960" s="9">
        <f t="array" ref="E960">MIN(IFERROR(FIND(lstNum,tblSalaries[[#This Row],[How many hours of a day you work on Excel]],B960+1),""))</f>
        <v>6</v>
      </c>
      <c r="F960" s="9">
        <f t="array" ref="F960">SUMPRODUCT(COUNTIF(lstDigits,MID(tblSalaries[[#This Row],[How many hours of a day you work on Excel]],ROW($1:$9)+1,1)))</f>
        <v>1</v>
      </c>
      <c r="G960" s="11">
        <f t="array" ref="G960">IFERROR(IF(D960=1*MID(tblSalaries[[#This Row],[How many hours of a day you work on Excel]],E960,F960),"",1*MID(tblSalaries[[#This Row],[How many hours of a day you work on Excel]],E960,F960)),0)</f>
        <v>6</v>
      </c>
      <c r="H960" s="11">
        <f t="shared" si="45"/>
        <v>5</v>
      </c>
      <c r="I960" s="11">
        <f t="shared" si="46"/>
        <v>4</v>
      </c>
      <c r="J960" s="11">
        <f t="shared" si="44"/>
        <v>6</v>
      </c>
    </row>
    <row r="961" spans="2:10">
      <c r="B961" s="9">
        <f t="array" ref="B961">MIN(IFERROR(FIND(lstNum,tblSalaries[[#This Row],[How many hours of a day you work on Excel]]),""))</f>
        <v>1</v>
      </c>
      <c r="C961" s="9">
        <f t="array" ref="C961">SUMPRODUCT(COUNTIF(lstDigits,MID(tblSalaries[[#This Row],[How many hours of a day you work on Excel]],ROW($1:$9),1)))</f>
        <v>2</v>
      </c>
      <c r="D961" s="11">
        <f t="array" ref="D961">IFERROR(1*MID(tblSalaries[[#This Row],[How many hours of a day you work on Excel]],B961,C961),0)</f>
        <v>4</v>
      </c>
      <c r="E961" s="9">
        <f t="array" ref="E961">MIN(IFERROR(FIND(lstNum,tblSalaries[[#This Row],[How many hours of a day you work on Excel]],B961+1),""))</f>
        <v>6</v>
      </c>
      <c r="F961" s="9">
        <f t="array" ref="F961">SUMPRODUCT(COUNTIF(lstDigits,MID(tblSalaries[[#This Row],[How many hours of a day you work on Excel]],ROW($1:$9)+1,1)))</f>
        <v>1</v>
      </c>
      <c r="G961" s="11">
        <f t="array" ref="G961">IFERROR(IF(D961=1*MID(tblSalaries[[#This Row],[How many hours of a day you work on Excel]],E961,F961),"",1*MID(tblSalaries[[#This Row],[How many hours of a day you work on Excel]],E961,F961)),0)</f>
        <v>6</v>
      </c>
      <c r="H961" s="11">
        <f t="shared" si="45"/>
        <v>5</v>
      </c>
      <c r="I961" s="11">
        <f t="shared" si="46"/>
        <v>4</v>
      </c>
      <c r="J961" s="11">
        <f t="shared" si="44"/>
        <v>6</v>
      </c>
    </row>
    <row r="962" spans="2:10">
      <c r="B962" s="9">
        <f t="array" ref="B962">MIN(IFERROR(FIND(lstNum,tblSalaries[[#This Row],[How many hours of a day you work on Excel]]),""))</f>
        <v>1</v>
      </c>
      <c r="C962" s="9">
        <f t="array" ref="C962">SUMPRODUCT(COUNTIF(lstDigits,MID(tblSalaries[[#This Row],[How many hours of a day you work on Excel]],ROW($1:$9),1)))</f>
        <v>2</v>
      </c>
      <c r="D962" s="11">
        <f t="array" ref="D962">IFERROR(1*MID(tblSalaries[[#This Row],[How many hours of a day you work on Excel]],B962,C962),0)</f>
        <v>4</v>
      </c>
      <c r="E962" s="9">
        <f t="array" ref="E962">MIN(IFERROR(FIND(lstNum,tblSalaries[[#This Row],[How many hours of a day you work on Excel]],B962+1),""))</f>
        <v>6</v>
      </c>
      <c r="F962" s="9">
        <f t="array" ref="F962">SUMPRODUCT(COUNTIF(lstDigits,MID(tblSalaries[[#This Row],[How many hours of a day you work on Excel]],ROW($1:$9)+1,1)))</f>
        <v>1</v>
      </c>
      <c r="G962" s="11">
        <f t="array" ref="G962">IFERROR(IF(D962=1*MID(tblSalaries[[#This Row],[How many hours of a day you work on Excel]],E962,F962),"",1*MID(tblSalaries[[#This Row],[How many hours of a day you work on Excel]],E962,F962)),0)</f>
        <v>6</v>
      </c>
      <c r="H962" s="11">
        <f t="shared" si="45"/>
        <v>5</v>
      </c>
      <c r="I962" s="11">
        <f t="shared" si="46"/>
        <v>4</v>
      </c>
      <c r="J962" s="11">
        <f t="shared" si="44"/>
        <v>6</v>
      </c>
    </row>
    <row r="963" spans="2:10">
      <c r="B963" s="9">
        <f t="array" ref="B963">MIN(IFERROR(FIND(lstNum,tblSalaries[[#This Row],[How many hours of a day you work on Excel]]),""))</f>
        <v>1</v>
      </c>
      <c r="C963" s="9">
        <f t="array" ref="C963">SUMPRODUCT(COUNTIF(lstDigits,MID(tblSalaries[[#This Row],[How many hours of a day you work on Excel]],ROW($1:$9),1)))</f>
        <v>2</v>
      </c>
      <c r="D963" s="11">
        <f t="array" ref="D963">IFERROR(1*MID(tblSalaries[[#This Row],[How many hours of a day you work on Excel]],B963,C963),0)</f>
        <v>2</v>
      </c>
      <c r="E963" s="9">
        <f t="array" ref="E963">MIN(IFERROR(FIND(lstNum,tblSalaries[[#This Row],[How many hours of a day you work on Excel]],B963+1),""))</f>
        <v>6</v>
      </c>
      <c r="F963" s="9">
        <f t="array" ref="F963">SUMPRODUCT(COUNTIF(lstDigits,MID(tblSalaries[[#This Row],[How many hours of a day you work on Excel]],ROW($1:$9)+1,1)))</f>
        <v>1</v>
      </c>
      <c r="G963" s="11">
        <f t="array" ref="G963">IFERROR(IF(D963=1*MID(tblSalaries[[#This Row],[How many hours of a day you work on Excel]],E963,F963),"",1*MID(tblSalaries[[#This Row],[How many hours of a day you work on Excel]],E963,F963)),0)</f>
        <v>3</v>
      </c>
      <c r="H963" s="11">
        <f t="shared" si="45"/>
        <v>2.5</v>
      </c>
      <c r="I963" s="11">
        <f t="shared" si="46"/>
        <v>2</v>
      </c>
      <c r="J963" s="11">
        <f t="shared" si="44"/>
        <v>3</v>
      </c>
    </row>
    <row r="964" spans="2:10">
      <c r="B964" s="9">
        <f t="array" ref="B964">MIN(IFERROR(FIND(lstNum,tblSalaries[[#This Row],[How many hours of a day you work on Excel]]),""))</f>
        <v>1</v>
      </c>
      <c r="C964" s="9">
        <f t="array" ref="C964">SUMPRODUCT(COUNTIF(lstDigits,MID(tblSalaries[[#This Row],[How many hours of a day you work on Excel]],ROW($1:$9),1)))</f>
        <v>2</v>
      </c>
      <c r="D964" s="11">
        <f t="array" ref="D964">IFERROR(1*MID(tblSalaries[[#This Row],[How many hours of a day you work on Excel]],B964,C964),0)</f>
        <v>2</v>
      </c>
      <c r="E964" s="9">
        <f t="array" ref="E964">MIN(IFERROR(FIND(lstNum,tblSalaries[[#This Row],[How many hours of a day you work on Excel]],B964+1),""))</f>
        <v>6</v>
      </c>
      <c r="F964" s="9">
        <f t="array" ref="F964">SUMPRODUCT(COUNTIF(lstDigits,MID(tblSalaries[[#This Row],[How many hours of a day you work on Excel]],ROW($1:$9)+1,1)))</f>
        <v>1</v>
      </c>
      <c r="G964" s="11">
        <f t="array" ref="G964">IFERROR(IF(D964=1*MID(tblSalaries[[#This Row],[How many hours of a day you work on Excel]],E964,F964),"",1*MID(tblSalaries[[#This Row],[How many hours of a day you work on Excel]],E964,F964)),0)</f>
        <v>3</v>
      </c>
      <c r="H964" s="11">
        <f t="shared" si="45"/>
        <v>2.5</v>
      </c>
      <c r="I964" s="11">
        <f t="shared" si="46"/>
        <v>2</v>
      </c>
      <c r="J964" s="11">
        <f t="shared" si="44"/>
        <v>3</v>
      </c>
    </row>
    <row r="965" spans="2:10">
      <c r="B965" s="9">
        <f t="array" ref="B965">MIN(IFERROR(FIND(lstNum,tblSalaries[[#This Row],[How many hours of a day you work on Excel]]),""))</f>
        <v>1</v>
      </c>
      <c r="C965" s="9">
        <f t="array" ref="C965">SUMPRODUCT(COUNTIF(lstDigits,MID(tblSalaries[[#This Row],[How many hours of a day you work on Excel]],ROW($1:$9),1)))</f>
        <v>2</v>
      </c>
      <c r="D965" s="11">
        <f t="array" ref="D965">IFERROR(1*MID(tblSalaries[[#This Row],[How many hours of a day you work on Excel]],B965,C965),0)</f>
        <v>4</v>
      </c>
      <c r="E965" s="9">
        <f t="array" ref="E965">MIN(IFERROR(FIND(lstNum,tblSalaries[[#This Row],[How many hours of a day you work on Excel]],B965+1),""))</f>
        <v>6</v>
      </c>
      <c r="F965" s="9">
        <f t="array" ref="F965">SUMPRODUCT(COUNTIF(lstDigits,MID(tblSalaries[[#This Row],[How many hours of a day you work on Excel]],ROW($1:$9)+1,1)))</f>
        <v>1</v>
      </c>
      <c r="G965" s="11">
        <f t="array" ref="G965">IFERROR(IF(D965=1*MID(tblSalaries[[#This Row],[How many hours of a day you work on Excel]],E965,F965),"",1*MID(tblSalaries[[#This Row],[How many hours of a day you work on Excel]],E965,F965)),0)</f>
        <v>6</v>
      </c>
      <c r="H965" s="11">
        <f t="shared" si="45"/>
        <v>5</v>
      </c>
      <c r="I965" s="11">
        <f t="shared" si="46"/>
        <v>4</v>
      </c>
      <c r="J965" s="11">
        <f t="shared" si="44"/>
        <v>6</v>
      </c>
    </row>
    <row r="966" spans="2:10">
      <c r="B966" s="9">
        <f t="array" ref="B966">MIN(IFERROR(FIND(lstNum,tblSalaries[[#This Row],[How many hours of a day you work on Excel]]),""))</f>
        <v>1</v>
      </c>
      <c r="C966" s="9">
        <f t="array" ref="C966">SUMPRODUCT(COUNTIF(lstDigits,MID(tblSalaries[[#This Row],[How many hours of a day you work on Excel]],ROW($1:$9),1)))</f>
        <v>2</v>
      </c>
      <c r="D966" s="11">
        <f t="array" ref="D966">IFERROR(1*MID(tblSalaries[[#This Row],[How many hours of a day you work on Excel]],B966,C966),0)</f>
        <v>4</v>
      </c>
      <c r="E966" s="9">
        <f t="array" ref="E966">MIN(IFERROR(FIND(lstNum,tblSalaries[[#This Row],[How many hours of a day you work on Excel]],B966+1),""))</f>
        <v>6</v>
      </c>
      <c r="F966" s="9">
        <f t="array" ref="F966">SUMPRODUCT(COUNTIF(lstDigits,MID(tblSalaries[[#This Row],[How many hours of a day you work on Excel]],ROW($1:$9)+1,1)))</f>
        <v>1</v>
      </c>
      <c r="G966" s="11">
        <f t="array" ref="G966">IFERROR(IF(D966=1*MID(tblSalaries[[#This Row],[How many hours of a day you work on Excel]],E966,F966),"",1*MID(tblSalaries[[#This Row],[How many hours of a day you work on Excel]],E966,F966)),0)</f>
        <v>6</v>
      </c>
      <c r="H966" s="11">
        <f t="shared" si="45"/>
        <v>5</v>
      </c>
      <c r="I966" s="11">
        <f t="shared" si="46"/>
        <v>4</v>
      </c>
      <c r="J966" s="11">
        <f t="shared" si="44"/>
        <v>6</v>
      </c>
    </row>
    <row r="967" spans="2:10">
      <c r="B967" s="9">
        <f t="array" ref="B967">MIN(IFERROR(FIND(lstNum,tblSalaries[[#This Row],[How many hours of a day you work on Excel]]),""))</f>
        <v>1</v>
      </c>
      <c r="C967" s="9">
        <f t="array" ref="C967">SUMPRODUCT(COUNTIF(lstDigits,MID(tblSalaries[[#This Row],[How many hours of a day you work on Excel]],ROW($1:$9),1)))</f>
        <v>2</v>
      </c>
      <c r="D967" s="11">
        <f t="array" ref="D967">IFERROR(1*MID(tblSalaries[[#This Row],[How many hours of a day you work on Excel]],B967,C967),0)</f>
        <v>2</v>
      </c>
      <c r="E967" s="9">
        <f t="array" ref="E967">MIN(IFERROR(FIND(lstNum,tblSalaries[[#This Row],[How many hours of a day you work on Excel]],B967+1),""))</f>
        <v>6</v>
      </c>
      <c r="F967" s="9">
        <f t="array" ref="F967">SUMPRODUCT(COUNTIF(lstDigits,MID(tblSalaries[[#This Row],[How many hours of a day you work on Excel]],ROW($1:$9)+1,1)))</f>
        <v>1</v>
      </c>
      <c r="G967" s="11">
        <f t="array" ref="G967">IFERROR(IF(D967=1*MID(tblSalaries[[#This Row],[How many hours of a day you work on Excel]],E967,F967),"",1*MID(tblSalaries[[#This Row],[How many hours of a day you work on Excel]],E967,F967)),0)</f>
        <v>3</v>
      </c>
      <c r="H967" s="11">
        <f t="shared" si="45"/>
        <v>2.5</v>
      </c>
      <c r="I967" s="11">
        <f t="shared" si="46"/>
        <v>2</v>
      </c>
      <c r="J967" s="11">
        <f t="shared" ref="J967:J1030" si="47">MAX(D967,G967)</f>
        <v>3</v>
      </c>
    </row>
    <row r="968" spans="2:10">
      <c r="B968" s="9">
        <f t="array" ref="B968">MIN(IFERROR(FIND(lstNum,tblSalaries[[#This Row],[How many hours of a day you work on Excel]]),""))</f>
        <v>1</v>
      </c>
      <c r="C968" s="9">
        <f t="array" ref="C968">SUMPRODUCT(COUNTIF(lstDigits,MID(tblSalaries[[#This Row],[How many hours of a day you work on Excel]],ROW($1:$9),1)))</f>
        <v>2</v>
      </c>
      <c r="D968" s="11">
        <f t="array" ref="D968">IFERROR(1*MID(tblSalaries[[#This Row],[How many hours of a day you work on Excel]],B968,C968),0)</f>
        <v>4</v>
      </c>
      <c r="E968" s="9">
        <f t="array" ref="E968">MIN(IFERROR(FIND(lstNum,tblSalaries[[#This Row],[How many hours of a day you work on Excel]],B968+1),""))</f>
        <v>6</v>
      </c>
      <c r="F968" s="9">
        <f t="array" ref="F968">SUMPRODUCT(COUNTIF(lstDigits,MID(tblSalaries[[#This Row],[How many hours of a day you work on Excel]],ROW($1:$9)+1,1)))</f>
        <v>1</v>
      </c>
      <c r="G968" s="11">
        <f t="array" ref="G968">IFERROR(IF(D968=1*MID(tblSalaries[[#This Row],[How many hours of a day you work on Excel]],E968,F968),"",1*MID(tblSalaries[[#This Row],[How many hours of a day you work on Excel]],E968,F968)),0)</f>
        <v>6</v>
      </c>
      <c r="H968" s="11">
        <f t="shared" si="45"/>
        <v>5</v>
      </c>
      <c r="I968" s="11">
        <f t="shared" si="46"/>
        <v>4</v>
      </c>
      <c r="J968" s="11">
        <f t="shared" si="47"/>
        <v>6</v>
      </c>
    </row>
    <row r="969" spans="2:10">
      <c r="B969" s="9">
        <f t="array" ref="B969">MIN(IFERROR(FIND(lstNum,tblSalaries[[#This Row],[How many hours of a day you work on Excel]]),""))</f>
        <v>1</v>
      </c>
      <c r="C969" s="9">
        <f t="array" ref="C969">SUMPRODUCT(COUNTIF(lstDigits,MID(tblSalaries[[#This Row],[How many hours of a day you work on Excel]],ROW($1:$9),1)))</f>
        <v>2</v>
      </c>
      <c r="D969" s="11">
        <f t="array" ref="D969">IFERROR(1*MID(tblSalaries[[#This Row],[How many hours of a day you work on Excel]],B969,C969),0)</f>
        <v>1</v>
      </c>
      <c r="E969" s="9">
        <f t="array" ref="E969">MIN(IFERROR(FIND(lstNum,tblSalaries[[#This Row],[How many hours of a day you work on Excel]],B969+1),""))</f>
        <v>6</v>
      </c>
      <c r="F969" s="9">
        <f t="array" ref="F969">SUMPRODUCT(COUNTIF(lstDigits,MID(tblSalaries[[#This Row],[How many hours of a day you work on Excel]],ROW($1:$9)+1,1)))</f>
        <v>1</v>
      </c>
      <c r="G969" s="11">
        <f t="array" ref="G969">IFERROR(IF(D969=1*MID(tblSalaries[[#This Row],[How many hours of a day you work on Excel]],E969,F969),"",1*MID(tblSalaries[[#This Row],[How many hours of a day you work on Excel]],E969,F969)),0)</f>
        <v>2</v>
      </c>
      <c r="H969" s="11">
        <f t="shared" si="45"/>
        <v>1.5</v>
      </c>
      <c r="I969" s="11">
        <f t="shared" si="46"/>
        <v>1</v>
      </c>
      <c r="J969" s="11">
        <f t="shared" si="47"/>
        <v>2</v>
      </c>
    </row>
    <row r="970" spans="2:10">
      <c r="B970" s="9">
        <f t="array" ref="B970">MIN(IFERROR(FIND(lstNum,tblSalaries[[#This Row],[How many hours of a day you work on Excel]]),""))</f>
        <v>1</v>
      </c>
      <c r="C970" s="9">
        <f t="array" ref="C970">SUMPRODUCT(COUNTIF(lstDigits,MID(tblSalaries[[#This Row],[How many hours of a day you work on Excel]],ROW($1:$9),1)))</f>
        <v>2</v>
      </c>
      <c r="D970" s="11">
        <f t="array" ref="D970">IFERROR(1*MID(tblSalaries[[#This Row],[How many hours of a day you work on Excel]],B970,C970),0)</f>
        <v>4</v>
      </c>
      <c r="E970" s="9">
        <f t="array" ref="E970">MIN(IFERROR(FIND(lstNum,tblSalaries[[#This Row],[How many hours of a day you work on Excel]],B970+1),""))</f>
        <v>6</v>
      </c>
      <c r="F970" s="9">
        <f t="array" ref="F970">SUMPRODUCT(COUNTIF(lstDigits,MID(tblSalaries[[#This Row],[How many hours of a day you work on Excel]],ROW($1:$9)+1,1)))</f>
        <v>1</v>
      </c>
      <c r="G970" s="11">
        <f t="array" ref="G970">IFERROR(IF(D970=1*MID(tblSalaries[[#This Row],[How many hours of a day you work on Excel]],E970,F970),"",1*MID(tblSalaries[[#This Row],[How many hours of a day you work on Excel]],E970,F970)),0)</f>
        <v>6</v>
      </c>
      <c r="H970" s="11">
        <f t="shared" si="45"/>
        <v>5</v>
      </c>
      <c r="I970" s="11">
        <f t="shared" si="46"/>
        <v>4</v>
      </c>
      <c r="J970" s="11">
        <f t="shared" si="47"/>
        <v>6</v>
      </c>
    </row>
    <row r="971" spans="2:10">
      <c r="B971" s="9">
        <f t="array" ref="B971">MIN(IFERROR(FIND(lstNum,tblSalaries[[#This Row],[How many hours of a day you work on Excel]]),""))</f>
        <v>1</v>
      </c>
      <c r="C971" s="9">
        <f t="array" ref="C971">SUMPRODUCT(COUNTIF(lstDigits,MID(tblSalaries[[#This Row],[How many hours of a day you work on Excel]],ROW($1:$9),1)))</f>
        <v>2</v>
      </c>
      <c r="D971" s="11">
        <f t="array" ref="D971">IFERROR(1*MID(tblSalaries[[#This Row],[How many hours of a day you work on Excel]],B971,C971),0)</f>
        <v>4</v>
      </c>
      <c r="E971" s="9">
        <f t="array" ref="E971">MIN(IFERROR(FIND(lstNum,tblSalaries[[#This Row],[How many hours of a day you work on Excel]],B971+1),""))</f>
        <v>6</v>
      </c>
      <c r="F971" s="9">
        <f t="array" ref="F971">SUMPRODUCT(COUNTIF(lstDigits,MID(tblSalaries[[#This Row],[How many hours of a day you work on Excel]],ROW($1:$9)+1,1)))</f>
        <v>1</v>
      </c>
      <c r="G971" s="11">
        <f t="array" ref="G971">IFERROR(IF(D971=1*MID(tblSalaries[[#This Row],[How many hours of a day you work on Excel]],E971,F971),"",1*MID(tblSalaries[[#This Row],[How many hours of a day you work on Excel]],E971,F971)),0)</f>
        <v>6</v>
      </c>
      <c r="H971" s="11">
        <f t="shared" si="45"/>
        <v>5</v>
      </c>
      <c r="I971" s="11">
        <f t="shared" si="46"/>
        <v>4</v>
      </c>
      <c r="J971" s="11">
        <f t="shared" si="47"/>
        <v>6</v>
      </c>
    </row>
    <row r="972" spans="2:10">
      <c r="B972" s="9">
        <f t="array" ref="B972">MIN(IFERROR(FIND(lstNum,tblSalaries[[#This Row],[How many hours of a day you work on Excel]]),""))</f>
        <v>1</v>
      </c>
      <c r="C972" s="9">
        <f t="array" ref="C972">SUMPRODUCT(COUNTIF(lstDigits,MID(tblSalaries[[#This Row],[How many hours of a day you work on Excel]],ROW($1:$9),1)))</f>
        <v>2</v>
      </c>
      <c r="D972" s="11">
        <f t="array" ref="D972">IFERROR(1*MID(tblSalaries[[#This Row],[How many hours of a day you work on Excel]],B972,C972),0)</f>
        <v>4</v>
      </c>
      <c r="E972" s="9">
        <f t="array" ref="E972">MIN(IFERROR(FIND(lstNum,tblSalaries[[#This Row],[How many hours of a day you work on Excel]],B972+1),""))</f>
        <v>6</v>
      </c>
      <c r="F972" s="9">
        <f t="array" ref="F972">SUMPRODUCT(COUNTIF(lstDigits,MID(tblSalaries[[#This Row],[How many hours of a day you work on Excel]],ROW($1:$9)+1,1)))</f>
        <v>1</v>
      </c>
      <c r="G972" s="11">
        <f t="array" ref="G972">IFERROR(IF(D972=1*MID(tblSalaries[[#This Row],[How many hours of a day you work on Excel]],E972,F972),"",1*MID(tblSalaries[[#This Row],[How many hours of a day you work on Excel]],E972,F972)),0)</f>
        <v>6</v>
      </c>
      <c r="H972" s="11">
        <f t="shared" si="45"/>
        <v>5</v>
      </c>
      <c r="I972" s="11">
        <f t="shared" si="46"/>
        <v>4</v>
      </c>
      <c r="J972" s="11">
        <f t="shared" si="47"/>
        <v>6</v>
      </c>
    </row>
    <row r="973" spans="2:10">
      <c r="B973" s="9">
        <f t="array" ref="B973">MIN(IFERROR(FIND(lstNum,tblSalaries[[#This Row],[How many hours of a day you work on Excel]]),""))</f>
        <v>1</v>
      </c>
      <c r="C973" s="9">
        <f t="array" ref="C973">SUMPRODUCT(COUNTIF(lstDigits,MID(tblSalaries[[#This Row],[How many hours of a day you work on Excel]],ROW($1:$9),1)))</f>
        <v>2</v>
      </c>
      <c r="D973" s="11">
        <f t="array" ref="D973">IFERROR(1*MID(tblSalaries[[#This Row],[How many hours of a day you work on Excel]],B973,C973),0)</f>
        <v>4</v>
      </c>
      <c r="E973" s="9">
        <f t="array" ref="E973">MIN(IFERROR(FIND(lstNum,tblSalaries[[#This Row],[How many hours of a day you work on Excel]],B973+1),""))</f>
        <v>6</v>
      </c>
      <c r="F973" s="9">
        <f t="array" ref="F973">SUMPRODUCT(COUNTIF(lstDigits,MID(tblSalaries[[#This Row],[How many hours of a day you work on Excel]],ROW($1:$9)+1,1)))</f>
        <v>1</v>
      </c>
      <c r="G973" s="11">
        <f t="array" ref="G973">IFERROR(IF(D973=1*MID(tblSalaries[[#This Row],[How many hours of a day you work on Excel]],E973,F973),"",1*MID(tblSalaries[[#This Row],[How many hours of a day you work on Excel]],E973,F973)),0)</f>
        <v>6</v>
      </c>
      <c r="H973" s="11">
        <f t="shared" si="45"/>
        <v>5</v>
      </c>
      <c r="I973" s="11">
        <f t="shared" si="46"/>
        <v>4</v>
      </c>
      <c r="J973" s="11">
        <f t="shared" si="47"/>
        <v>6</v>
      </c>
    </row>
    <row r="974" spans="2:10">
      <c r="B974" s="9">
        <f t="array" ref="B974">MIN(IFERROR(FIND(lstNum,tblSalaries[[#This Row],[How many hours of a day you work on Excel]]),""))</f>
        <v>9</v>
      </c>
      <c r="C974" s="9">
        <f t="array" ref="C974">SUMPRODUCT(COUNTIF(lstDigits,MID(tblSalaries[[#This Row],[How many hours of a day you work on Excel]],ROW($1:$9),1)))</f>
        <v>1</v>
      </c>
      <c r="D974" s="11">
        <f t="array" ref="D974">IFERROR(1*MID(tblSalaries[[#This Row],[How many hours of a day you work on Excel]],B974,C974),0)</f>
        <v>8</v>
      </c>
      <c r="E974" s="9">
        <f t="array" ref="E974">MIN(IFERROR(FIND(lstNum,tblSalaries[[#This Row],[How many hours of a day you work on Excel]],B974+1),""))</f>
        <v>31</v>
      </c>
      <c r="F974" s="9">
        <f t="array" ref="F974">SUMPRODUCT(COUNTIF(lstDigits,MID(tblSalaries[[#This Row],[How many hours of a day you work on Excel]],ROW($1:$9)+1,1)))</f>
        <v>1</v>
      </c>
      <c r="G974" s="11" t="str">
        <f t="array" ref="G974">IFERROR(IF(D974=1*MID(tblSalaries[[#This Row],[How many hours of a day you work on Excel]],E974,F974),"",1*MID(tblSalaries[[#This Row],[How many hours of a day you work on Excel]],E974,F974)),0)</f>
        <v/>
      </c>
      <c r="H974" s="11">
        <f t="shared" si="45"/>
        <v>8</v>
      </c>
      <c r="I974" s="11">
        <f t="shared" si="46"/>
        <v>8</v>
      </c>
      <c r="J974" s="11">
        <f t="shared" si="47"/>
        <v>8</v>
      </c>
    </row>
    <row r="975" spans="2:10">
      <c r="B975" s="9">
        <f t="array" ref="B975">MIN(IFERROR(FIND(lstNum,tblSalaries[[#This Row],[How many hours of a day you work on Excel]]),""))</f>
        <v>1</v>
      </c>
      <c r="C975" s="9">
        <f t="array" ref="C975">SUMPRODUCT(COUNTIF(lstDigits,MID(tblSalaries[[#This Row],[How many hours of a day you work on Excel]],ROW($1:$9),1)))</f>
        <v>2</v>
      </c>
      <c r="D975" s="11">
        <f t="array" ref="D975">IFERROR(1*MID(tblSalaries[[#This Row],[How many hours of a day you work on Excel]],B975,C975),0)</f>
        <v>4</v>
      </c>
      <c r="E975" s="9">
        <f t="array" ref="E975">MIN(IFERROR(FIND(lstNum,tblSalaries[[#This Row],[How many hours of a day you work on Excel]],B975+1),""))</f>
        <v>6</v>
      </c>
      <c r="F975" s="9">
        <f t="array" ref="F975">SUMPRODUCT(COUNTIF(lstDigits,MID(tblSalaries[[#This Row],[How many hours of a day you work on Excel]],ROW($1:$9)+1,1)))</f>
        <v>1</v>
      </c>
      <c r="G975" s="11">
        <f t="array" ref="G975">IFERROR(IF(D975=1*MID(tblSalaries[[#This Row],[How many hours of a day you work on Excel]],E975,F975),"",1*MID(tblSalaries[[#This Row],[How many hours of a day you work on Excel]],E975,F975)),0)</f>
        <v>6</v>
      </c>
      <c r="H975" s="11">
        <f t="shared" si="45"/>
        <v>5</v>
      </c>
      <c r="I975" s="11">
        <f t="shared" si="46"/>
        <v>4</v>
      </c>
      <c r="J975" s="11">
        <f t="shared" si="47"/>
        <v>6</v>
      </c>
    </row>
    <row r="976" spans="2:10">
      <c r="B976" s="9">
        <f t="array" ref="B976">MIN(IFERROR(FIND(lstNum,tblSalaries[[#This Row],[How many hours of a day you work on Excel]]),""))</f>
        <v>1</v>
      </c>
      <c r="C976" s="9">
        <f t="array" ref="C976">SUMPRODUCT(COUNTIF(lstDigits,MID(tblSalaries[[#This Row],[How many hours of a day you work on Excel]],ROW($1:$9),1)))</f>
        <v>2</v>
      </c>
      <c r="D976" s="11">
        <f t="array" ref="D976">IFERROR(1*MID(tblSalaries[[#This Row],[How many hours of a day you work on Excel]],B976,C976),0)</f>
        <v>4</v>
      </c>
      <c r="E976" s="9">
        <f t="array" ref="E976">MIN(IFERROR(FIND(lstNum,tblSalaries[[#This Row],[How many hours of a day you work on Excel]],B976+1),""))</f>
        <v>6</v>
      </c>
      <c r="F976" s="9">
        <f t="array" ref="F976">SUMPRODUCT(COUNTIF(lstDigits,MID(tblSalaries[[#This Row],[How many hours of a day you work on Excel]],ROW($1:$9)+1,1)))</f>
        <v>1</v>
      </c>
      <c r="G976" s="11">
        <f t="array" ref="G976">IFERROR(IF(D976=1*MID(tblSalaries[[#This Row],[How many hours of a day you work on Excel]],E976,F976),"",1*MID(tblSalaries[[#This Row],[How many hours of a day you work on Excel]],E976,F976)),0)</f>
        <v>6</v>
      </c>
      <c r="H976" s="11">
        <f t="shared" si="45"/>
        <v>5</v>
      </c>
      <c r="I976" s="11">
        <f t="shared" si="46"/>
        <v>4</v>
      </c>
      <c r="J976" s="11">
        <f t="shared" si="47"/>
        <v>6</v>
      </c>
    </row>
    <row r="977" spans="2:10">
      <c r="B977" s="9">
        <f t="array" ref="B977">MIN(IFERROR(FIND(lstNum,tblSalaries[[#This Row],[How many hours of a day you work on Excel]]),""))</f>
        <v>9</v>
      </c>
      <c r="C977" s="9">
        <f t="array" ref="C977">SUMPRODUCT(COUNTIF(lstDigits,MID(tblSalaries[[#This Row],[How many hours of a day you work on Excel]],ROW($1:$9),1)))</f>
        <v>1</v>
      </c>
      <c r="D977" s="11">
        <f t="array" ref="D977">IFERROR(1*MID(tblSalaries[[#This Row],[How many hours of a day you work on Excel]],B977,C977),0)</f>
        <v>8</v>
      </c>
      <c r="E977" s="9">
        <f t="array" ref="E977">MIN(IFERROR(FIND(lstNum,tblSalaries[[#This Row],[How many hours of a day you work on Excel]],B977+1),""))</f>
        <v>31</v>
      </c>
      <c r="F977" s="9">
        <f t="array" ref="F977">SUMPRODUCT(COUNTIF(lstDigits,MID(tblSalaries[[#This Row],[How many hours of a day you work on Excel]],ROW($1:$9)+1,1)))</f>
        <v>1</v>
      </c>
      <c r="G977" s="11" t="str">
        <f t="array" ref="G977">IFERROR(IF(D977=1*MID(tblSalaries[[#This Row],[How many hours of a day you work on Excel]],E977,F977),"",1*MID(tblSalaries[[#This Row],[How many hours of a day you work on Excel]],E977,F977)),0)</f>
        <v/>
      </c>
      <c r="H977" s="11">
        <f t="shared" si="45"/>
        <v>8</v>
      </c>
      <c r="I977" s="11">
        <f t="shared" si="46"/>
        <v>8</v>
      </c>
      <c r="J977" s="11">
        <f t="shared" si="47"/>
        <v>8</v>
      </c>
    </row>
    <row r="978" spans="2:10">
      <c r="B978" s="9">
        <f t="array" ref="B978">MIN(IFERROR(FIND(lstNum,tblSalaries[[#This Row],[How many hours of a day you work on Excel]]),""))</f>
        <v>9</v>
      </c>
      <c r="C978" s="9">
        <f t="array" ref="C978">SUMPRODUCT(COUNTIF(lstDigits,MID(tblSalaries[[#This Row],[How many hours of a day you work on Excel]],ROW($1:$9),1)))</f>
        <v>1</v>
      </c>
      <c r="D978" s="11">
        <f t="array" ref="D978">IFERROR(1*MID(tblSalaries[[#This Row],[How many hours of a day you work on Excel]],B978,C978),0)</f>
        <v>8</v>
      </c>
      <c r="E978" s="9">
        <f t="array" ref="E978">MIN(IFERROR(FIND(lstNum,tblSalaries[[#This Row],[How many hours of a day you work on Excel]],B978+1),""))</f>
        <v>31</v>
      </c>
      <c r="F978" s="9">
        <f t="array" ref="F978">SUMPRODUCT(COUNTIF(lstDigits,MID(tblSalaries[[#This Row],[How many hours of a day you work on Excel]],ROW($1:$9)+1,1)))</f>
        <v>1</v>
      </c>
      <c r="G978" s="11" t="str">
        <f t="array" ref="G978">IFERROR(IF(D978=1*MID(tblSalaries[[#This Row],[How many hours of a day you work on Excel]],E978,F978),"",1*MID(tblSalaries[[#This Row],[How many hours of a day you work on Excel]],E978,F978)),0)</f>
        <v/>
      </c>
      <c r="H978" s="11">
        <f t="shared" si="45"/>
        <v>8</v>
      </c>
      <c r="I978" s="11">
        <f t="shared" si="46"/>
        <v>8</v>
      </c>
      <c r="J978" s="11">
        <f t="shared" si="47"/>
        <v>8</v>
      </c>
    </row>
    <row r="979" spans="2:10">
      <c r="B979" s="9">
        <f t="array" ref="B979">MIN(IFERROR(FIND(lstNum,tblSalaries[[#This Row],[How many hours of a day you work on Excel]]),""))</f>
        <v>1</v>
      </c>
      <c r="C979" s="9">
        <f t="array" ref="C979">SUMPRODUCT(COUNTIF(lstDigits,MID(tblSalaries[[#This Row],[How many hours of a day you work on Excel]],ROW($1:$9),1)))</f>
        <v>2</v>
      </c>
      <c r="D979" s="11">
        <f t="array" ref="D979">IFERROR(1*MID(tblSalaries[[#This Row],[How many hours of a day you work on Excel]],B979,C979),0)</f>
        <v>4</v>
      </c>
      <c r="E979" s="9">
        <f t="array" ref="E979">MIN(IFERROR(FIND(lstNum,tblSalaries[[#This Row],[How many hours of a day you work on Excel]],B979+1),""))</f>
        <v>6</v>
      </c>
      <c r="F979" s="9">
        <f t="array" ref="F979">SUMPRODUCT(COUNTIF(lstDigits,MID(tblSalaries[[#This Row],[How many hours of a day you work on Excel]],ROW($1:$9)+1,1)))</f>
        <v>1</v>
      </c>
      <c r="G979" s="11">
        <f t="array" ref="G979">IFERROR(IF(D979=1*MID(tblSalaries[[#This Row],[How many hours of a day you work on Excel]],E979,F979),"",1*MID(tblSalaries[[#This Row],[How many hours of a day you work on Excel]],E979,F979)),0)</f>
        <v>6</v>
      </c>
      <c r="H979" s="11">
        <f t="shared" si="45"/>
        <v>5</v>
      </c>
      <c r="I979" s="11">
        <f t="shared" si="46"/>
        <v>4</v>
      </c>
      <c r="J979" s="11">
        <f t="shared" si="47"/>
        <v>6</v>
      </c>
    </row>
    <row r="980" spans="2:10">
      <c r="B980" s="9">
        <f t="array" ref="B980">MIN(IFERROR(FIND(lstNum,tblSalaries[[#This Row],[How many hours of a day you work on Excel]]),""))</f>
        <v>9</v>
      </c>
      <c r="C980" s="9">
        <f t="array" ref="C980">SUMPRODUCT(COUNTIF(lstDigits,MID(tblSalaries[[#This Row],[How many hours of a day you work on Excel]],ROW($1:$9),1)))</f>
        <v>1</v>
      </c>
      <c r="D980" s="11">
        <f t="array" ref="D980">IFERROR(1*MID(tblSalaries[[#This Row],[How many hours of a day you work on Excel]],B980,C980),0)</f>
        <v>8</v>
      </c>
      <c r="E980" s="9">
        <f t="array" ref="E980">MIN(IFERROR(FIND(lstNum,tblSalaries[[#This Row],[How many hours of a day you work on Excel]],B980+1),""))</f>
        <v>31</v>
      </c>
      <c r="F980" s="9">
        <f t="array" ref="F980">SUMPRODUCT(COUNTIF(lstDigits,MID(tblSalaries[[#This Row],[How many hours of a day you work on Excel]],ROW($1:$9)+1,1)))</f>
        <v>1</v>
      </c>
      <c r="G980" s="11" t="str">
        <f t="array" ref="G980">IFERROR(IF(D980=1*MID(tblSalaries[[#This Row],[How many hours of a day you work on Excel]],E980,F980),"",1*MID(tblSalaries[[#This Row],[How many hours of a day you work on Excel]],E980,F980)),0)</f>
        <v/>
      </c>
      <c r="H980" s="11">
        <f t="shared" si="45"/>
        <v>8</v>
      </c>
      <c r="I980" s="11">
        <f t="shared" si="46"/>
        <v>8</v>
      </c>
      <c r="J980" s="11">
        <f t="shared" si="47"/>
        <v>8</v>
      </c>
    </row>
    <row r="981" spans="2:10">
      <c r="B981" s="9">
        <f t="array" ref="B981">MIN(IFERROR(FIND(lstNum,tblSalaries[[#This Row],[How many hours of a day you work on Excel]]),""))</f>
        <v>1</v>
      </c>
      <c r="C981" s="9">
        <f t="array" ref="C981">SUMPRODUCT(COUNTIF(lstDigits,MID(tblSalaries[[#This Row],[How many hours of a day you work on Excel]],ROW($1:$9),1)))</f>
        <v>2</v>
      </c>
      <c r="D981" s="11">
        <f t="array" ref="D981">IFERROR(1*MID(tblSalaries[[#This Row],[How many hours of a day you work on Excel]],B981,C981),0)</f>
        <v>4</v>
      </c>
      <c r="E981" s="9">
        <f t="array" ref="E981">MIN(IFERROR(FIND(lstNum,tblSalaries[[#This Row],[How many hours of a day you work on Excel]],B981+1),""))</f>
        <v>6</v>
      </c>
      <c r="F981" s="9">
        <f t="array" ref="F981">SUMPRODUCT(COUNTIF(lstDigits,MID(tblSalaries[[#This Row],[How many hours of a day you work on Excel]],ROW($1:$9)+1,1)))</f>
        <v>1</v>
      </c>
      <c r="G981" s="11">
        <f t="array" ref="G981">IFERROR(IF(D981=1*MID(tblSalaries[[#This Row],[How many hours of a day you work on Excel]],E981,F981),"",1*MID(tblSalaries[[#This Row],[How many hours of a day you work on Excel]],E981,F981)),0)</f>
        <v>6</v>
      </c>
      <c r="H981" s="11">
        <f t="shared" si="45"/>
        <v>5</v>
      </c>
      <c r="I981" s="11">
        <f t="shared" si="46"/>
        <v>4</v>
      </c>
      <c r="J981" s="11">
        <f t="shared" si="47"/>
        <v>6</v>
      </c>
    </row>
    <row r="982" spans="2:10">
      <c r="B982" s="9">
        <f t="array" ref="B982">MIN(IFERROR(FIND(lstNum,tblSalaries[[#This Row],[How many hours of a day you work on Excel]]),""))</f>
        <v>1</v>
      </c>
      <c r="C982" s="9">
        <f t="array" ref="C982">SUMPRODUCT(COUNTIF(lstDigits,MID(tblSalaries[[#This Row],[How many hours of a day you work on Excel]],ROW($1:$9),1)))</f>
        <v>2</v>
      </c>
      <c r="D982" s="11">
        <f t="array" ref="D982">IFERROR(1*MID(tblSalaries[[#This Row],[How many hours of a day you work on Excel]],B982,C982),0)</f>
        <v>4</v>
      </c>
      <c r="E982" s="9">
        <f t="array" ref="E982">MIN(IFERROR(FIND(lstNum,tblSalaries[[#This Row],[How many hours of a day you work on Excel]],B982+1),""))</f>
        <v>6</v>
      </c>
      <c r="F982" s="9">
        <f t="array" ref="F982">SUMPRODUCT(COUNTIF(lstDigits,MID(tblSalaries[[#This Row],[How many hours of a day you work on Excel]],ROW($1:$9)+1,1)))</f>
        <v>1</v>
      </c>
      <c r="G982" s="11">
        <f t="array" ref="G982">IFERROR(IF(D982=1*MID(tblSalaries[[#This Row],[How many hours of a day you work on Excel]],E982,F982),"",1*MID(tblSalaries[[#This Row],[How many hours of a day you work on Excel]],E982,F982)),0)</f>
        <v>6</v>
      </c>
      <c r="H982" s="11">
        <f t="shared" si="45"/>
        <v>5</v>
      </c>
      <c r="I982" s="11">
        <f t="shared" si="46"/>
        <v>4</v>
      </c>
      <c r="J982" s="11">
        <f t="shared" si="47"/>
        <v>6</v>
      </c>
    </row>
    <row r="983" spans="2:10">
      <c r="B983" s="9">
        <f t="array" ref="B983">MIN(IFERROR(FIND(lstNum,tblSalaries[[#This Row],[How many hours of a day you work on Excel]]),""))</f>
        <v>1</v>
      </c>
      <c r="C983" s="9">
        <f t="array" ref="C983">SUMPRODUCT(COUNTIF(lstDigits,MID(tblSalaries[[#This Row],[How many hours of a day you work on Excel]],ROW($1:$9),1)))</f>
        <v>2</v>
      </c>
      <c r="D983" s="11">
        <f t="array" ref="D983">IFERROR(1*MID(tblSalaries[[#This Row],[How many hours of a day you work on Excel]],B983,C983),0)</f>
        <v>4</v>
      </c>
      <c r="E983" s="9">
        <f t="array" ref="E983">MIN(IFERROR(FIND(lstNum,tblSalaries[[#This Row],[How many hours of a day you work on Excel]],B983+1),""))</f>
        <v>6</v>
      </c>
      <c r="F983" s="9">
        <f t="array" ref="F983">SUMPRODUCT(COUNTIF(lstDigits,MID(tblSalaries[[#This Row],[How many hours of a day you work on Excel]],ROW($1:$9)+1,1)))</f>
        <v>1</v>
      </c>
      <c r="G983" s="11">
        <f t="array" ref="G983">IFERROR(IF(D983=1*MID(tblSalaries[[#This Row],[How many hours of a day you work on Excel]],E983,F983),"",1*MID(tblSalaries[[#This Row],[How many hours of a day you work on Excel]],E983,F983)),0)</f>
        <v>6</v>
      </c>
      <c r="H983" s="11">
        <f t="shared" si="45"/>
        <v>5</v>
      </c>
      <c r="I983" s="11">
        <f t="shared" si="46"/>
        <v>4</v>
      </c>
      <c r="J983" s="11">
        <f t="shared" si="47"/>
        <v>6</v>
      </c>
    </row>
    <row r="984" spans="2:10">
      <c r="B984" s="9">
        <f t="array" ref="B984">MIN(IFERROR(FIND(lstNum,tblSalaries[[#This Row],[How many hours of a day you work on Excel]]),""))</f>
        <v>1</v>
      </c>
      <c r="C984" s="9">
        <f t="array" ref="C984">SUMPRODUCT(COUNTIF(lstDigits,MID(tblSalaries[[#This Row],[How many hours of a day you work on Excel]],ROW($1:$9),1)))</f>
        <v>2</v>
      </c>
      <c r="D984" s="11">
        <f t="array" ref="D984">IFERROR(1*MID(tblSalaries[[#This Row],[How many hours of a day you work on Excel]],B984,C984),0)</f>
        <v>2</v>
      </c>
      <c r="E984" s="9">
        <f t="array" ref="E984">MIN(IFERROR(FIND(lstNum,tblSalaries[[#This Row],[How many hours of a day you work on Excel]],B984+1),""))</f>
        <v>6</v>
      </c>
      <c r="F984" s="9">
        <f t="array" ref="F984">SUMPRODUCT(COUNTIF(lstDigits,MID(tblSalaries[[#This Row],[How many hours of a day you work on Excel]],ROW($1:$9)+1,1)))</f>
        <v>1</v>
      </c>
      <c r="G984" s="11">
        <f t="array" ref="G984">IFERROR(IF(D984=1*MID(tblSalaries[[#This Row],[How many hours of a day you work on Excel]],E984,F984),"",1*MID(tblSalaries[[#This Row],[How many hours of a day you work on Excel]],E984,F984)),0)</f>
        <v>3</v>
      </c>
      <c r="H984" s="11">
        <f t="shared" ref="H984:H1047" si="48">AVERAGE(D984,G984)</f>
        <v>2.5</v>
      </c>
      <c r="I984" s="11">
        <f t="shared" ref="I984:I1047" si="49">MIN(D984,G984)</f>
        <v>2</v>
      </c>
      <c r="J984" s="11">
        <f t="shared" si="47"/>
        <v>3</v>
      </c>
    </row>
    <row r="985" spans="2:10">
      <c r="B985" s="9">
        <f t="array" ref="B985">MIN(IFERROR(FIND(lstNum,tblSalaries[[#This Row],[How many hours of a day you work on Excel]]),""))</f>
        <v>9</v>
      </c>
      <c r="C985" s="9">
        <f t="array" ref="C985">SUMPRODUCT(COUNTIF(lstDigits,MID(tblSalaries[[#This Row],[How many hours of a day you work on Excel]],ROW($1:$9),1)))</f>
        <v>1</v>
      </c>
      <c r="D985" s="11">
        <f t="array" ref="D985">IFERROR(1*MID(tblSalaries[[#This Row],[How many hours of a day you work on Excel]],B985,C985),0)</f>
        <v>8</v>
      </c>
      <c r="E985" s="9">
        <f t="array" ref="E985">MIN(IFERROR(FIND(lstNum,tblSalaries[[#This Row],[How many hours of a day you work on Excel]],B985+1),""))</f>
        <v>31</v>
      </c>
      <c r="F985" s="9">
        <f t="array" ref="F985">SUMPRODUCT(COUNTIF(lstDigits,MID(tblSalaries[[#This Row],[How many hours of a day you work on Excel]],ROW($1:$9)+1,1)))</f>
        <v>1</v>
      </c>
      <c r="G985" s="11" t="str">
        <f t="array" ref="G985">IFERROR(IF(D985=1*MID(tblSalaries[[#This Row],[How many hours of a day you work on Excel]],E985,F985),"",1*MID(tblSalaries[[#This Row],[How many hours of a day you work on Excel]],E985,F985)),0)</f>
        <v/>
      </c>
      <c r="H985" s="11">
        <f t="shared" si="48"/>
        <v>8</v>
      </c>
      <c r="I985" s="11">
        <f t="shared" si="49"/>
        <v>8</v>
      </c>
      <c r="J985" s="11">
        <f t="shared" si="47"/>
        <v>8</v>
      </c>
    </row>
    <row r="986" spans="2:10">
      <c r="B986" s="9">
        <f t="array" ref="B986">MIN(IFERROR(FIND(lstNum,tblSalaries[[#This Row],[How many hours of a day you work on Excel]]),""))</f>
        <v>1</v>
      </c>
      <c r="C986" s="9">
        <f t="array" ref="C986">SUMPRODUCT(COUNTIF(lstDigits,MID(tblSalaries[[#This Row],[How many hours of a day you work on Excel]],ROW($1:$9),1)))</f>
        <v>2</v>
      </c>
      <c r="D986" s="11">
        <f t="array" ref="D986">IFERROR(1*MID(tblSalaries[[#This Row],[How many hours of a day you work on Excel]],B986,C986),0)</f>
        <v>4</v>
      </c>
      <c r="E986" s="9">
        <f t="array" ref="E986">MIN(IFERROR(FIND(lstNum,tblSalaries[[#This Row],[How many hours of a day you work on Excel]],B986+1),""))</f>
        <v>6</v>
      </c>
      <c r="F986" s="9">
        <f t="array" ref="F986">SUMPRODUCT(COUNTIF(lstDigits,MID(tblSalaries[[#This Row],[How many hours of a day you work on Excel]],ROW($1:$9)+1,1)))</f>
        <v>1</v>
      </c>
      <c r="G986" s="11">
        <f t="array" ref="G986">IFERROR(IF(D986=1*MID(tblSalaries[[#This Row],[How many hours of a day you work on Excel]],E986,F986),"",1*MID(tblSalaries[[#This Row],[How many hours of a day you work on Excel]],E986,F986)),0)</f>
        <v>6</v>
      </c>
      <c r="H986" s="11">
        <f t="shared" si="48"/>
        <v>5</v>
      </c>
      <c r="I986" s="11">
        <f t="shared" si="49"/>
        <v>4</v>
      </c>
      <c r="J986" s="11">
        <f t="shared" si="47"/>
        <v>6</v>
      </c>
    </row>
    <row r="987" spans="2:10">
      <c r="B987" s="9">
        <f t="array" ref="B987">MIN(IFERROR(FIND(lstNum,tblSalaries[[#This Row],[How many hours of a day you work on Excel]]),""))</f>
        <v>9</v>
      </c>
      <c r="C987" s="9">
        <f t="array" ref="C987">SUMPRODUCT(COUNTIF(lstDigits,MID(tblSalaries[[#This Row],[How many hours of a day you work on Excel]],ROW($1:$9),1)))</f>
        <v>1</v>
      </c>
      <c r="D987" s="11">
        <f t="array" ref="D987">IFERROR(1*MID(tblSalaries[[#This Row],[How many hours of a day you work on Excel]],B987,C987),0)</f>
        <v>8</v>
      </c>
      <c r="E987" s="9">
        <f t="array" ref="E987">MIN(IFERROR(FIND(lstNum,tblSalaries[[#This Row],[How many hours of a day you work on Excel]],B987+1),""))</f>
        <v>31</v>
      </c>
      <c r="F987" s="9">
        <f t="array" ref="F987">SUMPRODUCT(COUNTIF(lstDigits,MID(tblSalaries[[#This Row],[How many hours of a day you work on Excel]],ROW($1:$9)+1,1)))</f>
        <v>1</v>
      </c>
      <c r="G987" s="11" t="str">
        <f t="array" ref="G987">IFERROR(IF(D987=1*MID(tblSalaries[[#This Row],[How many hours of a day you work on Excel]],E987,F987),"",1*MID(tblSalaries[[#This Row],[How many hours of a day you work on Excel]],E987,F987)),0)</f>
        <v/>
      </c>
      <c r="H987" s="11">
        <f t="shared" si="48"/>
        <v>8</v>
      </c>
      <c r="I987" s="11">
        <f t="shared" si="49"/>
        <v>8</v>
      </c>
      <c r="J987" s="11">
        <f t="shared" si="47"/>
        <v>8</v>
      </c>
    </row>
    <row r="988" spans="2:10">
      <c r="B988" s="9">
        <f t="array" ref="B988">MIN(IFERROR(FIND(lstNum,tblSalaries[[#This Row],[How many hours of a day you work on Excel]]),""))</f>
        <v>1</v>
      </c>
      <c r="C988" s="9">
        <f t="array" ref="C988">SUMPRODUCT(COUNTIF(lstDigits,MID(tblSalaries[[#This Row],[How many hours of a day you work on Excel]],ROW($1:$9),1)))</f>
        <v>2</v>
      </c>
      <c r="D988" s="11">
        <f t="array" ref="D988">IFERROR(1*MID(tblSalaries[[#This Row],[How many hours of a day you work on Excel]],B988,C988),0)</f>
        <v>2</v>
      </c>
      <c r="E988" s="9">
        <f t="array" ref="E988">MIN(IFERROR(FIND(lstNum,tblSalaries[[#This Row],[How many hours of a day you work on Excel]],B988+1),""))</f>
        <v>6</v>
      </c>
      <c r="F988" s="9">
        <f t="array" ref="F988">SUMPRODUCT(COUNTIF(lstDigits,MID(tblSalaries[[#This Row],[How many hours of a day you work on Excel]],ROW($1:$9)+1,1)))</f>
        <v>1</v>
      </c>
      <c r="G988" s="11">
        <f t="array" ref="G988">IFERROR(IF(D988=1*MID(tblSalaries[[#This Row],[How many hours of a day you work on Excel]],E988,F988),"",1*MID(tblSalaries[[#This Row],[How many hours of a day you work on Excel]],E988,F988)),0)</f>
        <v>3</v>
      </c>
      <c r="H988" s="11">
        <f t="shared" si="48"/>
        <v>2.5</v>
      </c>
      <c r="I988" s="11">
        <f t="shared" si="49"/>
        <v>2</v>
      </c>
      <c r="J988" s="11">
        <f t="shared" si="47"/>
        <v>3</v>
      </c>
    </row>
    <row r="989" spans="2:10">
      <c r="B989" s="9">
        <f t="array" ref="B989">MIN(IFERROR(FIND(lstNum,tblSalaries[[#This Row],[How many hours of a day you work on Excel]]),""))</f>
        <v>1</v>
      </c>
      <c r="C989" s="9">
        <f t="array" ref="C989">SUMPRODUCT(COUNTIF(lstDigits,MID(tblSalaries[[#This Row],[How many hours of a day you work on Excel]],ROW($1:$9),1)))</f>
        <v>2</v>
      </c>
      <c r="D989" s="11">
        <f t="array" ref="D989">IFERROR(1*MID(tblSalaries[[#This Row],[How many hours of a day you work on Excel]],B989,C989),0)</f>
        <v>2</v>
      </c>
      <c r="E989" s="9">
        <f t="array" ref="E989">MIN(IFERROR(FIND(lstNum,tblSalaries[[#This Row],[How many hours of a day you work on Excel]],B989+1),""))</f>
        <v>6</v>
      </c>
      <c r="F989" s="9">
        <f t="array" ref="F989">SUMPRODUCT(COUNTIF(lstDigits,MID(tblSalaries[[#This Row],[How many hours of a day you work on Excel]],ROW($1:$9)+1,1)))</f>
        <v>1</v>
      </c>
      <c r="G989" s="11">
        <f t="array" ref="G989">IFERROR(IF(D989=1*MID(tblSalaries[[#This Row],[How many hours of a day you work on Excel]],E989,F989),"",1*MID(tblSalaries[[#This Row],[How many hours of a day you work on Excel]],E989,F989)),0)</f>
        <v>3</v>
      </c>
      <c r="H989" s="11">
        <f t="shared" si="48"/>
        <v>2.5</v>
      </c>
      <c r="I989" s="11">
        <f t="shared" si="49"/>
        <v>2</v>
      </c>
      <c r="J989" s="11">
        <f t="shared" si="47"/>
        <v>3</v>
      </c>
    </row>
    <row r="990" spans="2:10">
      <c r="B990" s="9">
        <f t="array" ref="B990">MIN(IFERROR(FIND(lstNum,tblSalaries[[#This Row],[How many hours of a day you work on Excel]]),""))</f>
        <v>1</v>
      </c>
      <c r="C990" s="9">
        <f t="array" ref="C990">SUMPRODUCT(COUNTIF(lstDigits,MID(tblSalaries[[#This Row],[How many hours of a day you work on Excel]],ROW($1:$9),1)))</f>
        <v>2</v>
      </c>
      <c r="D990" s="11">
        <f t="array" ref="D990">IFERROR(1*MID(tblSalaries[[#This Row],[How many hours of a day you work on Excel]],B990,C990),0)</f>
        <v>2</v>
      </c>
      <c r="E990" s="9">
        <f t="array" ref="E990">MIN(IFERROR(FIND(lstNum,tblSalaries[[#This Row],[How many hours of a day you work on Excel]],B990+1),""))</f>
        <v>6</v>
      </c>
      <c r="F990" s="9">
        <f t="array" ref="F990">SUMPRODUCT(COUNTIF(lstDigits,MID(tblSalaries[[#This Row],[How many hours of a day you work on Excel]],ROW($1:$9)+1,1)))</f>
        <v>1</v>
      </c>
      <c r="G990" s="11">
        <f t="array" ref="G990">IFERROR(IF(D990=1*MID(tblSalaries[[#This Row],[How many hours of a day you work on Excel]],E990,F990),"",1*MID(tblSalaries[[#This Row],[How many hours of a day you work on Excel]],E990,F990)),0)</f>
        <v>3</v>
      </c>
      <c r="H990" s="11">
        <f t="shared" si="48"/>
        <v>2.5</v>
      </c>
      <c r="I990" s="11">
        <f t="shared" si="49"/>
        <v>2</v>
      </c>
      <c r="J990" s="11">
        <f t="shared" si="47"/>
        <v>3</v>
      </c>
    </row>
    <row r="991" spans="2:10">
      <c r="B991" s="9">
        <f t="array" ref="B991">MIN(IFERROR(FIND(lstNum,tblSalaries[[#This Row],[How many hours of a day you work on Excel]]),""))</f>
        <v>1</v>
      </c>
      <c r="C991" s="9">
        <f t="array" ref="C991">SUMPRODUCT(COUNTIF(lstDigits,MID(tblSalaries[[#This Row],[How many hours of a day you work on Excel]],ROW($1:$9),1)))</f>
        <v>2</v>
      </c>
      <c r="D991" s="11">
        <f t="array" ref="D991">IFERROR(1*MID(tblSalaries[[#This Row],[How many hours of a day you work on Excel]],B991,C991),0)</f>
        <v>2</v>
      </c>
      <c r="E991" s="9">
        <f t="array" ref="E991">MIN(IFERROR(FIND(lstNum,tblSalaries[[#This Row],[How many hours of a day you work on Excel]],B991+1),""))</f>
        <v>6</v>
      </c>
      <c r="F991" s="9">
        <f t="array" ref="F991">SUMPRODUCT(COUNTIF(lstDigits,MID(tblSalaries[[#This Row],[How many hours of a day you work on Excel]],ROW($1:$9)+1,1)))</f>
        <v>1</v>
      </c>
      <c r="G991" s="11">
        <f t="array" ref="G991">IFERROR(IF(D991=1*MID(tblSalaries[[#This Row],[How many hours of a day you work on Excel]],E991,F991),"",1*MID(tblSalaries[[#This Row],[How many hours of a day you work on Excel]],E991,F991)),0)</f>
        <v>3</v>
      </c>
      <c r="H991" s="11">
        <f t="shared" si="48"/>
        <v>2.5</v>
      </c>
      <c r="I991" s="11">
        <f t="shared" si="49"/>
        <v>2</v>
      </c>
      <c r="J991" s="11">
        <f t="shared" si="47"/>
        <v>3</v>
      </c>
    </row>
    <row r="992" spans="2:10">
      <c r="B992" s="9">
        <f t="array" ref="B992">MIN(IFERROR(FIND(lstNum,tblSalaries[[#This Row],[How many hours of a day you work on Excel]]),""))</f>
        <v>9</v>
      </c>
      <c r="C992" s="9">
        <f t="array" ref="C992">SUMPRODUCT(COUNTIF(lstDigits,MID(tblSalaries[[#This Row],[How many hours of a day you work on Excel]],ROW($1:$9),1)))</f>
        <v>1</v>
      </c>
      <c r="D992" s="11">
        <f t="array" ref="D992">IFERROR(1*MID(tblSalaries[[#This Row],[How many hours of a day you work on Excel]],B992,C992),0)</f>
        <v>8</v>
      </c>
      <c r="E992" s="9">
        <f t="array" ref="E992">MIN(IFERROR(FIND(lstNum,tblSalaries[[#This Row],[How many hours of a day you work on Excel]],B992+1),""))</f>
        <v>31</v>
      </c>
      <c r="F992" s="9">
        <f t="array" ref="F992">SUMPRODUCT(COUNTIF(lstDigits,MID(tblSalaries[[#This Row],[How many hours of a day you work on Excel]],ROW($1:$9)+1,1)))</f>
        <v>1</v>
      </c>
      <c r="G992" s="11" t="str">
        <f t="array" ref="G992">IFERROR(IF(D992=1*MID(tblSalaries[[#This Row],[How many hours of a day you work on Excel]],E992,F992),"",1*MID(tblSalaries[[#This Row],[How many hours of a day you work on Excel]],E992,F992)),0)</f>
        <v/>
      </c>
      <c r="H992" s="11">
        <f t="shared" si="48"/>
        <v>8</v>
      </c>
      <c r="I992" s="11">
        <f t="shared" si="49"/>
        <v>8</v>
      </c>
      <c r="J992" s="11">
        <f t="shared" si="47"/>
        <v>8</v>
      </c>
    </row>
    <row r="993" spans="2:10">
      <c r="B993" s="9">
        <f t="array" ref="B993">MIN(IFERROR(FIND(lstNum,tblSalaries[[#This Row],[How many hours of a day you work on Excel]]),""))</f>
        <v>9</v>
      </c>
      <c r="C993" s="9">
        <f t="array" ref="C993">SUMPRODUCT(COUNTIF(lstDigits,MID(tblSalaries[[#This Row],[How many hours of a day you work on Excel]],ROW($1:$9),1)))</f>
        <v>1</v>
      </c>
      <c r="D993" s="11">
        <f t="array" ref="D993">IFERROR(1*MID(tblSalaries[[#This Row],[How many hours of a day you work on Excel]],B993,C993),0)</f>
        <v>8</v>
      </c>
      <c r="E993" s="9">
        <f t="array" ref="E993">MIN(IFERROR(FIND(lstNum,tblSalaries[[#This Row],[How many hours of a day you work on Excel]],B993+1),""))</f>
        <v>31</v>
      </c>
      <c r="F993" s="9">
        <f t="array" ref="F993">SUMPRODUCT(COUNTIF(lstDigits,MID(tblSalaries[[#This Row],[How many hours of a day you work on Excel]],ROW($1:$9)+1,1)))</f>
        <v>1</v>
      </c>
      <c r="G993" s="11" t="str">
        <f t="array" ref="G993">IFERROR(IF(D993=1*MID(tblSalaries[[#This Row],[How many hours of a day you work on Excel]],E993,F993),"",1*MID(tblSalaries[[#This Row],[How many hours of a day you work on Excel]],E993,F993)),0)</f>
        <v/>
      </c>
      <c r="H993" s="11">
        <f t="shared" si="48"/>
        <v>8</v>
      </c>
      <c r="I993" s="11">
        <f t="shared" si="49"/>
        <v>8</v>
      </c>
      <c r="J993" s="11">
        <f t="shared" si="47"/>
        <v>8</v>
      </c>
    </row>
    <row r="994" spans="2:10">
      <c r="B994" s="9">
        <f t="array" ref="B994">MIN(IFERROR(FIND(lstNum,tblSalaries[[#This Row],[How many hours of a day you work on Excel]]),""))</f>
        <v>1</v>
      </c>
      <c r="C994" s="9">
        <f t="array" ref="C994">SUMPRODUCT(COUNTIF(lstDigits,MID(tblSalaries[[#This Row],[How many hours of a day you work on Excel]],ROW($1:$9),1)))</f>
        <v>2</v>
      </c>
      <c r="D994" s="11">
        <f t="array" ref="D994">IFERROR(1*MID(tblSalaries[[#This Row],[How many hours of a day you work on Excel]],B994,C994),0)</f>
        <v>4</v>
      </c>
      <c r="E994" s="9">
        <f t="array" ref="E994">MIN(IFERROR(FIND(lstNum,tblSalaries[[#This Row],[How many hours of a day you work on Excel]],B994+1),""))</f>
        <v>6</v>
      </c>
      <c r="F994" s="9">
        <f t="array" ref="F994">SUMPRODUCT(COUNTIF(lstDigits,MID(tblSalaries[[#This Row],[How many hours of a day you work on Excel]],ROW($1:$9)+1,1)))</f>
        <v>1</v>
      </c>
      <c r="G994" s="11">
        <f t="array" ref="G994">IFERROR(IF(D994=1*MID(tblSalaries[[#This Row],[How many hours of a day you work on Excel]],E994,F994),"",1*MID(tblSalaries[[#This Row],[How many hours of a day you work on Excel]],E994,F994)),0)</f>
        <v>6</v>
      </c>
      <c r="H994" s="11">
        <f t="shared" si="48"/>
        <v>5</v>
      </c>
      <c r="I994" s="11">
        <f t="shared" si="49"/>
        <v>4</v>
      </c>
      <c r="J994" s="11">
        <f t="shared" si="47"/>
        <v>6</v>
      </c>
    </row>
    <row r="995" spans="2:10">
      <c r="B995" s="9">
        <f t="array" ref="B995">MIN(IFERROR(FIND(lstNum,tblSalaries[[#This Row],[How many hours of a day you work on Excel]]),""))</f>
        <v>1</v>
      </c>
      <c r="C995" s="9">
        <f t="array" ref="C995">SUMPRODUCT(COUNTIF(lstDigits,MID(tblSalaries[[#This Row],[How many hours of a day you work on Excel]],ROW($1:$9),1)))</f>
        <v>2</v>
      </c>
      <c r="D995" s="11">
        <f t="array" ref="D995">IFERROR(1*MID(tblSalaries[[#This Row],[How many hours of a day you work on Excel]],B995,C995),0)</f>
        <v>4</v>
      </c>
      <c r="E995" s="9">
        <f t="array" ref="E995">MIN(IFERROR(FIND(lstNum,tblSalaries[[#This Row],[How many hours of a day you work on Excel]],B995+1),""))</f>
        <v>6</v>
      </c>
      <c r="F995" s="9">
        <f t="array" ref="F995">SUMPRODUCT(COUNTIF(lstDigits,MID(tblSalaries[[#This Row],[How many hours of a day you work on Excel]],ROW($1:$9)+1,1)))</f>
        <v>1</v>
      </c>
      <c r="G995" s="11">
        <f t="array" ref="G995">IFERROR(IF(D995=1*MID(tblSalaries[[#This Row],[How many hours of a day you work on Excel]],E995,F995),"",1*MID(tblSalaries[[#This Row],[How many hours of a day you work on Excel]],E995,F995)),0)</f>
        <v>6</v>
      </c>
      <c r="H995" s="11">
        <f t="shared" si="48"/>
        <v>5</v>
      </c>
      <c r="I995" s="11">
        <f t="shared" si="49"/>
        <v>4</v>
      </c>
      <c r="J995" s="11">
        <f t="shared" si="47"/>
        <v>6</v>
      </c>
    </row>
    <row r="996" spans="2:10">
      <c r="B996" s="9">
        <f t="array" ref="B996">MIN(IFERROR(FIND(lstNum,tblSalaries[[#This Row],[How many hours of a day you work on Excel]]),""))</f>
        <v>9</v>
      </c>
      <c r="C996" s="9">
        <f t="array" ref="C996">SUMPRODUCT(COUNTIF(lstDigits,MID(tblSalaries[[#This Row],[How many hours of a day you work on Excel]],ROW($1:$9),1)))</f>
        <v>1</v>
      </c>
      <c r="D996" s="11">
        <f t="array" ref="D996">IFERROR(1*MID(tblSalaries[[#This Row],[How many hours of a day you work on Excel]],B996,C996),0)</f>
        <v>8</v>
      </c>
      <c r="E996" s="9">
        <f t="array" ref="E996">MIN(IFERROR(FIND(lstNum,tblSalaries[[#This Row],[How many hours of a day you work on Excel]],B996+1),""))</f>
        <v>31</v>
      </c>
      <c r="F996" s="9">
        <f t="array" ref="F996">SUMPRODUCT(COUNTIF(lstDigits,MID(tblSalaries[[#This Row],[How many hours of a day you work on Excel]],ROW($1:$9)+1,1)))</f>
        <v>1</v>
      </c>
      <c r="G996" s="11" t="str">
        <f t="array" ref="G996">IFERROR(IF(D996=1*MID(tblSalaries[[#This Row],[How many hours of a day you work on Excel]],E996,F996),"",1*MID(tblSalaries[[#This Row],[How many hours of a day you work on Excel]],E996,F996)),0)</f>
        <v/>
      </c>
      <c r="H996" s="11">
        <f t="shared" si="48"/>
        <v>8</v>
      </c>
      <c r="I996" s="11">
        <f t="shared" si="49"/>
        <v>8</v>
      </c>
      <c r="J996" s="11">
        <f t="shared" si="47"/>
        <v>8</v>
      </c>
    </row>
    <row r="997" spans="2:10">
      <c r="B997" s="9">
        <f t="array" ref="B997">MIN(IFERROR(FIND(lstNum,tblSalaries[[#This Row],[How many hours of a day you work on Excel]]),""))</f>
        <v>1</v>
      </c>
      <c r="C997" s="9">
        <f t="array" ref="C997">SUMPRODUCT(COUNTIF(lstDigits,MID(tblSalaries[[#This Row],[How many hours of a day you work on Excel]],ROW($1:$9),1)))</f>
        <v>2</v>
      </c>
      <c r="D997" s="11">
        <f t="array" ref="D997">IFERROR(1*MID(tblSalaries[[#This Row],[How many hours of a day you work on Excel]],B997,C997),0)</f>
        <v>4</v>
      </c>
      <c r="E997" s="9">
        <f t="array" ref="E997">MIN(IFERROR(FIND(lstNum,tblSalaries[[#This Row],[How many hours of a day you work on Excel]],B997+1),""))</f>
        <v>6</v>
      </c>
      <c r="F997" s="9">
        <f t="array" ref="F997">SUMPRODUCT(COUNTIF(lstDigits,MID(tblSalaries[[#This Row],[How many hours of a day you work on Excel]],ROW($1:$9)+1,1)))</f>
        <v>1</v>
      </c>
      <c r="G997" s="11">
        <f t="array" ref="G997">IFERROR(IF(D997=1*MID(tblSalaries[[#This Row],[How many hours of a day you work on Excel]],E997,F997),"",1*MID(tblSalaries[[#This Row],[How many hours of a day you work on Excel]],E997,F997)),0)</f>
        <v>6</v>
      </c>
      <c r="H997" s="11">
        <f t="shared" si="48"/>
        <v>5</v>
      </c>
      <c r="I997" s="11">
        <f t="shared" si="49"/>
        <v>4</v>
      </c>
      <c r="J997" s="11">
        <f t="shared" si="47"/>
        <v>6</v>
      </c>
    </row>
    <row r="998" spans="2:10">
      <c r="B998" s="9">
        <f t="array" ref="B998">MIN(IFERROR(FIND(lstNum,tblSalaries[[#This Row],[How many hours of a day you work on Excel]]),""))</f>
        <v>9</v>
      </c>
      <c r="C998" s="9">
        <f t="array" ref="C998">SUMPRODUCT(COUNTIF(lstDigits,MID(tblSalaries[[#This Row],[How many hours of a day you work on Excel]],ROW($1:$9),1)))</f>
        <v>1</v>
      </c>
      <c r="D998" s="11">
        <f t="array" ref="D998">IFERROR(1*MID(tblSalaries[[#This Row],[How many hours of a day you work on Excel]],B998,C998),0)</f>
        <v>8</v>
      </c>
      <c r="E998" s="9">
        <f t="array" ref="E998">MIN(IFERROR(FIND(lstNum,tblSalaries[[#This Row],[How many hours of a day you work on Excel]],B998+1),""))</f>
        <v>31</v>
      </c>
      <c r="F998" s="9">
        <f t="array" ref="F998">SUMPRODUCT(COUNTIF(lstDigits,MID(tblSalaries[[#This Row],[How many hours of a day you work on Excel]],ROW($1:$9)+1,1)))</f>
        <v>1</v>
      </c>
      <c r="G998" s="11" t="str">
        <f t="array" ref="G998">IFERROR(IF(D998=1*MID(tblSalaries[[#This Row],[How many hours of a day you work on Excel]],E998,F998),"",1*MID(tblSalaries[[#This Row],[How many hours of a day you work on Excel]],E998,F998)),0)</f>
        <v/>
      </c>
      <c r="H998" s="11">
        <f t="shared" si="48"/>
        <v>8</v>
      </c>
      <c r="I998" s="11">
        <f t="shared" si="49"/>
        <v>8</v>
      </c>
      <c r="J998" s="11">
        <f t="shared" si="47"/>
        <v>8</v>
      </c>
    </row>
    <row r="999" spans="2:10">
      <c r="B999" s="9">
        <f t="array" ref="B999">MIN(IFERROR(FIND(lstNum,tblSalaries[[#This Row],[How many hours of a day you work on Excel]]),""))</f>
        <v>1</v>
      </c>
      <c r="C999" s="9">
        <f t="array" ref="C999">SUMPRODUCT(COUNTIF(lstDigits,MID(tblSalaries[[#This Row],[How many hours of a day you work on Excel]],ROW($1:$9),1)))</f>
        <v>2</v>
      </c>
      <c r="D999" s="11">
        <f t="array" ref="D999">IFERROR(1*MID(tblSalaries[[#This Row],[How many hours of a day you work on Excel]],B999,C999),0)</f>
        <v>4</v>
      </c>
      <c r="E999" s="9">
        <f t="array" ref="E999">MIN(IFERROR(FIND(lstNum,tblSalaries[[#This Row],[How many hours of a day you work on Excel]],B999+1),""))</f>
        <v>6</v>
      </c>
      <c r="F999" s="9">
        <f t="array" ref="F999">SUMPRODUCT(COUNTIF(lstDigits,MID(tblSalaries[[#This Row],[How many hours of a day you work on Excel]],ROW($1:$9)+1,1)))</f>
        <v>1</v>
      </c>
      <c r="G999" s="11">
        <f t="array" ref="G999">IFERROR(IF(D999=1*MID(tblSalaries[[#This Row],[How many hours of a day you work on Excel]],E999,F999),"",1*MID(tblSalaries[[#This Row],[How many hours of a day you work on Excel]],E999,F999)),0)</f>
        <v>6</v>
      </c>
      <c r="H999" s="11">
        <f t="shared" si="48"/>
        <v>5</v>
      </c>
      <c r="I999" s="11">
        <f t="shared" si="49"/>
        <v>4</v>
      </c>
      <c r="J999" s="11">
        <f t="shared" si="47"/>
        <v>6</v>
      </c>
    </row>
    <row r="1000" spans="2:10">
      <c r="B1000" s="9">
        <f t="array" ref="B1000">MIN(IFERROR(FIND(lstNum,tblSalaries[[#This Row],[How many hours of a day you work on Excel]]),""))</f>
        <v>9</v>
      </c>
      <c r="C1000" s="9">
        <f t="array" ref="C1000">SUMPRODUCT(COUNTIF(lstDigits,MID(tblSalaries[[#This Row],[How many hours of a day you work on Excel]],ROW($1:$9),1)))</f>
        <v>1</v>
      </c>
      <c r="D1000" s="11">
        <f t="array" ref="D1000">IFERROR(1*MID(tblSalaries[[#This Row],[How many hours of a day you work on Excel]],B1000,C1000),0)</f>
        <v>8</v>
      </c>
      <c r="E1000" s="9">
        <f t="array" ref="E1000">MIN(IFERROR(FIND(lstNum,tblSalaries[[#This Row],[How many hours of a day you work on Excel]],B1000+1),""))</f>
        <v>31</v>
      </c>
      <c r="F1000" s="9">
        <f t="array" ref="F1000">SUMPRODUCT(COUNTIF(lstDigits,MID(tblSalaries[[#This Row],[How many hours of a day you work on Excel]],ROW($1:$9)+1,1)))</f>
        <v>1</v>
      </c>
      <c r="G1000" s="11" t="str">
        <f t="array" ref="G1000">IFERROR(IF(D1000=1*MID(tblSalaries[[#This Row],[How many hours of a day you work on Excel]],E1000,F1000),"",1*MID(tblSalaries[[#This Row],[How many hours of a day you work on Excel]],E1000,F1000)),0)</f>
        <v/>
      </c>
      <c r="H1000" s="11">
        <f t="shared" si="48"/>
        <v>8</v>
      </c>
      <c r="I1000" s="11">
        <f t="shared" si="49"/>
        <v>8</v>
      </c>
      <c r="J1000" s="11">
        <f t="shared" si="47"/>
        <v>8</v>
      </c>
    </row>
    <row r="1001" spans="2:10">
      <c r="B1001" s="9">
        <f t="array" ref="B1001">MIN(IFERROR(FIND(lstNum,tblSalaries[[#This Row],[How many hours of a day you work on Excel]]),""))</f>
        <v>1</v>
      </c>
      <c r="C1001" s="9">
        <f t="array" ref="C1001">SUMPRODUCT(COUNTIF(lstDigits,MID(tblSalaries[[#This Row],[How many hours of a day you work on Excel]],ROW($1:$9),1)))</f>
        <v>2</v>
      </c>
      <c r="D1001" s="11">
        <f t="array" ref="D1001">IFERROR(1*MID(tblSalaries[[#This Row],[How many hours of a day you work on Excel]],B1001,C1001),0)</f>
        <v>4</v>
      </c>
      <c r="E1001" s="9">
        <f t="array" ref="E1001">MIN(IFERROR(FIND(lstNum,tblSalaries[[#This Row],[How many hours of a day you work on Excel]],B1001+1),""))</f>
        <v>6</v>
      </c>
      <c r="F1001" s="9">
        <f t="array" ref="F1001">SUMPRODUCT(COUNTIF(lstDigits,MID(tblSalaries[[#This Row],[How many hours of a day you work on Excel]],ROW($1:$9)+1,1)))</f>
        <v>1</v>
      </c>
      <c r="G1001" s="11">
        <f t="array" ref="G1001">IFERROR(IF(D1001=1*MID(tblSalaries[[#This Row],[How many hours of a day you work on Excel]],E1001,F1001),"",1*MID(tblSalaries[[#This Row],[How many hours of a day you work on Excel]],E1001,F1001)),0)</f>
        <v>6</v>
      </c>
      <c r="H1001" s="11">
        <f t="shared" si="48"/>
        <v>5</v>
      </c>
      <c r="I1001" s="11">
        <f t="shared" si="49"/>
        <v>4</v>
      </c>
      <c r="J1001" s="11">
        <f t="shared" si="47"/>
        <v>6</v>
      </c>
    </row>
    <row r="1002" spans="2:10">
      <c r="B1002" s="9">
        <f t="array" ref="B1002">MIN(IFERROR(FIND(lstNum,tblSalaries[[#This Row],[How many hours of a day you work on Excel]]),""))</f>
        <v>9</v>
      </c>
      <c r="C1002" s="9">
        <f t="array" ref="C1002">SUMPRODUCT(COUNTIF(lstDigits,MID(tblSalaries[[#This Row],[How many hours of a day you work on Excel]],ROW($1:$9),1)))</f>
        <v>1</v>
      </c>
      <c r="D1002" s="11">
        <f t="array" ref="D1002">IFERROR(1*MID(tblSalaries[[#This Row],[How many hours of a day you work on Excel]],B1002,C1002),0)</f>
        <v>8</v>
      </c>
      <c r="E1002" s="9">
        <f t="array" ref="E1002">MIN(IFERROR(FIND(lstNum,tblSalaries[[#This Row],[How many hours of a day you work on Excel]],B1002+1),""))</f>
        <v>31</v>
      </c>
      <c r="F1002" s="9">
        <f t="array" ref="F1002">SUMPRODUCT(COUNTIF(lstDigits,MID(tblSalaries[[#This Row],[How many hours of a day you work on Excel]],ROW($1:$9)+1,1)))</f>
        <v>1</v>
      </c>
      <c r="G1002" s="11" t="str">
        <f t="array" ref="G1002">IFERROR(IF(D1002=1*MID(tblSalaries[[#This Row],[How many hours of a day you work on Excel]],E1002,F1002),"",1*MID(tblSalaries[[#This Row],[How many hours of a day you work on Excel]],E1002,F1002)),0)</f>
        <v/>
      </c>
      <c r="H1002" s="11">
        <f t="shared" si="48"/>
        <v>8</v>
      </c>
      <c r="I1002" s="11">
        <f t="shared" si="49"/>
        <v>8</v>
      </c>
      <c r="J1002" s="11">
        <f t="shared" si="47"/>
        <v>8</v>
      </c>
    </row>
    <row r="1003" spans="2:10">
      <c r="B1003" s="9">
        <f t="array" ref="B1003">MIN(IFERROR(FIND(lstNum,tblSalaries[[#This Row],[How many hours of a day you work on Excel]]),""))</f>
        <v>9</v>
      </c>
      <c r="C1003" s="9">
        <f t="array" ref="C1003">SUMPRODUCT(COUNTIF(lstDigits,MID(tblSalaries[[#This Row],[How many hours of a day you work on Excel]],ROW($1:$9),1)))</f>
        <v>1</v>
      </c>
      <c r="D1003" s="11">
        <f t="array" ref="D1003">IFERROR(1*MID(tblSalaries[[#This Row],[How many hours of a day you work on Excel]],B1003,C1003),0)</f>
        <v>8</v>
      </c>
      <c r="E1003" s="9">
        <f t="array" ref="E1003">MIN(IFERROR(FIND(lstNum,tblSalaries[[#This Row],[How many hours of a day you work on Excel]],B1003+1),""))</f>
        <v>31</v>
      </c>
      <c r="F1003" s="9">
        <f t="array" ref="F1003">SUMPRODUCT(COUNTIF(lstDigits,MID(tblSalaries[[#This Row],[How many hours of a day you work on Excel]],ROW($1:$9)+1,1)))</f>
        <v>1</v>
      </c>
      <c r="G1003" s="11" t="str">
        <f t="array" ref="G1003">IFERROR(IF(D1003=1*MID(tblSalaries[[#This Row],[How many hours of a day you work on Excel]],E1003,F1003),"",1*MID(tblSalaries[[#This Row],[How many hours of a day you work on Excel]],E1003,F1003)),0)</f>
        <v/>
      </c>
      <c r="H1003" s="11">
        <f t="shared" si="48"/>
        <v>8</v>
      </c>
      <c r="I1003" s="11">
        <f t="shared" si="49"/>
        <v>8</v>
      </c>
      <c r="J1003" s="11">
        <f t="shared" si="47"/>
        <v>8</v>
      </c>
    </row>
    <row r="1004" spans="2:10">
      <c r="B1004" s="9">
        <f t="array" ref="B1004">MIN(IFERROR(FIND(lstNum,tblSalaries[[#This Row],[How many hours of a day you work on Excel]]),""))</f>
        <v>1</v>
      </c>
      <c r="C1004" s="9">
        <f t="array" ref="C1004">SUMPRODUCT(COUNTIF(lstDigits,MID(tblSalaries[[#This Row],[How many hours of a day you work on Excel]],ROW($1:$9),1)))</f>
        <v>2</v>
      </c>
      <c r="D1004" s="11">
        <f t="array" ref="D1004">IFERROR(1*MID(tblSalaries[[#This Row],[How many hours of a day you work on Excel]],B1004,C1004),0)</f>
        <v>4</v>
      </c>
      <c r="E1004" s="9">
        <f t="array" ref="E1004">MIN(IFERROR(FIND(lstNum,tblSalaries[[#This Row],[How many hours of a day you work on Excel]],B1004+1),""))</f>
        <v>6</v>
      </c>
      <c r="F1004" s="9">
        <f t="array" ref="F1004">SUMPRODUCT(COUNTIF(lstDigits,MID(tblSalaries[[#This Row],[How many hours of a day you work on Excel]],ROW($1:$9)+1,1)))</f>
        <v>1</v>
      </c>
      <c r="G1004" s="11">
        <f t="array" ref="G1004">IFERROR(IF(D1004=1*MID(tblSalaries[[#This Row],[How many hours of a day you work on Excel]],E1004,F1004),"",1*MID(tblSalaries[[#This Row],[How many hours of a day you work on Excel]],E1004,F1004)),0)</f>
        <v>6</v>
      </c>
      <c r="H1004" s="11">
        <f t="shared" si="48"/>
        <v>5</v>
      </c>
      <c r="I1004" s="11">
        <f t="shared" si="49"/>
        <v>4</v>
      </c>
      <c r="J1004" s="11">
        <f t="shared" si="47"/>
        <v>6</v>
      </c>
    </row>
    <row r="1005" spans="2:10">
      <c r="B1005" s="9">
        <f t="array" ref="B1005">MIN(IFERROR(FIND(lstNum,tblSalaries[[#This Row],[How many hours of a day you work on Excel]]),""))</f>
        <v>1</v>
      </c>
      <c r="C1005" s="9">
        <f t="array" ref="C1005">SUMPRODUCT(COUNTIF(lstDigits,MID(tblSalaries[[#This Row],[How many hours of a day you work on Excel]],ROW($1:$9),1)))</f>
        <v>2</v>
      </c>
      <c r="D1005" s="11">
        <f t="array" ref="D1005">IFERROR(1*MID(tblSalaries[[#This Row],[How many hours of a day you work on Excel]],B1005,C1005),0)</f>
        <v>4</v>
      </c>
      <c r="E1005" s="9">
        <f t="array" ref="E1005">MIN(IFERROR(FIND(lstNum,tblSalaries[[#This Row],[How many hours of a day you work on Excel]],B1005+1),""))</f>
        <v>6</v>
      </c>
      <c r="F1005" s="9">
        <f t="array" ref="F1005">SUMPRODUCT(COUNTIF(lstDigits,MID(tblSalaries[[#This Row],[How many hours of a day you work on Excel]],ROW($1:$9)+1,1)))</f>
        <v>1</v>
      </c>
      <c r="G1005" s="11">
        <f t="array" ref="G1005">IFERROR(IF(D1005=1*MID(tblSalaries[[#This Row],[How many hours of a day you work on Excel]],E1005,F1005),"",1*MID(tblSalaries[[#This Row],[How many hours of a day you work on Excel]],E1005,F1005)),0)</f>
        <v>6</v>
      </c>
      <c r="H1005" s="11">
        <f t="shared" si="48"/>
        <v>5</v>
      </c>
      <c r="I1005" s="11">
        <f t="shared" si="49"/>
        <v>4</v>
      </c>
      <c r="J1005" s="11">
        <f t="shared" si="47"/>
        <v>6</v>
      </c>
    </row>
    <row r="1006" spans="2:10">
      <c r="B1006" s="9">
        <f t="array" ref="B1006">MIN(IFERROR(FIND(lstNum,tblSalaries[[#This Row],[How many hours of a day you work on Excel]]),""))</f>
        <v>1</v>
      </c>
      <c r="C1006" s="9">
        <f t="array" ref="C1006">SUMPRODUCT(COUNTIF(lstDigits,MID(tblSalaries[[#This Row],[How many hours of a day you work on Excel]],ROW($1:$9),1)))</f>
        <v>2</v>
      </c>
      <c r="D1006" s="11">
        <f t="array" ref="D1006">IFERROR(1*MID(tblSalaries[[#This Row],[How many hours of a day you work on Excel]],B1006,C1006),0)</f>
        <v>4</v>
      </c>
      <c r="E1006" s="9">
        <f t="array" ref="E1006">MIN(IFERROR(FIND(lstNum,tblSalaries[[#This Row],[How many hours of a day you work on Excel]],B1006+1),""))</f>
        <v>6</v>
      </c>
      <c r="F1006" s="9">
        <f t="array" ref="F1006">SUMPRODUCT(COUNTIF(lstDigits,MID(tblSalaries[[#This Row],[How many hours of a day you work on Excel]],ROW($1:$9)+1,1)))</f>
        <v>1</v>
      </c>
      <c r="G1006" s="11">
        <f t="array" ref="G1006">IFERROR(IF(D1006=1*MID(tblSalaries[[#This Row],[How many hours of a day you work on Excel]],E1006,F1006),"",1*MID(tblSalaries[[#This Row],[How many hours of a day you work on Excel]],E1006,F1006)),0)</f>
        <v>6</v>
      </c>
      <c r="H1006" s="11">
        <f t="shared" si="48"/>
        <v>5</v>
      </c>
      <c r="I1006" s="11">
        <f t="shared" si="49"/>
        <v>4</v>
      </c>
      <c r="J1006" s="11">
        <f t="shared" si="47"/>
        <v>6</v>
      </c>
    </row>
    <row r="1007" spans="2:10">
      <c r="B1007" s="9">
        <f t="array" ref="B1007">MIN(IFERROR(FIND(lstNum,tblSalaries[[#This Row],[How many hours of a day you work on Excel]]),""))</f>
        <v>1</v>
      </c>
      <c r="C1007" s="9">
        <f t="array" ref="C1007">SUMPRODUCT(COUNTIF(lstDigits,MID(tblSalaries[[#This Row],[How many hours of a day you work on Excel]],ROW($1:$9),1)))</f>
        <v>2</v>
      </c>
      <c r="D1007" s="11">
        <f t="array" ref="D1007">IFERROR(1*MID(tblSalaries[[#This Row],[How many hours of a day you work on Excel]],B1007,C1007),0)</f>
        <v>2</v>
      </c>
      <c r="E1007" s="9">
        <f t="array" ref="E1007">MIN(IFERROR(FIND(lstNum,tblSalaries[[#This Row],[How many hours of a day you work on Excel]],B1007+1),""))</f>
        <v>6</v>
      </c>
      <c r="F1007" s="9">
        <f t="array" ref="F1007">SUMPRODUCT(COUNTIF(lstDigits,MID(tblSalaries[[#This Row],[How many hours of a day you work on Excel]],ROW($1:$9)+1,1)))</f>
        <v>1</v>
      </c>
      <c r="G1007" s="11">
        <f t="array" ref="G1007">IFERROR(IF(D1007=1*MID(tblSalaries[[#This Row],[How many hours of a day you work on Excel]],E1007,F1007),"",1*MID(tblSalaries[[#This Row],[How many hours of a day you work on Excel]],E1007,F1007)),0)</f>
        <v>3</v>
      </c>
      <c r="H1007" s="11">
        <f t="shared" si="48"/>
        <v>2.5</v>
      </c>
      <c r="I1007" s="11">
        <f t="shared" si="49"/>
        <v>2</v>
      </c>
      <c r="J1007" s="11">
        <f t="shared" si="47"/>
        <v>3</v>
      </c>
    </row>
    <row r="1008" spans="2:10">
      <c r="B1008" s="9">
        <f t="array" ref="B1008">MIN(IFERROR(FIND(lstNum,tblSalaries[[#This Row],[How many hours of a day you work on Excel]]),""))</f>
        <v>9</v>
      </c>
      <c r="C1008" s="9">
        <f t="array" ref="C1008">SUMPRODUCT(COUNTIF(lstDigits,MID(tblSalaries[[#This Row],[How many hours of a day you work on Excel]],ROW($1:$9),1)))</f>
        <v>1</v>
      </c>
      <c r="D1008" s="11">
        <f t="array" ref="D1008">IFERROR(1*MID(tblSalaries[[#This Row],[How many hours of a day you work on Excel]],B1008,C1008),0)</f>
        <v>8</v>
      </c>
      <c r="E1008" s="9">
        <f t="array" ref="E1008">MIN(IFERROR(FIND(lstNum,tblSalaries[[#This Row],[How many hours of a day you work on Excel]],B1008+1),""))</f>
        <v>31</v>
      </c>
      <c r="F1008" s="9">
        <f t="array" ref="F1008">SUMPRODUCT(COUNTIF(lstDigits,MID(tblSalaries[[#This Row],[How many hours of a day you work on Excel]],ROW($1:$9)+1,1)))</f>
        <v>1</v>
      </c>
      <c r="G1008" s="11" t="str">
        <f t="array" ref="G1008">IFERROR(IF(D1008=1*MID(tblSalaries[[#This Row],[How many hours of a day you work on Excel]],E1008,F1008),"",1*MID(tblSalaries[[#This Row],[How many hours of a day you work on Excel]],E1008,F1008)),0)</f>
        <v/>
      </c>
      <c r="H1008" s="11">
        <f t="shared" si="48"/>
        <v>8</v>
      </c>
      <c r="I1008" s="11">
        <f t="shared" si="49"/>
        <v>8</v>
      </c>
      <c r="J1008" s="11">
        <f t="shared" si="47"/>
        <v>8</v>
      </c>
    </row>
    <row r="1009" spans="2:10">
      <c r="B1009" s="9">
        <f t="array" ref="B1009">MIN(IFERROR(FIND(lstNum,tblSalaries[[#This Row],[How many hours of a day you work on Excel]]),""))</f>
        <v>1</v>
      </c>
      <c r="C1009" s="9">
        <f t="array" ref="C1009">SUMPRODUCT(COUNTIF(lstDigits,MID(tblSalaries[[#This Row],[How many hours of a day you work on Excel]],ROW($1:$9),1)))</f>
        <v>2</v>
      </c>
      <c r="D1009" s="11">
        <f t="array" ref="D1009">IFERROR(1*MID(tblSalaries[[#This Row],[How many hours of a day you work on Excel]],B1009,C1009),0)</f>
        <v>2</v>
      </c>
      <c r="E1009" s="9">
        <f t="array" ref="E1009">MIN(IFERROR(FIND(lstNum,tblSalaries[[#This Row],[How many hours of a day you work on Excel]],B1009+1),""))</f>
        <v>6</v>
      </c>
      <c r="F1009" s="9">
        <f t="array" ref="F1009">SUMPRODUCT(COUNTIF(lstDigits,MID(tblSalaries[[#This Row],[How many hours of a day you work on Excel]],ROW($1:$9)+1,1)))</f>
        <v>1</v>
      </c>
      <c r="G1009" s="11">
        <f t="array" ref="G1009">IFERROR(IF(D1009=1*MID(tblSalaries[[#This Row],[How many hours of a day you work on Excel]],E1009,F1009),"",1*MID(tblSalaries[[#This Row],[How many hours of a day you work on Excel]],E1009,F1009)),0)</f>
        <v>3</v>
      </c>
      <c r="H1009" s="11">
        <f t="shared" si="48"/>
        <v>2.5</v>
      </c>
      <c r="I1009" s="11">
        <f t="shared" si="49"/>
        <v>2</v>
      </c>
      <c r="J1009" s="11">
        <f t="shared" si="47"/>
        <v>3</v>
      </c>
    </row>
    <row r="1010" spans="2:10">
      <c r="B1010" s="9">
        <f t="array" ref="B1010">MIN(IFERROR(FIND(lstNum,tblSalaries[[#This Row],[How many hours of a day you work on Excel]]),""))</f>
        <v>1</v>
      </c>
      <c r="C1010" s="9">
        <f t="array" ref="C1010">SUMPRODUCT(COUNTIF(lstDigits,MID(tblSalaries[[#This Row],[How many hours of a day you work on Excel]],ROW($1:$9),1)))</f>
        <v>2</v>
      </c>
      <c r="D1010" s="11">
        <f t="array" ref="D1010">IFERROR(1*MID(tblSalaries[[#This Row],[How many hours of a day you work on Excel]],B1010,C1010),0)</f>
        <v>2</v>
      </c>
      <c r="E1010" s="9">
        <f t="array" ref="E1010">MIN(IFERROR(FIND(lstNum,tblSalaries[[#This Row],[How many hours of a day you work on Excel]],B1010+1),""))</f>
        <v>6</v>
      </c>
      <c r="F1010" s="9">
        <f t="array" ref="F1010">SUMPRODUCT(COUNTIF(lstDigits,MID(tblSalaries[[#This Row],[How many hours of a day you work on Excel]],ROW($1:$9)+1,1)))</f>
        <v>1</v>
      </c>
      <c r="G1010" s="11">
        <f t="array" ref="G1010">IFERROR(IF(D1010=1*MID(tblSalaries[[#This Row],[How many hours of a day you work on Excel]],E1010,F1010),"",1*MID(tblSalaries[[#This Row],[How many hours of a day you work on Excel]],E1010,F1010)),0)</f>
        <v>3</v>
      </c>
      <c r="H1010" s="11">
        <f t="shared" si="48"/>
        <v>2.5</v>
      </c>
      <c r="I1010" s="11">
        <f t="shared" si="49"/>
        <v>2</v>
      </c>
      <c r="J1010" s="11">
        <f t="shared" si="47"/>
        <v>3</v>
      </c>
    </row>
    <row r="1011" spans="2:10">
      <c r="B1011" s="9">
        <f t="array" ref="B1011">MIN(IFERROR(FIND(lstNum,tblSalaries[[#This Row],[How many hours of a day you work on Excel]]),""))</f>
        <v>1</v>
      </c>
      <c r="C1011" s="9">
        <f t="array" ref="C1011">SUMPRODUCT(COUNTIF(lstDigits,MID(tblSalaries[[#This Row],[How many hours of a day you work on Excel]],ROW($1:$9),1)))</f>
        <v>2</v>
      </c>
      <c r="D1011" s="11">
        <f t="array" ref="D1011">IFERROR(1*MID(tblSalaries[[#This Row],[How many hours of a day you work on Excel]],B1011,C1011),0)</f>
        <v>2</v>
      </c>
      <c r="E1011" s="9">
        <f t="array" ref="E1011">MIN(IFERROR(FIND(lstNum,tblSalaries[[#This Row],[How many hours of a day you work on Excel]],B1011+1),""))</f>
        <v>6</v>
      </c>
      <c r="F1011" s="9">
        <f t="array" ref="F1011">SUMPRODUCT(COUNTIF(lstDigits,MID(tblSalaries[[#This Row],[How many hours of a day you work on Excel]],ROW($1:$9)+1,1)))</f>
        <v>1</v>
      </c>
      <c r="G1011" s="11">
        <f t="array" ref="G1011">IFERROR(IF(D1011=1*MID(tblSalaries[[#This Row],[How many hours of a day you work on Excel]],E1011,F1011),"",1*MID(tblSalaries[[#This Row],[How many hours of a day you work on Excel]],E1011,F1011)),0)</f>
        <v>3</v>
      </c>
      <c r="H1011" s="11">
        <f t="shared" si="48"/>
        <v>2.5</v>
      </c>
      <c r="I1011" s="11">
        <f t="shared" si="49"/>
        <v>2</v>
      </c>
      <c r="J1011" s="11">
        <f t="shared" si="47"/>
        <v>3</v>
      </c>
    </row>
    <row r="1012" spans="2:10">
      <c r="B1012" s="9">
        <f t="array" ref="B1012">MIN(IFERROR(FIND(lstNum,tblSalaries[[#This Row],[How many hours of a day you work on Excel]]),""))</f>
        <v>1</v>
      </c>
      <c r="C1012" s="9">
        <f t="array" ref="C1012">SUMPRODUCT(COUNTIF(lstDigits,MID(tblSalaries[[#This Row],[How many hours of a day you work on Excel]],ROW($1:$9),1)))</f>
        <v>2</v>
      </c>
      <c r="D1012" s="11">
        <f t="array" ref="D1012">IFERROR(1*MID(tblSalaries[[#This Row],[How many hours of a day you work on Excel]],B1012,C1012),0)</f>
        <v>2</v>
      </c>
      <c r="E1012" s="9">
        <f t="array" ref="E1012">MIN(IFERROR(FIND(lstNum,tblSalaries[[#This Row],[How many hours of a day you work on Excel]],B1012+1),""))</f>
        <v>6</v>
      </c>
      <c r="F1012" s="9">
        <f t="array" ref="F1012">SUMPRODUCT(COUNTIF(lstDigits,MID(tblSalaries[[#This Row],[How many hours of a day you work on Excel]],ROW($1:$9)+1,1)))</f>
        <v>1</v>
      </c>
      <c r="G1012" s="11">
        <f t="array" ref="G1012">IFERROR(IF(D1012=1*MID(tblSalaries[[#This Row],[How many hours of a day you work on Excel]],E1012,F1012),"",1*MID(tblSalaries[[#This Row],[How many hours of a day you work on Excel]],E1012,F1012)),0)</f>
        <v>3</v>
      </c>
      <c r="H1012" s="11">
        <f t="shared" si="48"/>
        <v>2.5</v>
      </c>
      <c r="I1012" s="11">
        <f t="shared" si="49"/>
        <v>2</v>
      </c>
      <c r="J1012" s="11">
        <f t="shared" si="47"/>
        <v>3</v>
      </c>
    </row>
    <row r="1013" spans="2:10">
      <c r="B1013" s="9">
        <f t="array" ref="B1013">MIN(IFERROR(FIND(lstNum,tblSalaries[[#This Row],[How many hours of a day you work on Excel]]),""))</f>
        <v>1</v>
      </c>
      <c r="C1013" s="9">
        <f t="array" ref="C1013">SUMPRODUCT(COUNTIF(lstDigits,MID(tblSalaries[[#This Row],[How many hours of a day you work on Excel]],ROW($1:$9),1)))</f>
        <v>2</v>
      </c>
      <c r="D1013" s="11">
        <f t="array" ref="D1013">IFERROR(1*MID(tblSalaries[[#This Row],[How many hours of a day you work on Excel]],B1013,C1013),0)</f>
        <v>2</v>
      </c>
      <c r="E1013" s="9">
        <f t="array" ref="E1013">MIN(IFERROR(FIND(lstNum,tblSalaries[[#This Row],[How many hours of a day you work on Excel]],B1013+1),""))</f>
        <v>6</v>
      </c>
      <c r="F1013" s="9">
        <f t="array" ref="F1013">SUMPRODUCT(COUNTIF(lstDigits,MID(tblSalaries[[#This Row],[How many hours of a day you work on Excel]],ROW($1:$9)+1,1)))</f>
        <v>1</v>
      </c>
      <c r="G1013" s="11">
        <f t="array" ref="G1013">IFERROR(IF(D1013=1*MID(tblSalaries[[#This Row],[How many hours of a day you work on Excel]],E1013,F1013),"",1*MID(tblSalaries[[#This Row],[How many hours of a day you work on Excel]],E1013,F1013)),0)</f>
        <v>3</v>
      </c>
      <c r="H1013" s="11">
        <f t="shared" si="48"/>
        <v>2.5</v>
      </c>
      <c r="I1013" s="11">
        <f t="shared" si="49"/>
        <v>2</v>
      </c>
      <c r="J1013" s="11">
        <f t="shared" si="47"/>
        <v>3</v>
      </c>
    </row>
    <row r="1014" spans="2:10">
      <c r="B1014" s="9">
        <f t="array" ref="B1014">MIN(IFERROR(FIND(lstNum,tblSalaries[[#This Row],[How many hours of a day you work on Excel]]),""))</f>
        <v>1</v>
      </c>
      <c r="C1014" s="9">
        <f t="array" ref="C1014">SUMPRODUCT(COUNTIF(lstDigits,MID(tblSalaries[[#This Row],[How many hours of a day you work on Excel]],ROW($1:$9),1)))</f>
        <v>2</v>
      </c>
      <c r="D1014" s="11">
        <f t="array" ref="D1014">IFERROR(1*MID(tblSalaries[[#This Row],[How many hours of a day you work on Excel]],B1014,C1014),0)</f>
        <v>4</v>
      </c>
      <c r="E1014" s="9">
        <f t="array" ref="E1014">MIN(IFERROR(FIND(lstNum,tblSalaries[[#This Row],[How many hours of a day you work on Excel]],B1014+1),""))</f>
        <v>6</v>
      </c>
      <c r="F1014" s="9">
        <f t="array" ref="F1014">SUMPRODUCT(COUNTIF(lstDigits,MID(tblSalaries[[#This Row],[How many hours of a day you work on Excel]],ROW($1:$9)+1,1)))</f>
        <v>1</v>
      </c>
      <c r="G1014" s="11">
        <f t="array" ref="G1014">IFERROR(IF(D1014=1*MID(tblSalaries[[#This Row],[How many hours of a day you work on Excel]],E1014,F1014),"",1*MID(tblSalaries[[#This Row],[How many hours of a day you work on Excel]],E1014,F1014)),0)</f>
        <v>6</v>
      </c>
      <c r="H1014" s="11">
        <f t="shared" si="48"/>
        <v>5</v>
      </c>
      <c r="I1014" s="11">
        <f t="shared" si="49"/>
        <v>4</v>
      </c>
      <c r="J1014" s="11">
        <f t="shared" si="47"/>
        <v>6</v>
      </c>
    </row>
    <row r="1015" spans="2:10">
      <c r="B1015" s="9">
        <f t="array" ref="B1015">MIN(IFERROR(FIND(lstNum,tblSalaries[[#This Row],[How many hours of a day you work on Excel]]),""))</f>
        <v>1</v>
      </c>
      <c r="C1015" s="9">
        <f t="array" ref="C1015">SUMPRODUCT(COUNTIF(lstDigits,MID(tblSalaries[[#This Row],[How many hours of a day you work on Excel]],ROW($1:$9),1)))</f>
        <v>2</v>
      </c>
      <c r="D1015" s="11">
        <f t="array" ref="D1015">IFERROR(1*MID(tblSalaries[[#This Row],[How many hours of a day you work on Excel]],B1015,C1015),0)</f>
        <v>2</v>
      </c>
      <c r="E1015" s="9">
        <f t="array" ref="E1015">MIN(IFERROR(FIND(lstNum,tblSalaries[[#This Row],[How many hours of a day you work on Excel]],B1015+1),""))</f>
        <v>6</v>
      </c>
      <c r="F1015" s="9">
        <f t="array" ref="F1015">SUMPRODUCT(COUNTIF(lstDigits,MID(tblSalaries[[#This Row],[How many hours of a day you work on Excel]],ROW($1:$9)+1,1)))</f>
        <v>1</v>
      </c>
      <c r="G1015" s="11">
        <f t="array" ref="G1015">IFERROR(IF(D1015=1*MID(tblSalaries[[#This Row],[How many hours of a day you work on Excel]],E1015,F1015),"",1*MID(tblSalaries[[#This Row],[How many hours of a day you work on Excel]],E1015,F1015)),0)</f>
        <v>3</v>
      </c>
      <c r="H1015" s="11">
        <f t="shared" si="48"/>
        <v>2.5</v>
      </c>
      <c r="I1015" s="11">
        <f t="shared" si="49"/>
        <v>2</v>
      </c>
      <c r="J1015" s="11">
        <f t="shared" si="47"/>
        <v>3</v>
      </c>
    </row>
    <row r="1016" spans="2:10">
      <c r="B1016" s="9">
        <f t="array" ref="B1016">MIN(IFERROR(FIND(lstNum,tblSalaries[[#This Row],[How many hours of a day you work on Excel]]),""))</f>
        <v>9</v>
      </c>
      <c r="C1016" s="9">
        <f t="array" ref="C1016">SUMPRODUCT(COUNTIF(lstDigits,MID(tblSalaries[[#This Row],[How many hours of a day you work on Excel]],ROW($1:$9),1)))</f>
        <v>1</v>
      </c>
      <c r="D1016" s="11">
        <f t="array" ref="D1016">IFERROR(1*MID(tblSalaries[[#This Row],[How many hours of a day you work on Excel]],B1016,C1016),0)</f>
        <v>8</v>
      </c>
      <c r="E1016" s="9">
        <f t="array" ref="E1016">MIN(IFERROR(FIND(lstNum,tblSalaries[[#This Row],[How many hours of a day you work on Excel]],B1016+1),""))</f>
        <v>31</v>
      </c>
      <c r="F1016" s="9">
        <f t="array" ref="F1016">SUMPRODUCT(COUNTIF(lstDigits,MID(tblSalaries[[#This Row],[How many hours of a day you work on Excel]],ROW($1:$9)+1,1)))</f>
        <v>1</v>
      </c>
      <c r="G1016" s="11" t="str">
        <f t="array" ref="G1016">IFERROR(IF(D1016=1*MID(tblSalaries[[#This Row],[How many hours of a day you work on Excel]],E1016,F1016),"",1*MID(tblSalaries[[#This Row],[How many hours of a day you work on Excel]],E1016,F1016)),0)</f>
        <v/>
      </c>
      <c r="H1016" s="11">
        <f t="shared" si="48"/>
        <v>8</v>
      </c>
      <c r="I1016" s="11">
        <f t="shared" si="49"/>
        <v>8</v>
      </c>
      <c r="J1016" s="11">
        <f t="shared" si="47"/>
        <v>8</v>
      </c>
    </row>
    <row r="1017" spans="2:10">
      <c r="B1017" s="9">
        <f t="array" ref="B1017">MIN(IFERROR(FIND(lstNum,tblSalaries[[#This Row],[How many hours of a day you work on Excel]]),""))</f>
        <v>9</v>
      </c>
      <c r="C1017" s="9">
        <f t="array" ref="C1017">SUMPRODUCT(COUNTIF(lstDigits,MID(tblSalaries[[#This Row],[How many hours of a day you work on Excel]],ROW($1:$9),1)))</f>
        <v>1</v>
      </c>
      <c r="D1017" s="11">
        <f t="array" ref="D1017">IFERROR(1*MID(tblSalaries[[#This Row],[How many hours of a day you work on Excel]],B1017,C1017),0)</f>
        <v>8</v>
      </c>
      <c r="E1017" s="9">
        <f t="array" ref="E1017">MIN(IFERROR(FIND(lstNum,tblSalaries[[#This Row],[How many hours of a day you work on Excel]],B1017+1),""))</f>
        <v>31</v>
      </c>
      <c r="F1017" s="9">
        <f t="array" ref="F1017">SUMPRODUCT(COUNTIF(lstDigits,MID(tblSalaries[[#This Row],[How many hours of a day you work on Excel]],ROW($1:$9)+1,1)))</f>
        <v>1</v>
      </c>
      <c r="G1017" s="11" t="str">
        <f t="array" ref="G1017">IFERROR(IF(D1017=1*MID(tblSalaries[[#This Row],[How many hours of a day you work on Excel]],E1017,F1017),"",1*MID(tblSalaries[[#This Row],[How many hours of a day you work on Excel]],E1017,F1017)),0)</f>
        <v/>
      </c>
      <c r="H1017" s="11">
        <f t="shared" si="48"/>
        <v>8</v>
      </c>
      <c r="I1017" s="11">
        <f t="shared" si="49"/>
        <v>8</v>
      </c>
      <c r="J1017" s="11">
        <f t="shared" si="47"/>
        <v>8</v>
      </c>
    </row>
    <row r="1018" spans="2:10">
      <c r="B1018" s="9">
        <f t="array" ref="B1018">MIN(IFERROR(FIND(lstNum,tblSalaries[[#This Row],[How many hours of a day you work on Excel]]),""))</f>
        <v>1</v>
      </c>
      <c r="C1018" s="9">
        <f t="array" ref="C1018">SUMPRODUCT(COUNTIF(lstDigits,MID(tblSalaries[[#This Row],[How many hours of a day you work on Excel]],ROW($1:$9),1)))</f>
        <v>2</v>
      </c>
      <c r="D1018" s="11">
        <f t="array" ref="D1018">IFERROR(1*MID(tblSalaries[[#This Row],[How many hours of a day you work on Excel]],B1018,C1018),0)</f>
        <v>2</v>
      </c>
      <c r="E1018" s="9">
        <f t="array" ref="E1018">MIN(IFERROR(FIND(lstNum,tblSalaries[[#This Row],[How many hours of a day you work on Excel]],B1018+1),""))</f>
        <v>6</v>
      </c>
      <c r="F1018" s="9">
        <f t="array" ref="F1018">SUMPRODUCT(COUNTIF(lstDigits,MID(tblSalaries[[#This Row],[How many hours of a day you work on Excel]],ROW($1:$9)+1,1)))</f>
        <v>1</v>
      </c>
      <c r="G1018" s="11">
        <f t="array" ref="G1018">IFERROR(IF(D1018=1*MID(tblSalaries[[#This Row],[How many hours of a day you work on Excel]],E1018,F1018),"",1*MID(tblSalaries[[#This Row],[How many hours of a day you work on Excel]],E1018,F1018)),0)</f>
        <v>3</v>
      </c>
      <c r="H1018" s="11">
        <f t="shared" si="48"/>
        <v>2.5</v>
      </c>
      <c r="I1018" s="11">
        <f t="shared" si="49"/>
        <v>2</v>
      </c>
      <c r="J1018" s="11">
        <f t="shared" si="47"/>
        <v>3</v>
      </c>
    </row>
    <row r="1019" spans="2:10">
      <c r="B1019" s="9">
        <f t="array" ref="B1019">MIN(IFERROR(FIND(lstNum,tblSalaries[[#This Row],[How many hours of a day you work on Excel]]),""))</f>
        <v>1</v>
      </c>
      <c r="C1019" s="9">
        <f t="array" ref="C1019">SUMPRODUCT(COUNTIF(lstDigits,MID(tblSalaries[[#This Row],[How many hours of a day you work on Excel]],ROW($1:$9),1)))</f>
        <v>2</v>
      </c>
      <c r="D1019" s="11">
        <f t="array" ref="D1019">IFERROR(1*MID(tblSalaries[[#This Row],[How many hours of a day you work on Excel]],B1019,C1019),0)</f>
        <v>4</v>
      </c>
      <c r="E1019" s="9">
        <f t="array" ref="E1019">MIN(IFERROR(FIND(lstNum,tblSalaries[[#This Row],[How many hours of a day you work on Excel]],B1019+1),""))</f>
        <v>6</v>
      </c>
      <c r="F1019" s="9">
        <f t="array" ref="F1019">SUMPRODUCT(COUNTIF(lstDigits,MID(tblSalaries[[#This Row],[How many hours of a day you work on Excel]],ROW($1:$9)+1,1)))</f>
        <v>1</v>
      </c>
      <c r="G1019" s="11">
        <f t="array" ref="G1019">IFERROR(IF(D1019=1*MID(tblSalaries[[#This Row],[How many hours of a day you work on Excel]],E1019,F1019),"",1*MID(tblSalaries[[#This Row],[How many hours of a day you work on Excel]],E1019,F1019)),0)</f>
        <v>6</v>
      </c>
      <c r="H1019" s="11">
        <f t="shared" si="48"/>
        <v>5</v>
      </c>
      <c r="I1019" s="11">
        <f t="shared" si="49"/>
        <v>4</v>
      </c>
      <c r="J1019" s="11">
        <f t="shared" si="47"/>
        <v>6</v>
      </c>
    </row>
    <row r="1020" spans="2:10">
      <c r="B1020" s="9">
        <f t="array" ref="B1020">MIN(IFERROR(FIND(lstNum,tblSalaries[[#This Row],[How many hours of a day you work on Excel]]),""))</f>
        <v>9</v>
      </c>
      <c r="C1020" s="9">
        <f t="array" ref="C1020">SUMPRODUCT(COUNTIF(lstDigits,MID(tblSalaries[[#This Row],[How many hours of a day you work on Excel]],ROW($1:$9),1)))</f>
        <v>1</v>
      </c>
      <c r="D1020" s="11">
        <f t="array" ref="D1020">IFERROR(1*MID(tblSalaries[[#This Row],[How many hours of a day you work on Excel]],B1020,C1020),0)</f>
        <v>8</v>
      </c>
      <c r="E1020" s="9">
        <f t="array" ref="E1020">MIN(IFERROR(FIND(lstNum,tblSalaries[[#This Row],[How many hours of a day you work on Excel]],B1020+1),""))</f>
        <v>31</v>
      </c>
      <c r="F1020" s="9">
        <f t="array" ref="F1020">SUMPRODUCT(COUNTIF(lstDigits,MID(tblSalaries[[#This Row],[How many hours of a day you work on Excel]],ROW($1:$9)+1,1)))</f>
        <v>1</v>
      </c>
      <c r="G1020" s="11" t="str">
        <f t="array" ref="G1020">IFERROR(IF(D1020=1*MID(tblSalaries[[#This Row],[How many hours of a day you work on Excel]],E1020,F1020),"",1*MID(tblSalaries[[#This Row],[How many hours of a day you work on Excel]],E1020,F1020)),0)</f>
        <v/>
      </c>
      <c r="H1020" s="11">
        <f t="shared" si="48"/>
        <v>8</v>
      </c>
      <c r="I1020" s="11">
        <f t="shared" si="49"/>
        <v>8</v>
      </c>
      <c r="J1020" s="11">
        <f t="shared" si="47"/>
        <v>8</v>
      </c>
    </row>
    <row r="1021" spans="2:10">
      <c r="B1021" s="9">
        <f t="array" ref="B1021">MIN(IFERROR(FIND(lstNum,tblSalaries[[#This Row],[How many hours of a day you work on Excel]]),""))</f>
        <v>1</v>
      </c>
      <c r="C1021" s="9">
        <f t="array" ref="C1021">SUMPRODUCT(COUNTIF(lstDigits,MID(tblSalaries[[#This Row],[How many hours of a day you work on Excel]],ROW($1:$9),1)))</f>
        <v>2</v>
      </c>
      <c r="D1021" s="11">
        <f t="array" ref="D1021">IFERROR(1*MID(tblSalaries[[#This Row],[How many hours of a day you work on Excel]],B1021,C1021),0)</f>
        <v>1</v>
      </c>
      <c r="E1021" s="9">
        <f t="array" ref="E1021">MIN(IFERROR(FIND(lstNum,tblSalaries[[#This Row],[How many hours of a day you work on Excel]],B1021+1),""))</f>
        <v>6</v>
      </c>
      <c r="F1021" s="9">
        <f t="array" ref="F1021">SUMPRODUCT(COUNTIF(lstDigits,MID(tblSalaries[[#This Row],[How many hours of a day you work on Excel]],ROW($1:$9)+1,1)))</f>
        <v>1</v>
      </c>
      <c r="G1021" s="11">
        <f t="array" ref="G1021">IFERROR(IF(D1021=1*MID(tblSalaries[[#This Row],[How many hours of a day you work on Excel]],E1021,F1021),"",1*MID(tblSalaries[[#This Row],[How many hours of a day you work on Excel]],E1021,F1021)),0)</f>
        <v>2</v>
      </c>
      <c r="H1021" s="11">
        <f t="shared" si="48"/>
        <v>1.5</v>
      </c>
      <c r="I1021" s="11">
        <f t="shared" si="49"/>
        <v>1</v>
      </c>
      <c r="J1021" s="11">
        <f t="shared" si="47"/>
        <v>2</v>
      </c>
    </row>
    <row r="1022" spans="2:10">
      <c r="B1022" s="9">
        <f t="array" ref="B1022">MIN(IFERROR(FIND(lstNum,tblSalaries[[#This Row],[How many hours of a day you work on Excel]]),""))</f>
        <v>9</v>
      </c>
      <c r="C1022" s="9">
        <f t="array" ref="C1022">SUMPRODUCT(COUNTIF(lstDigits,MID(tblSalaries[[#This Row],[How many hours of a day you work on Excel]],ROW($1:$9),1)))</f>
        <v>1</v>
      </c>
      <c r="D1022" s="11">
        <f t="array" ref="D1022">IFERROR(1*MID(tblSalaries[[#This Row],[How many hours of a day you work on Excel]],B1022,C1022),0)</f>
        <v>8</v>
      </c>
      <c r="E1022" s="9">
        <f t="array" ref="E1022">MIN(IFERROR(FIND(lstNum,tblSalaries[[#This Row],[How many hours of a day you work on Excel]],B1022+1),""))</f>
        <v>31</v>
      </c>
      <c r="F1022" s="9">
        <f t="array" ref="F1022">SUMPRODUCT(COUNTIF(lstDigits,MID(tblSalaries[[#This Row],[How many hours of a day you work on Excel]],ROW($1:$9)+1,1)))</f>
        <v>1</v>
      </c>
      <c r="G1022" s="11" t="str">
        <f t="array" ref="G1022">IFERROR(IF(D1022=1*MID(tblSalaries[[#This Row],[How many hours of a day you work on Excel]],E1022,F1022),"",1*MID(tblSalaries[[#This Row],[How many hours of a day you work on Excel]],E1022,F1022)),0)</f>
        <v/>
      </c>
      <c r="H1022" s="11">
        <f t="shared" si="48"/>
        <v>8</v>
      </c>
      <c r="I1022" s="11">
        <f t="shared" si="49"/>
        <v>8</v>
      </c>
      <c r="J1022" s="11">
        <f t="shared" si="47"/>
        <v>8</v>
      </c>
    </row>
    <row r="1023" spans="2:10">
      <c r="B1023" s="9">
        <f t="array" ref="B1023">MIN(IFERROR(FIND(lstNum,tblSalaries[[#This Row],[How many hours of a day you work on Excel]]),""))</f>
        <v>9</v>
      </c>
      <c r="C1023" s="9">
        <f t="array" ref="C1023">SUMPRODUCT(COUNTIF(lstDigits,MID(tblSalaries[[#This Row],[How many hours of a day you work on Excel]],ROW($1:$9),1)))</f>
        <v>1</v>
      </c>
      <c r="D1023" s="11">
        <f t="array" ref="D1023">IFERROR(1*MID(tblSalaries[[#This Row],[How many hours of a day you work on Excel]],B1023,C1023),0)</f>
        <v>8</v>
      </c>
      <c r="E1023" s="9">
        <f t="array" ref="E1023">MIN(IFERROR(FIND(lstNum,tblSalaries[[#This Row],[How many hours of a day you work on Excel]],B1023+1),""))</f>
        <v>31</v>
      </c>
      <c r="F1023" s="9">
        <f t="array" ref="F1023">SUMPRODUCT(COUNTIF(lstDigits,MID(tblSalaries[[#This Row],[How many hours of a day you work on Excel]],ROW($1:$9)+1,1)))</f>
        <v>1</v>
      </c>
      <c r="G1023" s="11" t="str">
        <f t="array" ref="G1023">IFERROR(IF(D1023=1*MID(tblSalaries[[#This Row],[How many hours of a day you work on Excel]],E1023,F1023),"",1*MID(tblSalaries[[#This Row],[How many hours of a day you work on Excel]],E1023,F1023)),0)</f>
        <v/>
      </c>
      <c r="H1023" s="11">
        <f t="shared" si="48"/>
        <v>8</v>
      </c>
      <c r="I1023" s="11">
        <f t="shared" si="49"/>
        <v>8</v>
      </c>
      <c r="J1023" s="11">
        <f t="shared" si="47"/>
        <v>8</v>
      </c>
    </row>
    <row r="1024" spans="2:10">
      <c r="B1024" s="9">
        <f t="array" ref="B1024">MIN(IFERROR(FIND(lstNum,tblSalaries[[#This Row],[How many hours of a day you work on Excel]]),""))</f>
        <v>1</v>
      </c>
      <c r="C1024" s="9">
        <f t="array" ref="C1024">SUMPRODUCT(COUNTIF(lstDigits,MID(tblSalaries[[#This Row],[How many hours of a day you work on Excel]],ROW($1:$9),1)))</f>
        <v>2</v>
      </c>
      <c r="D1024" s="11">
        <f t="array" ref="D1024">IFERROR(1*MID(tblSalaries[[#This Row],[How many hours of a day you work on Excel]],B1024,C1024),0)</f>
        <v>4</v>
      </c>
      <c r="E1024" s="9">
        <f t="array" ref="E1024">MIN(IFERROR(FIND(lstNum,tblSalaries[[#This Row],[How many hours of a day you work on Excel]],B1024+1),""))</f>
        <v>6</v>
      </c>
      <c r="F1024" s="9">
        <f t="array" ref="F1024">SUMPRODUCT(COUNTIF(lstDigits,MID(tblSalaries[[#This Row],[How many hours of a day you work on Excel]],ROW($1:$9)+1,1)))</f>
        <v>1</v>
      </c>
      <c r="G1024" s="11">
        <f t="array" ref="G1024">IFERROR(IF(D1024=1*MID(tblSalaries[[#This Row],[How many hours of a day you work on Excel]],E1024,F1024),"",1*MID(tblSalaries[[#This Row],[How many hours of a day you work on Excel]],E1024,F1024)),0)</f>
        <v>6</v>
      </c>
      <c r="H1024" s="11">
        <f t="shared" si="48"/>
        <v>5</v>
      </c>
      <c r="I1024" s="11">
        <f t="shared" si="49"/>
        <v>4</v>
      </c>
      <c r="J1024" s="11">
        <f t="shared" si="47"/>
        <v>6</v>
      </c>
    </row>
    <row r="1025" spans="2:10">
      <c r="B1025" s="9">
        <f t="array" ref="B1025">MIN(IFERROR(FIND(lstNum,tblSalaries[[#This Row],[How many hours of a day you work on Excel]]),""))</f>
        <v>1</v>
      </c>
      <c r="C1025" s="9">
        <f t="array" ref="C1025">SUMPRODUCT(COUNTIF(lstDigits,MID(tblSalaries[[#This Row],[How many hours of a day you work on Excel]],ROW($1:$9),1)))</f>
        <v>2</v>
      </c>
      <c r="D1025" s="11">
        <f t="array" ref="D1025">IFERROR(1*MID(tblSalaries[[#This Row],[How many hours of a day you work on Excel]],B1025,C1025),0)</f>
        <v>2</v>
      </c>
      <c r="E1025" s="9">
        <f t="array" ref="E1025">MIN(IFERROR(FIND(lstNum,tblSalaries[[#This Row],[How many hours of a day you work on Excel]],B1025+1),""))</f>
        <v>6</v>
      </c>
      <c r="F1025" s="9">
        <f t="array" ref="F1025">SUMPRODUCT(COUNTIF(lstDigits,MID(tblSalaries[[#This Row],[How many hours of a day you work on Excel]],ROW($1:$9)+1,1)))</f>
        <v>1</v>
      </c>
      <c r="G1025" s="11">
        <f t="array" ref="G1025">IFERROR(IF(D1025=1*MID(tblSalaries[[#This Row],[How many hours of a day you work on Excel]],E1025,F1025),"",1*MID(tblSalaries[[#This Row],[How many hours of a day you work on Excel]],E1025,F1025)),0)</f>
        <v>3</v>
      </c>
      <c r="H1025" s="11">
        <f t="shared" si="48"/>
        <v>2.5</v>
      </c>
      <c r="I1025" s="11">
        <f t="shared" si="49"/>
        <v>2</v>
      </c>
      <c r="J1025" s="11">
        <f t="shared" si="47"/>
        <v>3</v>
      </c>
    </row>
    <row r="1026" spans="2:10">
      <c r="B1026" s="9">
        <f t="array" ref="B1026">MIN(IFERROR(FIND(lstNum,tblSalaries[[#This Row],[How many hours of a day you work on Excel]]),""))</f>
        <v>9</v>
      </c>
      <c r="C1026" s="9">
        <f t="array" ref="C1026">SUMPRODUCT(COUNTIF(lstDigits,MID(tblSalaries[[#This Row],[How many hours of a day you work on Excel]],ROW($1:$9),1)))</f>
        <v>1</v>
      </c>
      <c r="D1026" s="11">
        <f t="array" ref="D1026">IFERROR(1*MID(tblSalaries[[#This Row],[How many hours of a day you work on Excel]],B1026,C1026),0)</f>
        <v>8</v>
      </c>
      <c r="E1026" s="9">
        <f t="array" ref="E1026">MIN(IFERROR(FIND(lstNum,tblSalaries[[#This Row],[How many hours of a day you work on Excel]],B1026+1),""))</f>
        <v>31</v>
      </c>
      <c r="F1026" s="9">
        <f t="array" ref="F1026">SUMPRODUCT(COUNTIF(lstDigits,MID(tblSalaries[[#This Row],[How many hours of a day you work on Excel]],ROW($1:$9)+1,1)))</f>
        <v>1</v>
      </c>
      <c r="G1026" s="11" t="str">
        <f t="array" ref="G1026">IFERROR(IF(D1026=1*MID(tblSalaries[[#This Row],[How many hours of a day you work on Excel]],E1026,F1026),"",1*MID(tblSalaries[[#This Row],[How many hours of a day you work on Excel]],E1026,F1026)),0)</f>
        <v/>
      </c>
      <c r="H1026" s="11">
        <f t="shared" si="48"/>
        <v>8</v>
      </c>
      <c r="I1026" s="11">
        <f t="shared" si="49"/>
        <v>8</v>
      </c>
      <c r="J1026" s="11">
        <f t="shared" si="47"/>
        <v>8</v>
      </c>
    </row>
    <row r="1027" spans="2:10">
      <c r="B1027" s="9">
        <f t="array" ref="B1027">MIN(IFERROR(FIND(lstNum,tblSalaries[[#This Row],[How many hours of a day you work on Excel]]),""))</f>
        <v>9</v>
      </c>
      <c r="C1027" s="9">
        <f t="array" ref="C1027">SUMPRODUCT(COUNTIF(lstDigits,MID(tblSalaries[[#This Row],[How many hours of a day you work on Excel]],ROW($1:$9),1)))</f>
        <v>1</v>
      </c>
      <c r="D1027" s="11">
        <f t="array" ref="D1027">IFERROR(1*MID(tblSalaries[[#This Row],[How many hours of a day you work on Excel]],B1027,C1027),0)</f>
        <v>8</v>
      </c>
      <c r="E1027" s="9">
        <f t="array" ref="E1027">MIN(IFERROR(FIND(lstNum,tblSalaries[[#This Row],[How many hours of a day you work on Excel]],B1027+1),""))</f>
        <v>31</v>
      </c>
      <c r="F1027" s="9">
        <f t="array" ref="F1027">SUMPRODUCT(COUNTIF(lstDigits,MID(tblSalaries[[#This Row],[How many hours of a day you work on Excel]],ROW($1:$9)+1,1)))</f>
        <v>1</v>
      </c>
      <c r="G1027" s="11" t="str">
        <f t="array" ref="G1027">IFERROR(IF(D1027=1*MID(tblSalaries[[#This Row],[How many hours of a day you work on Excel]],E1027,F1027),"",1*MID(tblSalaries[[#This Row],[How many hours of a day you work on Excel]],E1027,F1027)),0)</f>
        <v/>
      </c>
      <c r="H1027" s="11">
        <f t="shared" si="48"/>
        <v>8</v>
      </c>
      <c r="I1027" s="11">
        <f t="shared" si="49"/>
        <v>8</v>
      </c>
      <c r="J1027" s="11">
        <f t="shared" si="47"/>
        <v>8</v>
      </c>
    </row>
    <row r="1028" spans="2:10">
      <c r="B1028" s="9">
        <f t="array" ref="B1028">MIN(IFERROR(FIND(lstNum,tblSalaries[[#This Row],[How many hours of a day you work on Excel]]),""))</f>
        <v>1</v>
      </c>
      <c r="C1028" s="9">
        <f t="array" ref="C1028">SUMPRODUCT(COUNTIF(lstDigits,MID(tblSalaries[[#This Row],[How many hours of a day you work on Excel]],ROW($1:$9),1)))</f>
        <v>2</v>
      </c>
      <c r="D1028" s="11">
        <f t="array" ref="D1028">IFERROR(1*MID(tblSalaries[[#This Row],[How many hours of a day you work on Excel]],B1028,C1028),0)</f>
        <v>1</v>
      </c>
      <c r="E1028" s="9">
        <f t="array" ref="E1028">MIN(IFERROR(FIND(lstNum,tblSalaries[[#This Row],[How many hours of a day you work on Excel]],B1028+1),""))</f>
        <v>6</v>
      </c>
      <c r="F1028" s="9">
        <f t="array" ref="F1028">SUMPRODUCT(COUNTIF(lstDigits,MID(tblSalaries[[#This Row],[How many hours of a day you work on Excel]],ROW($1:$9)+1,1)))</f>
        <v>1</v>
      </c>
      <c r="G1028" s="11">
        <f t="array" ref="G1028">IFERROR(IF(D1028=1*MID(tblSalaries[[#This Row],[How many hours of a day you work on Excel]],E1028,F1028),"",1*MID(tblSalaries[[#This Row],[How many hours of a day you work on Excel]],E1028,F1028)),0)</f>
        <v>2</v>
      </c>
      <c r="H1028" s="11">
        <f t="shared" si="48"/>
        <v>1.5</v>
      </c>
      <c r="I1028" s="11">
        <f t="shared" si="49"/>
        <v>1</v>
      </c>
      <c r="J1028" s="11">
        <f t="shared" si="47"/>
        <v>2</v>
      </c>
    </row>
    <row r="1029" spans="2:10">
      <c r="B1029" s="9">
        <f t="array" ref="B1029">MIN(IFERROR(FIND(lstNum,tblSalaries[[#This Row],[How many hours of a day you work on Excel]]),""))</f>
        <v>1</v>
      </c>
      <c r="C1029" s="9">
        <f t="array" ref="C1029">SUMPRODUCT(COUNTIF(lstDigits,MID(tblSalaries[[#This Row],[How many hours of a day you work on Excel]],ROW($1:$9),1)))</f>
        <v>2</v>
      </c>
      <c r="D1029" s="11">
        <f t="array" ref="D1029">IFERROR(1*MID(tblSalaries[[#This Row],[How many hours of a day you work on Excel]],B1029,C1029),0)</f>
        <v>4</v>
      </c>
      <c r="E1029" s="9">
        <f t="array" ref="E1029">MIN(IFERROR(FIND(lstNum,tblSalaries[[#This Row],[How many hours of a day you work on Excel]],B1029+1),""))</f>
        <v>6</v>
      </c>
      <c r="F1029" s="9">
        <f t="array" ref="F1029">SUMPRODUCT(COUNTIF(lstDigits,MID(tblSalaries[[#This Row],[How many hours of a day you work on Excel]],ROW($1:$9)+1,1)))</f>
        <v>1</v>
      </c>
      <c r="G1029" s="11">
        <f t="array" ref="G1029">IFERROR(IF(D1029=1*MID(tblSalaries[[#This Row],[How many hours of a day you work on Excel]],E1029,F1029),"",1*MID(tblSalaries[[#This Row],[How many hours of a day you work on Excel]],E1029,F1029)),0)</f>
        <v>6</v>
      </c>
      <c r="H1029" s="11">
        <f t="shared" si="48"/>
        <v>5</v>
      </c>
      <c r="I1029" s="11">
        <f t="shared" si="49"/>
        <v>4</v>
      </c>
      <c r="J1029" s="11">
        <f t="shared" si="47"/>
        <v>6</v>
      </c>
    </row>
    <row r="1030" spans="2:10">
      <c r="B1030" s="9">
        <f t="array" ref="B1030">MIN(IFERROR(FIND(lstNum,tblSalaries[[#This Row],[How many hours of a day you work on Excel]]),""))</f>
        <v>1</v>
      </c>
      <c r="C1030" s="9">
        <f t="array" ref="C1030">SUMPRODUCT(COUNTIF(lstDigits,MID(tblSalaries[[#This Row],[How many hours of a day you work on Excel]],ROW($1:$9),1)))</f>
        <v>2</v>
      </c>
      <c r="D1030" s="11">
        <f t="array" ref="D1030">IFERROR(1*MID(tblSalaries[[#This Row],[How many hours of a day you work on Excel]],B1030,C1030),0)</f>
        <v>2</v>
      </c>
      <c r="E1030" s="9">
        <f t="array" ref="E1030">MIN(IFERROR(FIND(lstNum,tblSalaries[[#This Row],[How many hours of a day you work on Excel]],B1030+1),""))</f>
        <v>6</v>
      </c>
      <c r="F1030" s="9">
        <f t="array" ref="F1030">SUMPRODUCT(COUNTIF(lstDigits,MID(tblSalaries[[#This Row],[How many hours of a day you work on Excel]],ROW($1:$9)+1,1)))</f>
        <v>1</v>
      </c>
      <c r="G1030" s="11">
        <f t="array" ref="G1030">IFERROR(IF(D1030=1*MID(tblSalaries[[#This Row],[How many hours of a day you work on Excel]],E1030,F1030),"",1*MID(tblSalaries[[#This Row],[How many hours of a day you work on Excel]],E1030,F1030)),0)</f>
        <v>3</v>
      </c>
      <c r="H1030" s="11">
        <f t="shared" si="48"/>
        <v>2.5</v>
      </c>
      <c r="I1030" s="11">
        <f t="shared" si="49"/>
        <v>2</v>
      </c>
      <c r="J1030" s="11">
        <f t="shared" si="47"/>
        <v>3</v>
      </c>
    </row>
    <row r="1031" spans="2:10">
      <c r="B1031" s="9">
        <f t="array" ref="B1031">MIN(IFERROR(FIND(lstNum,tblSalaries[[#This Row],[How many hours of a day you work on Excel]]),""))</f>
        <v>1</v>
      </c>
      <c r="C1031" s="9">
        <f t="array" ref="C1031">SUMPRODUCT(COUNTIF(lstDigits,MID(tblSalaries[[#This Row],[How many hours of a day you work on Excel]],ROW($1:$9),1)))</f>
        <v>2</v>
      </c>
      <c r="D1031" s="11">
        <f t="array" ref="D1031">IFERROR(1*MID(tblSalaries[[#This Row],[How many hours of a day you work on Excel]],B1031,C1031),0)</f>
        <v>4</v>
      </c>
      <c r="E1031" s="9">
        <f t="array" ref="E1031">MIN(IFERROR(FIND(lstNum,tblSalaries[[#This Row],[How many hours of a day you work on Excel]],B1031+1),""))</f>
        <v>6</v>
      </c>
      <c r="F1031" s="9">
        <f t="array" ref="F1031">SUMPRODUCT(COUNTIF(lstDigits,MID(tblSalaries[[#This Row],[How many hours of a day you work on Excel]],ROW($1:$9)+1,1)))</f>
        <v>1</v>
      </c>
      <c r="G1031" s="11">
        <f t="array" ref="G1031">IFERROR(IF(D1031=1*MID(tblSalaries[[#This Row],[How many hours of a day you work on Excel]],E1031,F1031),"",1*MID(tblSalaries[[#This Row],[How many hours of a day you work on Excel]],E1031,F1031)),0)</f>
        <v>6</v>
      </c>
      <c r="H1031" s="11">
        <f t="shared" si="48"/>
        <v>5</v>
      </c>
      <c r="I1031" s="11">
        <f t="shared" si="49"/>
        <v>4</v>
      </c>
      <c r="J1031" s="11">
        <f t="shared" ref="J1031:J1094" si="50">MAX(D1031,G1031)</f>
        <v>6</v>
      </c>
    </row>
    <row r="1032" spans="2:10">
      <c r="B1032" s="9">
        <f t="array" ref="B1032">MIN(IFERROR(FIND(lstNum,tblSalaries[[#This Row],[How many hours of a day you work on Excel]]),""))</f>
        <v>1</v>
      </c>
      <c r="C1032" s="9">
        <f t="array" ref="C1032">SUMPRODUCT(COUNTIF(lstDigits,MID(tblSalaries[[#This Row],[How many hours of a day you work on Excel]],ROW($1:$9),1)))</f>
        <v>2</v>
      </c>
      <c r="D1032" s="11">
        <f t="array" ref="D1032">IFERROR(1*MID(tblSalaries[[#This Row],[How many hours of a day you work on Excel]],B1032,C1032),0)</f>
        <v>4</v>
      </c>
      <c r="E1032" s="9">
        <f t="array" ref="E1032">MIN(IFERROR(FIND(lstNum,tblSalaries[[#This Row],[How many hours of a day you work on Excel]],B1032+1),""))</f>
        <v>6</v>
      </c>
      <c r="F1032" s="9">
        <f t="array" ref="F1032">SUMPRODUCT(COUNTIF(lstDigits,MID(tblSalaries[[#This Row],[How many hours of a day you work on Excel]],ROW($1:$9)+1,1)))</f>
        <v>1</v>
      </c>
      <c r="G1032" s="11">
        <f t="array" ref="G1032">IFERROR(IF(D1032=1*MID(tblSalaries[[#This Row],[How many hours of a day you work on Excel]],E1032,F1032),"",1*MID(tblSalaries[[#This Row],[How many hours of a day you work on Excel]],E1032,F1032)),0)</f>
        <v>6</v>
      </c>
      <c r="H1032" s="11">
        <f t="shared" si="48"/>
        <v>5</v>
      </c>
      <c r="I1032" s="11">
        <f t="shared" si="49"/>
        <v>4</v>
      </c>
      <c r="J1032" s="11">
        <f t="shared" si="50"/>
        <v>6</v>
      </c>
    </row>
    <row r="1033" spans="2:10">
      <c r="B1033" s="9">
        <f t="array" ref="B1033">MIN(IFERROR(FIND(lstNum,tblSalaries[[#This Row],[How many hours of a day you work on Excel]]),""))</f>
        <v>1</v>
      </c>
      <c r="C1033" s="9">
        <f t="array" ref="C1033">SUMPRODUCT(COUNTIF(lstDigits,MID(tblSalaries[[#This Row],[How many hours of a day you work on Excel]],ROW($1:$9),1)))</f>
        <v>2</v>
      </c>
      <c r="D1033" s="11">
        <f t="array" ref="D1033">IFERROR(1*MID(tblSalaries[[#This Row],[How many hours of a day you work on Excel]],B1033,C1033),0)</f>
        <v>2</v>
      </c>
      <c r="E1033" s="9">
        <f t="array" ref="E1033">MIN(IFERROR(FIND(lstNum,tblSalaries[[#This Row],[How many hours of a day you work on Excel]],B1033+1),""))</f>
        <v>6</v>
      </c>
      <c r="F1033" s="9">
        <f t="array" ref="F1033">SUMPRODUCT(COUNTIF(lstDigits,MID(tblSalaries[[#This Row],[How many hours of a day you work on Excel]],ROW($1:$9)+1,1)))</f>
        <v>1</v>
      </c>
      <c r="G1033" s="11">
        <f t="array" ref="G1033">IFERROR(IF(D1033=1*MID(tblSalaries[[#This Row],[How many hours of a day you work on Excel]],E1033,F1033),"",1*MID(tblSalaries[[#This Row],[How many hours of a day you work on Excel]],E1033,F1033)),0)</f>
        <v>3</v>
      </c>
      <c r="H1033" s="11">
        <f t="shared" si="48"/>
        <v>2.5</v>
      </c>
      <c r="I1033" s="11">
        <f t="shared" si="49"/>
        <v>2</v>
      </c>
      <c r="J1033" s="11">
        <f t="shared" si="50"/>
        <v>3</v>
      </c>
    </row>
    <row r="1034" spans="2:10">
      <c r="B1034" s="9">
        <f t="array" ref="B1034">MIN(IFERROR(FIND(lstNum,tblSalaries[[#This Row],[How many hours of a day you work on Excel]]),""))</f>
        <v>1</v>
      </c>
      <c r="C1034" s="9">
        <f t="array" ref="C1034">SUMPRODUCT(COUNTIF(lstDigits,MID(tblSalaries[[#This Row],[How many hours of a day you work on Excel]],ROW($1:$9),1)))</f>
        <v>2</v>
      </c>
      <c r="D1034" s="11">
        <f t="array" ref="D1034">IFERROR(1*MID(tblSalaries[[#This Row],[How many hours of a day you work on Excel]],B1034,C1034),0)</f>
        <v>2</v>
      </c>
      <c r="E1034" s="9">
        <f t="array" ref="E1034">MIN(IFERROR(FIND(lstNum,tblSalaries[[#This Row],[How many hours of a day you work on Excel]],B1034+1),""))</f>
        <v>6</v>
      </c>
      <c r="F1034" s="9">
        <f t="array" ref="F1034">SUMPRODUCT(COUNTIF(lstDigits,MID(tblSalaries[[#This Row],[How many hours of a day you work on Excel]],ROW($1:$9)+1,1)))</f>
        <v>1</v>
      </c>
      <c r="G1034" s="11">
        <f t="array" ref="G1034">IFERROR(IF(D1034=1*MID(tblSalaries[[#This Row],[How many hours of a day you work on Excel]],E1034,F1034),"",1*MID(tblSalaries[[#This Row],[How many hours of a day you work on Excel]],E1034,F1034)),0)</f>
        <v>3</v>
      </c>
      <c r="H1034" s="11">
        <f t="shared" si="48"/>
        <v>2.5</v>
      </c>
      <c r="I1034" s="11">
        <f t="shared" si="49"/>
        <v>2</v>
      </c>
      <c r="J1034" s="11">
        <f t="shared" si="50"/>
        <v>3</v>
      </c>
    </row>
    <row r="1035" spans="2:10">
      <c r="B1035" s="9">
        <f t="array" ref="B1035">MIN(IFERROR(FIND(lstNum,tblSalaries[[#This Row],[How many hours of a day you work on Excel]]),""))</f>
        <v>9</v>
      </c>
      <c r="C1035" s="9">
        <f t="array" ref="C1035">SUMPRODUCT(COUNTIF(lstDigits,MID(tblSalaries[[#This Row],[How many hours of a day you work on Excel]],ROW($1:$9),1)))</f>
        <v>1</v>
      </c>
      <c r="D1035" s="11">
        <f t="array" ref="D1035">IFERROR(1*MID(tblSalaries[[#This Row],[How many hours of a day you work on Excel]],B1035,C1035),0)</f>
        <v>8</v>
      </c>
      <c r="E1035" s="9">
        <f t="array" ref="E1035">MIN(IFERROR(FIND(lstNum,tblSalaries[[#This Row],[How many hours of a day you work on Excel]],B1035+1),""))</f>
        <v>31</v>
      </c>
      <c r="F1035" s="9">
        <f t="array" ref="F1035">SUMPRODUCT(COUNTIF(lstDigits,MID(tblSalaries[[#This Row],[How many hours of a day you work on Excel]],ROW($1:$9)+1,1)))</f>
        <v>1</v>
      </c>
      <c r="G1035" s="11" t="str">
        <f t="array" ref="G1035">IFERROR(IF(D1035=1*MID(tblSalaries[[#This Row],[How many hours of a day you work on Excel]],E1035,F1035),"",1*MID(tblSalaries[[#This Row],[How many hours of a day you work on Excel]],E1035,F1035)),0)</f>
        <v/>
      </c>
      <c r="H1035" s="11">
        <f t="shared" si="48"/>
        <v>8</v>
      </c>
      <c r="I1035" s="11">
        <f t="shared" si="49"/>
        <v>8</v>
      </c>
      <c r="J1035" s="11">
        <f t="shared" si="50"/>
        <v>8</v>
      </c>
    </row>
    <row r="1036" spans="2:10">
      <c r="B1036" s="9">
        <f t="array" ref="B1036">MIN(IFERROR(FIND(lstNum,tblSalaries[[#This Row],[How many hours of a day you work on Excel]]),""))</f>
        <v>1</v>
      </c>
      <c r="C1036" s="9">
        <f t="array" ref="C1036">SUMPRODUCT(COUNTIF(lstDigits,MID(tblSalaries[[#This Row],[How many hours of a day you work on Excel]],ROW($1:$9),1)))</f>
        <v>2</v>
      </c>
      <c r="D1036" s="11">
        <f t="array" ref="D1036">IFERROR(1*MID(tblSalaries[[#This Row],[How many hours of a day you work on Excel]],B1036,C1036),0)</f>
        <v>4</v>
      </c>
      <c r="E1036" s="9">
        <f t="array" ref="E1036">MIN(IFERROR(FIND(lstNum,tblSalaries[[#This Row],[How many hours of a day you work on Excel]],B1036+1),""))</f>
        <v>6</v>
      </c>
      <c r="F1036" s="9">
        <f t="array" ref="F1036">SUMPRODUCT(COUNTIF(lstDigits,MID(tblSalaries[[#This Row],[How many hours of a day you work on Excel]],ROW($1:$9)+1,1)))</f>
        <v>1</v>
      </c>
      <c r="G1036" s="11">
        <f t="array" ref="G1036">IFERROR(IF(D1036=1*MID(tblSalaries[[#This Row],[How many hours of a day you work on Excel]],E1036,F1036),"",1*MID(tblSalaries[[#This Row],[How many hours of a day you work on Excel]],E1036,F1036)),0)</f>
        <v>6</v>
      </c>
      <c r="H1036" s="11">
        <f t="shared" si="48"/>
        <v>5</v>
      </c>
      <c r="I1036" s="11">
        <f t="shared" si="49"/>
        <v>4</v>
      </c>
      <c r="J1036" s="11">
        <f t="shared" si="50"/>
        <v>6</v>
      </c>
    </row>
    <row r="1037" spans="2:10">
      <c r="B1037" s="9">
        <f t="array" ref="B1037">MIN(IFERROR(FIND(lstNum,tblSalaries[[#This Row],[How many hours of a day you work on Excel]]),""))</f>
        <v>9</v>
      </c>
      <c r="C1037" s="9">
        <f t="array" ref="C1037">SUMPRODUCT(COUNTIF(lstDigits,MID(tblSalaries[[#This Row],[How many hours of a day you work on Excel]],ROW($1:$9),1)))</f>
        <v>1</v>
      </c>
      <c r="D1037" s="11">
        <f t="array" ref="D1037">IFERROR(1*MID(tblSalaries[[#This Row],[How many hours of a day you work on Excel]],B1037,C1037),0)</f>
        <v>8</v>
      </c>
      <c r="E1037" s="9">
        <f t="array" ref="E1037">MIN(IFERROR(FIND(lstNum,tblSalaries[[#This Row],[How many hours of a day you work on Excel]],B1037+1),""))</f>
        <v>31</v>
      </c>
      <c r="F1037" s="9">
        <f t="array" ref="F1037">SUMPRODUCT(COUNTIF(lstDigits,MID(tblSalaries[[#This Row],[How many hours of a day you work on Excel]],ROW($1:$9)+1,1)))</f>
        <v>1</v>
      </c>
      <c r="G1037" s="11" t="str">
        <f t="array" ref="G1037">IFERROR(IF(D1037=1*MID(tblSalaries[[#This Row],[How many hours of a day you work on Excel]],E1037,F1037),"",1*MID(tblSalaries[[#This Row],[How many hours of a day you work on Excel]],E1037,F1037)),0)</f>
        <v/>
      </c>
      <c r="H1037" s="11">
        <f t="shared" si="48"/>
        <v>8</v>
      </c>
      <c r="I1037" s="11">
        <f t="shared" si="49"/>
        <v>8</v>
      </c>
      <c r="J1037" s="11">
        <f t="shared" si="50"/>
        <v>8</v>
      </c>
    </row>
    <row r="1038" spans="2:10">
      <c r="B1038" s="9">
        <f t="array" ref="B1038">MIN(IFERROR(FIND(lstNum,tblSalaries[[#This Row],[How many hours of a day you work on Excel]]),""))</f>
        <v>1</v>
      </c>
      <c r="C1038" s="9">
        <f t="array" ref="C1038">SUMPRODUCT(COUNTIF(lstDigits,MID(tblSalaries[[#This Row],[How many hours of a day you work on Excel]],ROW($1:$9),1)))</f>
        <v>2</v>
      </c>
      <c r="D1038" s="11">
        <f t="array" ref="D1038">IFERROR(1*MID(tblSalaries[[#This Row],[How many hours of a day you work on Excel]],B1038,C1038),0)</f>
        <v>2</v>
      </c>
      <c r="E1038" s="9">
        <f t="array" ref="E1038">MIN(IFERROR(FIND(lstNum,tblSalaries[[#This Row],[How many hours of a day you work on Excel]],B1038+1),""))</f>
        <v>6</v>
      </c>
      <c r="F1038" s="9">
        <f t="array" ref="F1038">SUMPRODUCT(COUNTIF(lstDigits,MID(tblSalaries[[#This Row],[How many hours of a day you work on Excel]],ROW($1:$9)+1,1)))</f>
        <v>1</v>
      </c>
      <c r="G1038" s="11">
        <f t="array" ref="G1038">IFERROR(IF(D1038=1*MID(tblSalaries[[#This Row],[How many hours of a day you work on Excel]],E1038,F1038),"",1*MID(tblSalaries[[#This Row],[How many hours of a day you work on Excel]],E1038,F1038)),0)</f>
        <v>3</v>
      </c>
      <c r="H1038" s="11">
        <f t="shared" si="48"/>
        <v>2.5</v>
      </c>
      <c r="I1038" s="11">
        <f t="shared" si="49"/>
        <v>2</v>
      </c>
      <c r="J1038" s="11">
        <f t="shared" si="50"/>
        <v>3</v>
      </c>
    </row>
    <row r="1039" spans="2:10">
      <c r="B1039" s="9">
        <f t="array" ref="B1039">MIN(IFERROR(FIND(lstNum,tblSalaries[[#This Row],[How many hours of a day you work on Excel]]),""))</f>
        <v>1</v>
      </c>
      <c r="C1039" s="9">
        <f t="array" ref="C1039">SUMPRODUCT(COUNTIF(lstDigits,MID(tblSalaries[[#This Row],[How many hours of a day you work on Excel]],ROW($1:$9),1)))</f>
        <v>2</v>
      </c>
      <c r="D1039" s="11">
        <f t="array" ref="D1039">IFERROR(1*MID(tblSalaries[[#This Row],[How many hours of a day you work on Excel]],B1039,C1039),0)</f>
        <v>2</v>
      </c>
      <c r="E1039" s="9">
        <f t="array" ref="E1039">MIN(IFERROR(FIND(lstNum,tblSalaries[[#This Row],[How many hours of a day you work on Excel]],B1039+1),""))</f>
        <v>6</v>
      </c>
      <c r="F1039" s="9">
        <f t="array" ref="F1039">SUMPRODUCT(COUNTIF(lstDigits,MID(tblSalaries[[#This Row],[How many hours of a day you work on Excel]],ROW($1:$9)+1,1)))</f>
        <v>1</v>
      </c>
      <c r="G1039" s="11">
        <f t="array" ref="G1039">IFERROR(IF(D1039=1*MID(tblSalaries[[#This Row],[How many hours of a day you work on Excel]],E1039,F1039),"",1*MID(tblSalaries[[#This Row],[How many hours of a day you work on Excel]],E1039,F1039)),0)</f>
        <v>3</v>
      </c>
      <c r="H1039" s="11">
        <f t="shared" si="48"/>
        <v>2.5</v>
      </c>
      <c r="I1039" s="11">
        <f t="shared" si="49"/>
        <v>2</v>
      </c>
      <c r="J1039" s="11">
        <f t="shared" si="50"/>
        <v>3</v>
      </c>
    </row>
    <row r="1040" spans="2:10">
      <c r="B1040" s="9">
        <f t="array" ref="B1040">MIN(IFERROR(FIND(lstNum,tblSalaries[[#This Row],[How many hours of a day you work on Excel]]),""))</f>
        <v>1</v>
      </c>
      <c r="C1040" s="9">
        <f t="array" ref="C1040">SUMPRODUCT(COUNTIF(lstDigits,MID(tblSalaries[[#This Row],[How many hours of a day you work on Excel]],ROW($1:$9),1)))</f>
        <v>2</v>
      </c>
      <c r="D1040" s="11">
        <f t="array" ref="D1040">IFERROR(1*MID(tblSalaries[[#This Row],[How many hours of a day you work on Excel]],B1040,C1040),0)</f>
        <v>4</v>
      </c>
      <c r="E1040" s="9">
        <f t="array" ref="E1040">MIN(IFERROR(FIND(lstNum,tblSalaries[[#This Row],[How many hours of a day you work on Excel]],B1040+1),""))</f>
        <v>6</v>
      </c>
      <c r="F1040" s="9">
        <f t="array" ref="F1040">SUMPRODUCT(COUNTIF(lstDigits,MID(tblSalaries[[#This Row],[How many hours of a day you work on Excel]],ROW($1:$9)+1,1)))</f>
        <v>1</v>
      </c>
      <c r="G1040" s="11">
        <f t="array" ref="G1040">IFERROR(IF(D1040=1*MID(tblSalaries[[#This Row],[How many hours of a day you work on Excel]],E1040,F1040),"",1*MID(tblSalaries[[#This Row],[How many hours of a day you work on Excel]],E1040,F1040)),0)</f>
        <v>6</v>
      </c>
      <c r="H1040" s="11">
        <f t="shared" si="48"/>
        <v>5</v>
      </c>
      <c r="I1040" s="11">
        <f t="shared" si="49"/>
        <v>4</v>
      </c>
      <c r="J1040" s="11">
        <f t="shared" si="50"/>
        <v>6</v>
      </c>
    </row>
    <row r="1041" spans="2:10">
      <c r="B1041" s="9">
        <f t="array" ref="B1041">MIN(IFERROR(FIND(lstNum,tblSalaries[[#This Row],[How many hours of a day you work on Excel]]),""))</f>
        <v>9</v>
      </c>
      <c r="C1041" s="9">
        <f t="array" ref="C1041">SUMPRODUCT(COUNTIF(lstDigits,MID(tblSalaries[[#This Row],[How many hours of a day you work on Excel]],ROW($1:$9),1)))</f>
        <v>1</v>
      </c>
      <c r="D1041" s="11">
        <f t="array" ref="D1041">IFERROR(1*MID(tblSalaries[[#This Row],[How many hours of a day you work on Excel]],B1041,C1041),0)</f>
        <v>8</v>
      </c>
      <c r="E1041" s="9">
        <f t="array" ref="E1041">MIN(IFERROR(FIND(lstNum,tblSalaries[[#This Row],[How many hours of a day you work on Excel]],B1041+1),""))</f>
        <v>31</v>
      </c>
      <c r="F1041" s="9">
        <f t="array" ref="F1041">SUMPRODUCT(COUNTIF(lstDigits,MID(tblSalaries[[#This Row],[How many hours of a day you work on Excel]],ROW($1:$9)+1,1)))</f>
        <v>1</v>
      </c>
      <c r="G1041" s="11" t="str">
        <f t="array" ref="G1041">IFERROR(IF(D1041=1*MID(tblSalaries[[#This Row],[How many hours of a day you work on Excel]],E1041,F1041),"",1*MID(tblSalaries[[#This Row],[How many hours of a day you work on Excel]],E1041,F1041)),0)</f>
        <v/>
      </c>
      <c r="H1041" s="11">
        <f t="shared" si="48"/>
        <v>8</v>
      </c>
      <c r="I1041" s="11">
        <f t="shared" si="49"/>
        <v>8</v>
      </c>
      <c r="J1041" s="11">
        <f t="shared" si="50"/>
        <v>8</v>
      </c>
    </row>
    <row r="1042" spans="2:10">
      <c r="B1042" s="9">
        <f t="array" ref="B1042">MIN(IFERROR(FIND(lstNum,tblSalaries[[#This Row],[How many hours of a day you work on Excel]]),""))</f>
        <v>1</v>
      </c>
      <c r="C1042" s="9">
        <f t="array" ref="C1042">SUMPRODUCT(COUNTIF(lstDigits,MID(tblSalaries[[#This Row],[How many hours of a day you work on Excel]],ROW($1:$9),1)))</f>
        <v>2</v>
      </c>
      <c r="D1042" s="11">
        <f t="array" ref="D1042">IFERROR(1*MID(tblSalaries[[#This Row],[How many hours of a day you work on Excel]],B1042,C1042),0)</f>
        <v>2</v>
      </c>
      <c r="E1042" s="9">
        <f t="array" ref="E1042">MIN(IFERROR(FIND(lstNum,tblSalaries[[#This Row],[How many hours of a day you work on Excel]],B1042+1),""))</f>
        <v>6</v>
      </c>
      <c r="F1042" s="9">
        <f t="array" ref="F1042">SUMPRODUCT(COUNTIF(lstDigits,MID(tblSalaries[[#This Row],[How many hours of a day you work on Excel]],ROW($1:$9)+1,1)))</f>
        <v>1</v>
      </c>
      <c r="G1042" s="11">
        <f t="array" ref="G1042">IFERROR(IF(D1042=1*MID(tblSalaries[[#This Row],[How many hours of a day you work on Excel]],E1042,F1042),"",1*MID(tblSalaries[[#This Row],[How many hours of a day you work on Excel]],E1042,F1042)),0)</f>
        <v>3</v>
      </c>
      <c r="H1042" s="11">
        <f t="shared" si="48"/>
        <v>2.5</v>
      </c>
      <c r="I1042" s="11">
        <f t="shared" si="49"/>
        <v>2</v>
      </c>
      <c r="J1042" s="11">
        <f t="shared" si="50"/>
        <v>3</v>
      </c>
    </row>
    <row r="1043" spans="2:10">
      <c r="B1043" s="9">
        <f t="array" ref="B1043">MIN(IFERROR(FIND(lstNum,tblSalaries[[#This Row],[How many hours of a day you work on Excel]]),""))</f>
        <v>1</v>
      </c>
      <c r="C1043" s="9">
        <f t="array" ref="C1043">SUMPRODUCT(COUNTIF(lstDigits,MID(tblSalaries[[#This Row],[How many hours of a day you work on Excel]],ROW($1:$9),1)))</f>
        <v>2</v>
      </c>
      <c r="D1043" s="11">
        <f t="array" ref="D1043">IFERROR(1*MID(tblSalaries[[#This Row],[How many hours of a day you work on Excel]],B1043,C1043),0)</f>
        <v>2</v>
      </c>
      <c r="E1043" s="9">
        <f t="array" ref="E1043">MIN(IFERROR(FIND(lstNum,tblSalaries[[#This Row],[How many hours of a day you work on Excel]],B1043+1),""))</f>
        <v>6</v>
      </c>
      <c r="F1043" s="9">
        <f t="array" ref="F1043">SUMPRODUCT(COUNTIF(lstDigits,MID(tblSalaries[[#This Row],[How many hours of a day you work on Excel]],ROW($1:$9)+1,1)))</f>
        <v>1</v>
      </c>
      <c r="G1043" s="11">
        <f t="array" ref="G1043">IFERROR(IF(D1043=1*MID(tblSalaries[[#This Row],[How many hours of a day you work on Excel]],E1043,F1043),"",1*MID(tblSalaries[[#This Row],[How many hours of a day you work on Excel]],E1043,F1043)),0)</f>
        <v>3</v>
      </c>
      <c r="H1043" s="11">
        <f t="shared" si="48"/>
        <v>2.5</v>
      </c>
      <c r="I1043" s="11">
        <f t="shared" si="49"/>
        <v>2</v>
      </c>
      <c r="J1043" s="11">
        <f t="shared" si="50"/>
        <v>3</v>
      </c>
    </row>
    <row r="1044" spans="2:10">
      <c r="B1044" s="9">
        <f t="array" ref="B1044">MIN(IFERROR(FIND(lstNum,tblSalaries[[#This Row],[How many hours of a day you work on Excel]]),""))</f>
        <v>1</v>
      </c>
      <c r="C1044" s="9">
        <f t="array" ref="C1044">SUMPRODUCT(COUNTIF(lstDigits,MID(tblSalaries[[#This Row],[How many hours of a day you work on Excel]],ROW($1:$9),1)))</f>
        <v>2</v>
      </c>
      <c r="D1044" s="11">
        <f t="array" ref="D1044">IFERROR(1*MID(tblSalaries[[#This Row],[How many hours of a day you work on Excel]],B1044,C1044),0)</f>
        <v>4</v>
      </c>
      <c r="E1044" s="9">
        <f t="array" ref="E1044">MIN(IFERROR(FIND(lstNum,tblSalaries[[#This Row],[How many hours of a day you work on Excel]],B1044+1),""))</f>
        <v>6</v>
      </c>
      <c r="F1044" s="9">
        <f t="array" ref="F1044">SUMPRODUCT(COUNTIF(lstDigits,MID(tblSalaries[[#This Row],[How many hours of a day you work on Excel]],ROW($1:$9)+1,1)))</f>
        <v>1</v>
      </c>
      <c r="G1044" s="11">
        <f t="array" ref="G1044">IFERROR(IF(D1044=1*MID(tblSalaries[[#This Row],[How many hours of a day you work on Excel]],E1044,F1044),"",1*MID(tblSalaries[[#This Row],[How many hours of a day you work on Excel]],E1044,F1044)),0)</f>
        <v>6</v>
      </c>
      <c r="H1044" s="11">
        <f t="shared" si="48"/>
        <v>5</v>
      </c>
      <c r="I1044" s="11">
        <f t="shared" si="49"/>
        <v>4</v>
      </c>
      <c r="J1044" s="11">
        <f t="shared" si="50"/>
        <v>6</v>
      </c>
    </row>
    <row r="1045" spans="2:10">
      <c r="B1045" s="9">
        <f t="array" ref="B1045">MIN(IFERROR(FIND(lstNum,tblSalaries[[#This Row],[How many hours of a day you work on Excel]]),""))</f>
        <v>1</v>
      </c>
      <c r="C1045" s="9">
        <f t="array" ref="C1045">SUMPRODUCT(COUNTIF(lstDigits,MID(tblSalaries[[#This Row],[How many hours of a day you work on Excel]],ROW($1:$9),1)))</f>
        <v>2</v>
      </c>
      <c r="D1045" s="11">
        <f t="array" ref="D1045">IFERROR(1*MID(tblSalaries[[#This Row],[How many hours of a day you work on Excel]],B1045,C1045),0)</f>
        <v>2</v>
      </c>
      <c r="E1045" s="9">
        <f t="array" ref="E1045">MIN(IFERROR(FIND(lstNum,tblSalaries[[#This Row],[How many hours of a day you work on Excel]],B1045+1),""))</f>
        <v>6</v>
      </c>
      <c r="F1045" s="9">
        <f t="array" ref="F1045">SUMPRODUCT(COUNTIF(lstDigits,MID(tblSalaries[[#This Row],[How many hours of a day you work on Excel]],ROW($1:$9)+1,1)))</f>
        <v>1</v>
      </c>
      <c r="G1045" s="11">
        <f t="array" ref="G1045">IFERROR(IF(D1045=1*MID(tblSalaries[[#This Row],[How many hours of a day you work on Excel]],E1045,F1045),"",1*MID(tblSalaries[[#This Row],[How many hours of a day you work on Excel]],E1045,F1045)),0)</f>
        <v>3</v>
      </c>
      <c r="H1045" s="11">
        <f t="shared" si="48"/>
        <v>2.5</v>
      </c>
      <c r="I1045" s="11">
        <f t="shared" si="49"/>
        <v>2</v>
      </c>
      <c r="J1045" s="11">
        <f t="shared" si="50"/>
        <v>3</v>
      </c>
    </row>
    <row r="1046" spans="2:10">
      <c r="B1046" s="9">
        <f t="array" ref="B1046">MIN(IFERROR(FIND(lstNum,tblSalaries[[#This Row],[How many hours of a day you work on Excel]]),""))</f>
        <v>1</v>
      </c>
      <c r="C1046" s="9">
        <f t="array" ref="C1046">SUMPRODUCT(COUNTIF(lstDigits,MID(tblSalaries[[#This Row],[How many hours of a day you work on Excel]],ROW($1:$9),1)))</f>
        <v>2</v>
      </c>
      <c r="D1046" s="11">
        <f t="array" ref="D1046">IFERROR(1*MID(tblSalaries[[#This Row],[How many hours of a day you work on Excel]],B1046,C1046),0)</f>
        <v>4</v>
      </c>
      <c r="E1046" s="9">
        <f t="array" ref="E1046">MIN(IFERROR(FIND(lstNum,tblSalaries[[#This Row],[How many hours of a day you work on Excel]],B1046+1),""))</f>
        <v>6</v>
      </c>
      <c r="F1046" s="9">
        <f t="array" ref="F1046">SUMPRODUCT(COUNTIF(lstDigits,MID(tblSalaries[[#This Row],[How many hours of a day you work on Excel]],ROW($1:$9)+1,1)))</f>
        <v>1</v>
      </c>
      <c r="G1046" s="11">
        <f t="array" ref="G1046">IFERROR(IF(D1046=1*MID(tblSalaries[[#This Row],[How many hours of a day you work on Excel]],E1046,F1046),"",1*MID(tblSalaries[[#This Row],[How many hours of a day you work on Excel]],E1046,F1046)),0)</f>
        <v>6</v>
      </c>
      <c r="H1046" s="11">
        <f t="shared" si="48"/>
        <v>5</v>
      </c>
      <c r="I1046" s="11">
        <f t="shared" si="49"/>
        <v>4</v>
      </c>
      <c r="J1046" s="11">
        <f t="shared" si="50"/>
        <v>6</v>
      </c>
    </row>
    <row r="1047" spans="2:10">
      <c r="B1047" s="9">
        <f t="array" ref="B1047">MIN(IFERROR(FIND(lstNum,tblSalaries[[#This Row],[How many hours of a day you work on Excel]]),""))</f>
        <v>9</v>
      </c>
      <c r="C1047" s="9">
        <f t="array" ref="C1047">SUMPRODUCT(COUNTIF(lstDigits,MID(tblSalaries[[#This Row],[How many hours of a day you work on Excel]],ROW($1:$9),1)))</f>
        <v>1</v>
      </c>
      <c r="D1047" s="11">
        <f t="array" ref="D1047">IFERROR(1*MID(tblSalaries[[#This Row],[How many hours of a day you work on Excel]],B1047,C1047),0)</f>
        <v>8</v>
      </c>
      <c r="E1047" s="9">
        <f t="array" ref="E1047">MIN(IFERROR(FIND(lstNum,tblSalaries[[#This Row],[How many hours of a day you work on Excel]],B1047+1),""))</f>
        <v>31</v>
      </c>
      <c r="F1047" s="9">
        <f t="array" ref="F1047">SUMPRODUCT(COUNTIF(lstDigits,MID(tblSalaries[[#This Row],[How many hours of a day you work on Excel]],ROW($1:$9)+1,1)))</f>
        <v>1</v>
      </c>
      <c r="G1047" s="11" t="str">
        <f t="array" ref="G1047">IFERROR(IF(D1047=1*MID(tblSalaries[[#This Row],[How many hours of a day you work on Excel]],E1047,F1047),"",1*MID(tblSalaries[[#This Row],[How many hours of a day you work on Excel]],E1047,F1047)),0)</f>
        <v/>
      </c>
      <c r="H1047" s="11">
        <f t="shared" si="48"/>
        <v>8</v>
      </c>
      <c r="I1047" s="11">
        <f t="shared" si="49"/>
        <v>8</v>
      </c>
      <c r="J1047" s="11">
        <f t="shared" si="50"/>
        <v>8</v>
      </c>
    </row>
    <row r="1048" spans="2:10">
      <c r="B1048" s="9">
        <f t="array" ref="B1048">MIN(IFERROR(FIND(lstNum,tblSalaries[[#This Row],[How many hours of a day you work on Excel]]),""))</f>
        <v>1</v>
      </c>
      <c r="C1048" s="9">
        <f t="array" ref="C1048">SUMPRODUCT(COUNTIF(lstDigits,MID(tblSalaries[[#This Row],[How many hours of a day you work on Excel]],ROW($1:$9),1)))</f>
        <v>2</v>
      </c>
      <c r="D1048" s="11">
        <f t="array" ref="D1048">IFERROR(1*MID(tblSalaries[[#This Row],[How many hours of a day you work on Excel]],B1048,C1048),0)</f>
        <v>4</v>
      </c>
      <c r="E1048" s="9">
        <f t="array" ref="E1048">MIN(IFERROR(FIND(lstNum,tblSalaries[[#This Row],[How many hours of a day you work on Excel]],B1048+1),""))</f>
        <v>6</v>
      </c>
      <c r="F1048" s="9">
        <f t="array" ref="F1048">SUMPRODUCT(COUNTIF(lstDigits,MID(tblSalaries[[#This Row],[How many hours of a day you work on Excel]],ROW($1:$9)+1,1)))</f>
        <v>1</v>
      </c>
      <c r="G1048" s="11">
        <f t="array" ref="G1048">IFERROR(IF(D1048=1*MID(tblSalaries[[#This Row],[How many hours of a day you work on Excel]],E1048,F1048),"",1*MID(tblSalaries[[#This Row],[How many hours of a day you work on Excel]],E1048,F1048)),0)</f>
        <v>6</v>
      </c>
      <c r="H1048" s="11">
        <f t="shared" ref="H1048:H1111" si="51">AVERAGE(D1048,G1048)</f>
        <v>5</v>
      </c>
      <c r="I1048" s="11">
        <f t="shared" ref="I1048:I1111" si="52">MIN(D1048,G1048)</f>
        <v>4</v>
      </c>
      <c r="J1048" s="11">
        <f t="shared" si="50"/>
        <v>6</v>
      </c>
    </row>
    <row r="1049" spans="2:10">
      <c r="B1049" s="9">
        <f t="array" ref="B1049">MIN(IFERROR(FIND(lstNum,tblSalaries[[#This Row],[How many hours of a day you work on Excel]]),""))</f>
        <v>1</v>
      </c>
      <c r="C1049" s="9">
        <f t="array" ref="C1049">SUMPRODUCT(COUNTIF(lstDigits,MID(tblSalaries[[#This Row],[How many hours of a day you work on Excel]],ROW($1:$9),1)))</f>
        <v>2</v>
      </c>
      <c r="D1049" s="11">
        <f t="array" ref="D1049">IFERROR(1*MID(tblSalaries[[#This Row],[How many hours of a day you work on Excel]],B1049,C1049),0)</f>
        <v>2</v>
      </c>
      <c r="E1049" s="9">
        <f t="array" ref="E1049">MIN(IFERROR(FIND(lstNum,tblSalaries[[#This Row],[How many hours of a day you work on Excel]],B1049+1),""))</f>
        <v>6</v>
      </c>
      <c r="F1049" s="9">
        <f t="array" ref="F1049">SUMPRODUCT(COUNTIF(lstDigits,MID(tblSalaries[[#This Row],[How many hours of a day you work on Excel]],ROW($1:$9)+1,1)))</f>
        <v>1</v>
      </c>
      <c r="G1049" s="11">
        <f t="array" ref="G1049">IFERROR(IF(D1049=1*MID(tblSalaries[[#This Row],[How many hours of a day you work on Excel]],E1049,F1049),"",1*MID(tblSalaries[[#This Row],[How many hours of a day you work on Excel]],E1049,F1049)),0)</f>
        <v>3</v>
      </c>
      <c r="H1049" s="11">
        <f t="shared" si="51"/>
        <v>2.5</v>
      </c>
      <c r="I1049" s="11">
        <f t="shared" si="52"/>
        <v>2</v>
      </c>
      <c r="J1049" s="11">
        <f t="shared" si="50"/>
        <v>3</v>
      </c>
    </row>
    <row r="1050" spans="2:10">
      <c r="B1050" s="9">
        <f t="array" ref="B1050">MIN(IFERROR(FIND(lstNum,tblSalaries[[#This Row],[How many hours of a day you work on Excel]]),""))</f>
        <v>1</v>
      </c>
      <c r="C1050" s="9">
        <f t="array" ref="C1050">SUMPRODUCT(COUNTIF(lstDigits,MID(tblSalaries[[#This Row],[How many hours of a day you work on Excel]],ROW($1:$9),1)))</f>
        <v>2</v>
      </c>
      <c r="D1050" s="11">
        <f t="array" ref="D1050">IFERROR(1*MID(tblSalaries[[#This Row],[How many hours of a day you work on Excel]],B1050,C1050),0)</f>
        <v>1</v>
      </c>
      <c r="E1050" s="9">
        <f t="array" ref="E1050">MIN(IFERROR(FIND(lstNum,tblSalaries[[#This Row],[How many hours of a day you work on Excel]],B1050+1),""))</f>
        <v>6</v>
      </c>
      <c r="F1050" s="9">
        <f t="array" ref="F1050">SUMPRODUCT(COUNTIF(lstDigits,MID(tblSalaries[[#This Row],[How many hours of a day you work on Excel]],ROW($1:$9)+1,1)))</f>
        <v>1</v>
      </c>
      <c r="G1050" s="11">
        <f t="array" ref="G1050">IFERROR(IF(D1050=1*MID(tblSalaries[[#This Row],[How many hours of a day you work on Excel]],E1050,F1050),"",1*MID(tblSalaries[[#This Row],[How many hours of a day you work on Excel]],E1050,F1050)),0)</f>
        <v>2</v>
      </c>
      <c r="H1050" s="11">
        <f t="shared" si="51"/>
        <v>1.5</v>
      </c>
      <c r="I1050" s="11">
        <f t="shared" si="52"/>
        <v>1</v>
      </c>
      <c r="J1050" s="11">
        <f t="shared" si="50"/>
        <v>2</v>
      </c>
    </row>
    <row r="1051" spans="2:10">
      <c r="B1051" s="9">
        <f t="array" ref="B1051">MIN(IFERROR(FIND(lstNum,tblSalaries[[#This Row],[How many hours of a day you work on Excel]]),""))</f>
        <v>9</v>
      </c>
      <c r="C1051" s="9">
        <f t="array" ref="C1051">SUMPRODUCT(COUNTIF(lstDigits,MID(tblSalaries[[#This Row],[How many hours of a day you work on Excel]],ROW($1:$9),1)))</f>
        <v>1</v>
      </c>
      <c r="D1051" s="11">
        <f t="array" ref="D1051">IFERROR(1*MID(tblSalaries[[#This Row],[How many hours of a day you work on Excel]],B1051,C1051),0)</f>
        <v>8</v>
      </c>
      <c r="E1051" s="9">
        <f t="array" ref="E1051">MIN(IFERROR(FIND(lstNum,tblSalaries[[#This Row],[How many hours of a day you work on Excel]],B1051+1),""))</f>
        <v>31</v>
      </c>
      <c r="F1051" s="9">
        <f t="array" ref="F1051">SUMPRODUCT(COUNTIF(lstDigits,MID(tblSalaries[[#This Row],[How many hours of a day you work on Excel]],ROW($1:$9)+1,1)))</f>
        <v>1</v>
      </c>
      <c r="G1051" s="11" t="str">
        <f t="array" ref="G1051">IFERROR(IF(D1051=1*MID(tblSalaries[[#This Row],[How many hours of a day you work on Excel]],E1051,F1051),"",1*MID(tblSalaries[[#This Row],[How many hours of a day you work on Excel]],E1051,F1051)),0)</f>
        <v/>
      </c>
      <c r="H1051" s="11">
        <f t="shared" si="51"/>
        <v>8</v>
      </c>
      <c r="I1051" s="11">
        <f t="shared" si="52"/>
        <v>8</v>
      </c>
      <c r="J1051" s="11">
        <f t="shared" si="50"/>
        <v>8</v>
      </c>
    </row>
    <row r="1052" spans="2:10">
      <c r="B1052" s="9">
        <f t="array" ref="B1052">MIN(IFERROR(FIND(lstNum,tblSalaries[[#This Row],[How many hours of a day you work on Excel]]),""))</f>
        <v>9</v>
      </c>
      <c r="C1052" s="9">
        <f t="array" ref="C1052">SUMPRODUCT(COUNTIF(lstDigits,MID(tblSalaries[[#This Row],[How many hours of a day you work on Excel]],ROW($1:$9),1)))</f>
        <v>1</v>
      </c>
      <c r="D1052" s="11">
        <f t="array" ref="D1052">IFERROR(1*MID(tblSalaries[[#This Row],[How many hours of a day you work on Excel]],B1052,C1052),0)</f>
        <v>8</v>
      </c>
      <c r="E1052" s="9">
        <f t="array" ref="E1052">MIN(IFERROR(FIND(lstNum,tblSalaries[[#This Row],[How many hours of a day you work on Excel]],B1052+1),""))</f>
        <v>31</v>
      </c>
      <c r="F1052" s="9">
        <f t="array" ref="F1052">SUMPRODUCT(COUNTIF(lstDigits,MID(tblSalaries[[#This Row],[How many hours of a day you work on Excel]],ROW($1:$9)+1,1)))</f>
        <v>1</v>
      </c>
      <c r="G1052" s="11" t="str">
        <f t="array" ref="G1052">IFERROR(IF(D1052=1*MID(tblSalaries[[#This Row],[How many hours of a day you work on Excel]],E1052,F1052),"",1*MID(tblSalaries[[#This Row],[How many hours of a day you work on Excel]],E1052,F1052)),0)</f>
        <v/>
      </c>
      <c r="H1052" s="11">
        <f t="shared" si="51"/>
        <v>8</v>
      </c>
      <c r="I1052" s="11">
        <f t="shared" si="52"/>
        <v>8</v>
      </c>
      <c r="J1052" s="11">
        <f t="shared" si="50"/>
        <v>8</v>
      </c>
    </row>
    <row r="1053" spans="2:10">
      <c r="B1053" s="9">
        <f t="array" ref="B1053">MIN(IFERROR(FIND(lstNum,tblSalaries[[#This Row],[How many hours of a day you work on Excel]]),""))</f>
        <v>9</v>
      </c>
      <c r="C1053" s="9">
        <f t="array" ref="C1053">SUMPRODUCT(COUNTIF(lstDigits,MID(tblSalaries[[#This Row],[How many hours of a day you work on Excel]],ROW($1:$9),1)))</f>
        <v>1</v>
      </c>
      <c r="D1053" s="11">
        <f t="array" ref="D1053">IFERROR(1*MID(tblSalaries[[#This Row],[How many hours of a day you work on Excel]],B1053,C1053),0)</f>
        <v>8</v>
      </c>
      <c r="E1053" s="9">
        <f t="array" ref="E1053">MIN(IFERROR(FIND(lstNum,tblSalaries[[#This Row],[How many hours of a day you work on Excel]],B1053+1),""))</f>
        <v>31</v>
      </c>
      <c r="F1053" s="9">
        <f t="array" ref="F1053">SUMPRODUCT(COUNTIF(lstDigits,MID(tblSalaries[[#This Row],[How many hours of a day you work on Excel]],ROW($1:$9)+1,1)))</f>
        <v>1</v>
      </c>
      <c r="G1053" s="11" t="str">
        <f t="array" ref="G1053">IFERROR(IF(D1053=1*MID(tblSalaries[[#This Row],[How many hours of a day you work on Excel]],E1053,F1053),"",1*MID(tblSalaries[[#This Row],[How many hours of a day you work on Excel]],E1053,F1053)),0)</f>
        <v/>
      </c>
      <c r="H1053" s="11">
        <f t="shared" si="51"/>
        <v>8</v>
      </c>
      <c r="I1053" s="11">
        <f t="shared" si="52"/>
        <v>8</v>
      </c>
      <c r="J1053" s="11">
        <f t="shared" si="50"/>
        <v>8</v>
      </c>
    </row>
    <row r="1054" spans="2:10">
      <c r="B1054" s="9">
        <f t="array" ref="B1054">MIN(IFERROR(FIND(lstNum,tblSalaries[[#This Row],[How many hours of a day you work on Excel]]),""))</f>
        <v>1</v>
      </c>
      <c r="C1054" s="9">
        <f t="array" ref="C1054">SUMPRODUCT(COUNTIF(lstDigits,MID(tblSalaries[[#This Row],[How many hours of a day you work on Excel]],ROW($1:$9),1)))</f>
        <v>2</v>
      </c>
      <c r="D1054" s="11">
        <f t="array" ref="D1054">IFERROR(1*MID(tblSalaries[[#This Row],[How many hours of a day you work on Excel]],B1054,C1054),0)</f>
        <v>1</v>
      </c>
      <c r="E1054" s="9">
        <f t="array" ref="E1054">MIN(IFERROR(FIND(lstNum,tblSalaries[[#This Row],[How many hours of a day you work on Excel]],B1054+1),""))</f>
        <v>6</v>
      </c>
      <c r="F1054" s="9">
        <f t="array" ref="F1054">SUMPRODUCT(COUNTIF(lstDigits,MID(tblSalaries[[#This Row],[How many hours of a day you work on Excel]],ROW($1:$9)+1,1)))</f>
        <v>1</v>
      </c>
      <c r="G1054" s="11">
        <f t="array" ref="G1054">IFERROR(IF(D1054=1*MID(tblSalaries[[#This Row],[How many hours of a day you work on Excel]],E1054,F1054),"",1*MID(tblSalaries[[#This Row],[How many hours of a day you work on Excel]],E1054,F1054)),0)</f>
        <v>2</v>
      </c>
      <c r="H1054" s="11">
        <f t="shared" si="51"/>
        <v>1.5</v>
      </c>
      <c r="I1054" s="11">
        <f t="shared" si="52"/>
        <v>1</v>
      </c>
      <c r="J1054" s="11">
        <f t="shared" si="50"/>
        <v>2</v>
      </c>
    </row>
    <row r="1055" spans="2:10">
      <c r="B1055" s="9">
        <f t="array" ref="B1055">MIN(IFERROR(FIND(lstNum,tblSalaries[[#This Row],[How many hours of a day you work on Excel]]),""))</f>
        <v>1</v>
      </c>
      <c r="C1055" s="9">
        <f t="array" ref="C1055">SUMPRODUCT(COUNTIF(lstDigits,MID(tblSalaries[[#This Row],[How many hours of a day you work on Excel]],ROW($1:$9),1)))</f>
        <v>2</v>
      </c>
      <c r="D1055" s="11">
        <f t="array" ref="D1055">IFERROR(1*MID(tblSalaries[[#This Row],[How many hours of a day you work on Excel]],B1055,C1055),0)</f>
        <v>2</v>
      </c>
      <c r="E1055" s="9">
        <f t="array" ref="E1055">MIN(IFERROR(FIND(lstNum,tblSalaries[[#This Row],[How many hours of a day you work on Excel]],B1055+1),""))</f>
        <v>6</v>
      </c>
      <c r="F1055" s="9">
        <f t="array" ref="F1055">SUMPRODUCT(COUNTIF(lstDigits,MID(tblSalaries[[#This Row],[How many hours of a day you work on Excel]],ROW($1:$9)+1,1)))</f>
        <v>1</v>
      </c>
      <c r="G1055" s="11">
        <f t="array" ref="G1055">IFERROR(IF(D1055=1*MID(tblSalaries[[#This Row],[How many hours of a day you work on Excel]],E1055,F1055),"",1*MID(tblSalaries[[#This Row],[How many hours of a day you work on Excel]],E1055,F1055)),0)</f>
        <v>3</v>
      </c>
      <c r="H1055" s="11">
        <f t="shared" si="51"/>
        <v>2.5</v>
      </c>
      <c r="I1055" s="11">
        <f t="shared" si="52"/>
        <v>2</v>
      </c>
      <c r="J1055" s="11">
        <f t="shared" si="50"/>
        <v>3</v>
      </c>
    </row>
    <row r="1056" spans="2:10">
      <c r="B1056" s="9">
        <f t="array" ref="B1056">MIN(IFERROR(FIND(lstNum,tblSalaries[[#This Row],[How many hours of a day you work on Excel]]),""))</f>
        <v>1</v>
      </c>
      <c r="C1056" s="9">
        <f t="array" ref="C1056">SUMPRODUCT(COUNTIF(lstDigits,MID(tblSalaries[[#This Row],[How many hours of a day you work on Excel]],ROW($1:$9),1)))</f>
        <v>2</v>
      </c>
      <c r="D1056" s="11">
        <f t="array" ref="D1056">IFERROR(1*MID(tblSalaries[[#This Row],[How many hours of a day you work on Excel]],B1056,C1056),0)</f>
        <v>4</v>
      </c>
      <c r="E1056" s="9">
        <f t="array" ref="E1056">MIN(IFERROR(FIND(lstNum,tblSalaries[[#This Row],[How many hours of a day you work on Excel]],B1056+1),""))</f>
        <v>6</v>
      </c>
      <c r="F1056" s="9">
        <f t="array" ref="F1056">SUMPRODUCT(COUNTIF(lstDigits,MID(tblSalaries[[#This Row],[How many hours of a day you work on Excel]],ROW($1:$9)+1,1)))</f>
        <v>1</v>
      </c>
      <c r="G1056" s="11">
        <f t="array" ref="G1056">IFERROR(IF(D1056=1*MID(tblSalaries[[#This Row],[How many hours of a day you work on Excel]],E1056,F1056),"",1*MID(tblSalaries[[#This Row],[How many hours of a day you work on Excel]],E1056,F1056)),0)</f>
        <v>6</v>
      </c>
      <c r="H1056" s="11">
        <f t="shared" si="51"/>
        <v>5</v>
      </c>
      <c r="I1056" s="11">
        <f t="shared" si="52"/>
        <v>4</v>
      </c>
      <c r="J1056" s="11">
        <f t="shared" si="50"/>
        <v>6</v>
      </c>
    </row>
    <row r="1057" spans="2:10">
      <c r="B1057" s="9">
        <f t="array" ref="B1057">MIN(IFERROR(FIND(lstNum,tblSalaries[[#This Row],[How many hours of a day you work on Excel]]),""))</f>
        <v>9</v>
      </c>
      <c r="C1057" s="9">
        <f t="array" ref="C1057">SUMPRODUCT(COUNTIF(lstDigits,MID(tblSalaries[[#This Row],[How many hours of a day you work on Excel]],ROW($1:$9),1)))</f>
        <v>1</v>
      </c>
      <c r="D1057" s="11">
        <f t="array" ref="D1057">IFERROR(1*MID(tblSalaries[[#This Row],[How many hours of a day you work on Excel]],B1057,C1057),0)</f>
        <v>8</v>
      </c>
      <c r="E1057" s="9">
        <f t="array" ref="E1057">MIN(IFERROR(FIND(lstNum,tblSalaries[[#This Row],[How many hours of a day you work on Excel]],B1057+1),""))</f>
        <v>31</v>
      </c>
      <c r="F1057" s="9">
        <f t="array" ref="F1057">SUMPRODUCT(COUNTIF(lstDigits,MID(tblSalaries[[#This Row],[How many hours of a day you work on Excel]],ROW($1:$9)+1,1)))</f>
        <v>1</v>
      </c>
      <c r="G1057" s="11" t="str">
        <f t="array" ref="G1057">IFERROR(IF(D1057=1*MID(tblSalaries[[#This Row],[How many hours of a day you work on Excel]],E1057,F1057),"",1*MID(tblSalaries[[#This Row],[How many hours of a day you work on Excel]],E1057,F1057)),0)</f>
        <v/>
      </c>
      <c r="H1057" s="11">
        <f t="shared" si="51"/>
        <v>8</v>
      </c>
      <c r="I1057" s="11">
        <f t="shared" si="52"/>
        <v>8</v>
      </c>
      <c r="J1057" s="11">
        <f t="shared" si="50"/>
        <v>8</v>
      </c>
    </row>
    <row r="1058" spans="2:10">
      <c r="B1058" s="9">
        <f t="array" ref="B1058">MIN(IFERROR(FIND(lstNum,tblSalaries[[#This Row],[How many hours of a day you work on Excel]]),""))</f>
        <v>9</v>
      </c>
      <c r="C1058" s="9">
        <f t="array" ref="C1058">SUMPRODUCT(COUNTIF(lstDigits,MID(tblSalaries[[#This Row],[How many hours of a day you work on Excel]],ROW($1:$9),1)))</f>
        <v>1</v>
      </c>
      <c r="D1058" s="11">
        <f t="array" ref="D1058">IFERROR(1*MID(tblSalaries[[#This Row],[How many hours of a day you work on Excel]],B1058,C1058),0)</f>
        <v>8</v>
      </c>
      <c r="E1058" s="9">
        <f t="array" ref="E1058">MIN(IFERROR(FIND(lstNum,tblSalaries[[#This Row],[How many hours of a day you work on Excel]],B1058+1),""))</f>
        <v>31</v>
      </c>
      <c r="F1058" s="9">
        <f t="array" ref="F1058">SUMPRODUCT(COUNTIF(lstDigits,MID(tblSalaries[[#This Row],[How many hours of a day you work on Excel]],ROW($1:$9)+1,1)))</f>
        <v>1</v>
      </c>
      <c r="G1058" s="11" t="str">
        <f t="array" ref="G1058">IFERROR(IF(D1058=1*MID(tblSalaries[[#This Row],[How many hours of a day you work on Excel]],E1058,F1058),"",1*MID(tblSalaries[[#This Row],[How many hours of a day you work on Excel]],E1058,F1058)),0)</f>
        <v/>
      </c>
      <c r="H1058" s="11">
        <f t="shared" si="51"/>
        <v>8</v>
      </c>
      <c r="I1058" s="11">
        <f t="shared" si="52"/>
        <v>8</v>
      </c>
      <c r="J1058" s="11">
        <f t="shared" si="50"/>
        <v>8</v>
      </c>
    </row>
    <row r="1059" spans="2:10">
      <c r="B1059" s="9">
        <f t="array" ref="B1059">MIN(IFERROR(FIND(lstNum,tblSalaries[[#This Row],[How many hours of a day you work on Excel]]),""))</f>
        <v>9</v>
      </c>
      <c r="C1059" s="9">
        <f t="array" ref="C1059">SUMPRODUCT(COUNTIF(lstDigits,MID(tblSalaries[[#This Row],[How many hours of a day you work on Excel]],ROW($1:$9),1)))</f>
        <v>1</v>
      </c>
      <c r="D1059" s="11">
        <f t="array" ref="D1059">IFERROR(1*MID(tblSalaries[[#This Row],[How many hours of a day you work on Excel]],B1059,C1059),0)</f>
        <v>8</v>
      </c>
      <c r="E1059" s="9">
        <f t="array" ref="E1059">MIN(IFERROR(FIND(lstNum,tblSalaries[[#This Row],[How many hours of a day you work on Excel]],B1059+1),""))</f>
        <v>31</v>
      </c>
      <c r="F1059" s="9">
        <f t="array" ref="F1059">SUMPRODUCT(COUNTIF(lstDigits,MID(tblSalaries[[#This Row],[How many hours of a day you work on Excel]],ROW($1:$9)+1,1)))</f>
        <v>1</v>
      </c>
      <c r="G1059" s="11" t="str">
        <f t="array" ref="G1059">IFERROR(IF(D1059=1*MID(tblSalaries[[#This Row],[How many hours of a day you work on Excel]],E1059,F1059),"",1*MID(tblSalaries[[#This Row],[How many hours of a day you work on Excel]],E1059,F1059)),0)</f>
        <v/>
      </c>
      <c r="H1059" s="11">
        <f t="shared" si="51"/>
        <v>8</v>
      </c>
      <c r="I1059" s="11">
        <f t="shared" si="52"/>
        <v>8</v>
      </c>
      <c r="J1059" s="11">
        <f t="shared" si="50"/>
        <v>8</v>
      </c>
    </row>
    <row r="1060" spans="2:10">
      <c r="B1060" s="9">
        <f t="array" ref="B1060">MIN(IFERROR(FIND(lstNum,tblSalaries[[#This Row],[How many hours of a day you work on Excel]]),""))</f>
        <v>1</v>
      </c>
      <c r="C1060" s="9">
        <f t="array" ref="C1060">SUMPRODUCT(COUNTIF(lstDigits,MID(tblSalaries[[#This Row],[How many hours of a day you work on Excel]],ROW($1:$9),1)))</f>
        <v>2</v>
      </c>
      <c r="D1060" s="11">
        <f t="array" ref="D1060">IFERROR(1*MID(tblSalaries[[#This Row],[How many hours of a day you work on Excel]],B1060,C1060),0)</f>
        <v>4</v>
      </c>
      <c r="E1060" s="9">
        <f t="array" ref="E1060">MIN(IFERROR(FIND(lstNum,tblSalaries[[#This Row],[How many hours of a day you work on Excel]],B1060+1),""))</f>
        <v>6</v>
      </c>
      <c r="F1060" s="9">
        <f t="array" ref="F1060">SUMPRODUCT(COUNTIF(lstDigits,MID(tblSalaries[[#This Row],[How many hours of a day you work on Excel]],ROW($1:$9)+1,1)))</f>
        <v>1</v>
      </c>
      <c r="G1060" s="11">
        <f t="array" ref="G1060">IFERROR(IF(D1060=1*MID(tblSalaries[[#This Row],[How many hours of a day you work on Excel]],E1060,F1060),"",1*MID(tblSalaries[[#This Row],[How many hours of a day you work on Excel]],E1060,F1060)),0)</f>
        <v>6</v>
      </c>
      <c r="H1060" s="11">
        <f t="shared" si="51"/>
        <v>5</v>
      </c>
      <c r="I1060" s="11">
        <f t="shared" si="52"/>
        <v>4</v>
      </c>
      <c r="J1060" s="11">
        <f t="shared" si="50"/>
        <v>6</v>
      </c>
    </row>
    <row r="1061" spans="2:10">
      <c r="B1061" s="9">
        <f t="array" ref="B1061">MIN(IFERROR(FIND(lstNum,tblSalaries[[#This Row],[How many hours of a day you work on Excel]]),""))</f>
        <v>1</v>
      </c>
      <c r="C1061" s="9">
        <f t="array" ref="C1061">SUMPRODUCT(COUNTIF(lstDigits,MID(tblSalaries[[#This Row],[How many hours of a day you work on Excel]],ROW($1:$9),1)))</f>
        <v>2</v>
      </c>
      <c r="D1061" s="11">
        <f t="array" ref="D1061">IFERROR(1*MID(tblSalaries[[#This Row],[How many hours of a day you work on Excel]],B1061,C1061),0)</f>
        <v>4</v>
      </c>
      <c r="E1061" s="9">
        <f t="array" ref="E1061">MIN(IFERROR(FIND(lstNum,tblSalaries[[#This Row],[How many hours of a day you work on Excel]],B1061+1),""))</f>
        <v>6</v>
      </c>
      <c r="F1061" s="9">
        <f t="array" ref="F1061">SUMPRODUCT(COUNTIF(lstDigits,MID(tblSalaries[[#This Row],[How many hours of a day you work on Excel]],ROW($1:$9)+1,1)))</f>
        <v>1</v>
      </c>
      <c r="G1061" s="11">
        <f t="array" ref="G1061">IFERROR(IF(D1061=1*MID(tblSalaries[[#This Row],[How many hours of a day you work on Excel]],E1061,F1061),"",1*MID(tblSalaries[[#This Row],[How many hours of a day you work on Excel]],E1061,F1061)),0)</f>
        <v>6</v>
      </c>
      <c r="H1061" s="11">
        <f t="shared" si="51"/>
        <v>5</v>
      </c>
      <c r="I1061" s="11">
        <f t="shared" si="52"/>
        <v>4</v>
      </c>
      <c r="J1061" s="11">
        <f t="shared" si="50"/>
        <v>6</v>
      </c>
    </row>
    <row r="1062" spans="2:10">
      <c r="B1062" s="9">
        <f t="array" ref="B1062">MIN(IFERROR(FIND(lstNum,tblSalaries[[#This Row],[How many hours of a day you work on Excel]]),""))</f>
        <v>1</v>
      </c>
      <c r="C1062" s="9">
        <f t="array" ref="C1062">SUMPRODUCT(COUNTIF(lstDigits,MID(tblSalaries[[#This Row],[How many hours of a day you work on Excel]],ROW($1:$9),1)))</f>
        <v>2</v>
      </c>
      <c r="D1062" s="11">
        <f t="array" ref="D1062">IFERROR(1*MID(tblSalaries[[#This Row],[How many hours of a day you work on Excel]],B1062,C1062),0)</f>
        <v>4</v>
      </c>
      <c r="E1062" s="9">
        <f t="array" ref="E1062">MIN(IFERROR(FIND(lstNum,tblSalaries[[#This Row],[How many hours of a day you work on Excel]],B1062+1),""))</f>
        <v>6</v>
      </c>
      <c r="F1062" s="9">
        <f t="array" ref="F1062">SUMPRODUCT(COUNTIF(lstDigits,MID(tblSalaries[[#This Row],[How many hours of a day you work on Excel]],ROW($1:$9)+1,1)))</f>
        <v>1</v>
      </c>
      <c r="G1062" s="11">
        <f t="array" ref="G1062">IFERROR(IF(D1062=1*MID(tblSalaries[[#This Row],[How many hours of a day you work on Excel]],E1062,F1062),"",1*MID(tblSalaries[[#This Row],[How many hours of a day you work on Excel]],E1062,F1062)),0)</f>
        <v>6</v>
      </c>
      <c r="H1062" s="11">
        <f t="shared" si="51"/>
        <v>5</v>
      </c>
      <c r="I1062" s="11">
        <f t="shared" si="52"/>
        <v>4</v>
      </c>
      <c r="J1062" s="11">
        <f t="shared" si="50"/>
        <v>6</v>
      </c>
    </row>
    <row r="1063" spans="2:10">
      <c r="B1063" s="9">
        <f t="array" ref="B1063">MIN(IFERROR(FIND(lstNum,tblSalaries[[#This Row],[How many hours of a day you work on Excel]]),""))</f>
        <v>1</v>
      </c>
      <c r="C1063" s="9">
        <f t="array" ref="C1063">SUMPRODUCT(COUNTIF(lstDigits,MID(tblSalaries[[#This Row],[How many hours of a day you work on Excel]],ROW($1:$9),1)))</f>
        <v>2</v>
      </c>
      <c r="D1063" s="11">
        <f t="array" ref="D1063">IFERROR(1*MID(tblSalaries[[#This Row],[How many hours of a day you work on Excel]],B1063,C1063),0)</f>
        <v>4</v>
      </c>
      <c r="E1063" s="9">
        <f t="array" ref="E1063">MIN(IFERROR(FIND(lstNum,tblSalaries[[#This Row],[How many hours of a day you work on Excel]],B1063+1),""))</f>
        <v>6</v>
      </c>
      <c r="F1063" s="9">
        <f t="array" ref="F1063">SUMPRODUCT(COUNTIF(lstDigits,MID(tblSalaries[[#This Row],[How many hours of a day you work on Excel]],ROW($1:$9)+1,1)))</f>
        <v>1</v>
      </c>
      <c r="G1063" s="11">
        <f t="array" ref="G1063">IFERROR(IF(D1063=1*MID(tblSalaries[[#This Row],[How many hours of a day you work on Excel]],E1063,F1063),"",1*MID(tblSalaries[[#This Row],[How many hours of a day you work on Excel]],E1063,F1063)),0)</f>
        <v>6</v>
      </c>
      <c r="H1063" s="11">
        <f t="shared" si="51"/>
        <v>5</v>
      </c>
      <c r="I1063" s="11">
        <f t="shared" si="52"/>
        <v>4</v>
      </c>
      <c r="J1063" s="11">
        <f t="shared" si="50"/>
        <v>6</v>
      </c>
    </row>
    <row r="1064" spans="2:10">
      <c r="B1064" s="9">
        <f t="array" ref="B1064">MIN(IFERROR(FIND(lstNum,tblSalaries[[#This Row],[How many hours of a day you work on Excel]]),""))</f>
        <v>1</v>
      </c>
      <c r="C1064" s="9">
        <f t="array" ref="C1064">SUMPRODUCT(COUNTIF(lstDigits,MID(tblSalaries[[#This Row],[How many hours of a day you work on Excel]],ROW($1:$9),1)))</f>
        <v>2</v>
      </c>
      <c r="D1064" s="11">
        <f t="array" ref="D1064">IFERROR(1*MID(tblSalaries[[#This Row],[How many hours of a day you work on Excel]],B1064,C1064),0)</f>
        <v>4</v>
      </c>
      <c r="E1064" s="9">
        <f t="array" ref="E1064">MIN(IFERROR(FIND(lstNum,tblSalaries[[#This Row],[How many hours of a day you work on Excel]],B1064+1),""))</f>
        <v>6</v>
      </c>
      <c r="F1064" s="9">
        <f t="array" ref="F1064">SUMPRODUCT(COUNTIF(lstDigits,MID(tblSalaries[[#This Row],[How many hours of a day you work on Excel]],ROW($1:$9)+1,1)))</f>
        <v>1</v>
      </c>
      <c r="G1064" s="11">
        <f t="array" ref="G1064">IFERROR(IF(D1064=1*MID(tblSalaries[[#This Row],[How many hours of a day you work on Excel]],E1064,F1064),"",1*MID(tblSalaries[[#This Row],[How many hours of a day you work on Excel]],E1064,F1064)),0)</f>
        <v>6</v>
      </c>
      <c r="H1064" s="11">
        <f t="shared" si="51"/>
        <v>5</v>
      </c>
      <c r="I1064" s="11">
        <f t="shared" si="52"/>
        <v>4</v>
      </c>
      <c r="J1064" s="11">
        <f t="shared" si="50"/>
        <v>6</v>
      </c>
    </row>
    <row r="1065" spans="2:10">
      <c r="B1065" s="9">
        <f t="array" ref="B1065">MIN(IFERROR(FIND(lstNum,tblSalaries[[#This Row],[How many hours of a day you work on Excel]]),""))</f>
        <v>1</v>
      </c>
      <c r="C1065" s="9">
        <f t="array" ref="C1065">SUMPRODUCT(COUNTIF(lstDigits,MID(tblSalaries[[#This Row],[How many hours of a day you work on Excel]],ROW($1:$9),1)))</f>
        <v>2</v>
      </c>
      <c r="D1065" s="11">
        <f t="array" ref="D1065">IFERROR(1*MID(tblSalaries[[#This Row],[How many hours of a day you work on Excel]],B1065,C1065),0)</f>
        <v>2</v>
      </c>
      <c r="E1065" s="9">
        <f t="array" ref="E1065">MIN(IFERROR(FIND(lstNum,tblSalaries[[#This Row],[How many hours of a day you work on Excel]],B1065+1),""))</f>
        <v>6</v>
      </c>
      <c r="F1065" s="9">
        <f t="array" ref="F1065">SUMPRODUCT(COUNTIF(lstDigits,MID(tblSalaries[[#This Row],[How many hours of a day you work on Excel]],ROW($1:$9)+1,1)))</f>
        <v>1</v>
      </c>
      <c r="G1065" s="11">
        <f t="array" ref="G1065">IFERROR(IF(D1065=1*MID(tblSalaries[[#This Row],[How many hours of a day you work on Excel]],E1065,F1065),"",1*MID(tblSalaries[[#This Row],[How many hours of a day you work on Excel]],E1065,F1065)),0)</f>
        <v>3</v>
      </c>
      <c r="H1065" s="11">
        <f t="shared" si="51"/>
        <v>2.5</v>
      </c>
      <c r="I1065" s="11">
        <f t="shared" si="52"/>
        <v>2</v>
      </c>
      <c r="J1065" s="11">
        <f t="shared" si="50"/>
        <v>3</v>
      </c>
    </row>
    <row r="1066" spans="2:10">
      <c r="B1066" s="9">
        <f t="array" ref="B1066">MIN(IFERROR(FIND(lstNum,tblSalaries[[#This Row],[How many hours of a day you work on Excel]]),""))</f>
        <v>1</v>
      </c>
      <c r="C1066" s="9">
        <f t="array" ref="C1066">SUMPRODUCT(COUNTIF(lstDigits,MID(tblSalaries[[#This Row],[How many hours of a day you work on Excel]],ROW($1:$9),1)))</f>
        <v>2</v>
      </c>
      <c r="D1066" s="11">
        <f t="array" ref="D1066">IFERROR(1*MID(tblSalaries[[#This Row],[How many hours of a day you work on Excel]],B1066,C1066),0)</f>
        <v>2</v>
      </c>
      <c r="E1066" s="9">
        <f t="array" ref="E1066">MIN(IFERROR(FIND(lstNum,tblSalaries[[#This Row],[How many hours of a day you work on Excel]],B1066+1),""))</f>
        <v>6</v>
      </c>
      <c r="F1066" s="9">
        <f t="array" ref="F1066">SUMPRODUCT(COUNTIF(lstDigits,MID(tblSalaries[[#This Row],[How many hours of a day you work on Excel]],ROW($1:$9)+1,1)))</f>
        <v>1</v>
      </c>
      <c r="G1066" s="11">
        <f t="array" ref="G1066">IFERROR(IF(D1066=1*MID(tblSalaries[[#This Row],[How many hours of a day you work on Excel]],E1066,F1066),"",1*MID(tblSalaries[[#This Row],[How many hours of a day you work on Excel]],E1066,F1066)),0)</f>
        <v>3</v>
      </c>
      <c r="H1066" s="11">
        <f t="shared" si="51"/>
        <v>2.5</v>
      </c>
      <c r="I1066" s="11">
        <f t="shared" si="52"/>
        <v>2</v>
      </c>
      <c r="J1066" s="11">
        <f t="shared" si="50"/>
        <v>3</v>
      </c>
    </row>
    <row r="1067" spans="2:10">
      <c r="B1067" s="9">
        <f t="array" ref="B1067">MIN(IFERROR(FIND(lstNum,tblSalaries[[#This Row],[How many hours of a day you work on Excel]]),""))</f>
        <v>1</v>
      </c>
      <c r="C1067" s="9">
        <f t="array" ref="C1067">SUMPRODUCT(COUNTIF(lstDigits,MID(tblSalaries[[#This Row],[How many hours of a day you work on Excel]],ROW($1:$9),1)))</f>
        <v>2</v>
      </c>
      <c r="D1067" s="11">
        <f t="array" ref="D1067">IFERROR(1*MID(tblSalaries[[#This Row],[How many hours of a day you work on Excel]],B1067,C1067),0)</f>
        <v>2</v>
      </c>
      <c r="E1067" s="9">
        <f t="array" ref="E1067">MIN(IFERROR(FIND(lstNum,tblSalaries[[#This Row],[How many hours of a day you work on Excel]],B1067+1),""))</f>
        <v>6</v>
      </c>
      <c r="F1067" s="9">
        <f t="array" ref="F1067">SUMPRODUCT(COUNTIF(lstDigits,MID(tblSalaries[[#This Row],[How many hours of a day you work on Excel]],ROW($1:$9)+1,1)))</f>
        <v>1</v>
      </c>
      <c r="G1067" s="11">
        <f t="array" ref="G1067">IFERROR(IF(D1067=1*MID(tblSalaries[[#This Row],[How many hours of a day you work on Excel]],E1067,F1067),"",1*MID(tblSalaries[[#This Row],[How many hours of a day you work on Excel]],E1067,F1067)),0)</f>
        <v>3</v>
      </c>
      <c r="H1067" s="11">
        <f t="shared" si="51"/>
        <v>2.5</v>
      </c>
      <c r="I1067" s="11">
        <f t="shared" si="52"/>
        <v>2</v>
      </c>
      <c r="J1067" s="11">
        <f t="shared" si="50"/>
        <v>3</v>
      </c>
    </row>
    <row r="1068" spans="2:10">
      <c r="B1068" s="9">
        <f t="array" ref="B1068">MIN(IFERROR(FIND(lstNum,tblSalaries[[#This Row],[How many hours of a day you work on Excel]]),""))</f>
        <v>1</v>
      </c>
      <c r="C1068" s="9">
        <f t="array" ref="C1068">SUMPRODUCT(COUNTIF(lstDigits,MID(tblSalaries[[#This Row],[How many hours of a day you work on Excel]],ROW($1:$9),1)))</f>
        <v>2</v>
      </c>
      <c r="D1068" s="11">
        <f t="array" ref="D1068">IFERROR(1*MID(tblSalaries[[#This Row],[How many hours of a day you work on Excel]],B1068,C1068),0)</f>
        <v>2</v>
      </c>
      <c r="E1068" s="9">
        <f t="array" ref="E1068">MIN(IFERROR(FIND(lstNum,tblSalaries[[#This Row],[How many hours of a day you work on Excel]],B1068+1),""))</f>
        <v>6</v>
      </c>
      <c r="F1068" s="9">
        <f t="array" ref="F1068">SUMPRODUCT(COUNTIF(lstDigits,MID(tblSalaries[[#This Row],[How many hours of a day you work on Excel]],ROW($1:$9)+1,1)))</f>
        <v>1</v>
      </c>
      <c r="G1068" s="11">
        <f t="array" ref="G1068">IFERROR(IF(D1068=1*MID(tblSalaries[[#This Row],[How many hours of a day you work on Excel]],E1068,F1068),"",1*MID(tblSalaries[[#This Row],[How many hours of a day you work on Excel]],E1068,F1068)),0)</f>
        <v>3</v>
      </c>
      <c r="H1068" s="11">
        <f t="shared" si="51"/>
        <v>2.5</v>
      </c>
      <c r="I1068" s="11">
        <f t="shared" si="52"/>
        <v>2</v>
      </c>
      <c r="J1068" s="11">
        <f t="shared" si="50"/>
        <v>3</v>
      </c>
    </row>
    <row r="1069" spans="2:10">
      <c r="B1069" s="9">
        <f t="array" ref="B1069">MIN(IFERROR(FIND(lstNum,tblSalaries[[#This Row],[How many hours of a day you work on Excel]]),""))</f>
        <v>1</v>
      </c>
      <c r="C1069" s="9">
        <f t="array" ref="C1069">SUMPRODUCT(COUNTIF(lstDigits,MID(tblSalaries[[#This Row],[How many hours of a day you work on Excel]],ROW($1:$9),1)))</f>
        <v>2</v>
      </c>
      <c r="D1069" s="11">
        <f t="array" ref="D1069">IFERROR(1*MID(tblSalaries[[#This Row],[How many hours of a day you work on Excel]],B1069,C1069),0)</f>
        <v>2</v>
      </c>
      <c r="E1069" s="9">
        <f t="array" ref="E1069">MIN(IFERROR(FIND(lstNum,tblSalaries[[#This Row],[How many hours of a day you work on Excel]],B1069+1),""))</f>
        <v>6</v>
      </c>
      <c r="F1069" s="9">
        <f t="array" ref="F1069">SUMPRODUCT(COUNTIF(lstDigits,MID(tblSalaries[[#This Row],[How many hours of a day you work on Excel]],ROW($1:$9)+1,1)))</f>
        <v>1</v>
      </c>
      <c r="G1069" s="11">
        <f t="array" ref="G1069">IFERROR(IF(D1069=1*MID(tblSalaries[[#This Row],[How many hours of a day you work on Excel]],E1069,F1069),"",1*MID(tblSalaries[[#This Row],[How many hours of a day you work on Excel]],E1069,F1069)),0)</f>
        <v>3</v>
      </c>
      <c r="H1069" s="11">
        <f t="shared" si="51"/>
        <v>2.5</v>
      </c>
      <c r="I1069" s="11">
        <f t="shared" si="52"/>
        <v>2</v>
      </c>
      <c r="J1069" s="11">
        <f t="shared" si="50"/>
        <v>3</v>
      </c>
    </row>
    <row r="1070" spans="2:10">
      <c r="B1070" s="9">
        <f t="array" ref="B1070">MIN(IFERROR(FIND(lstNum,tblSalaries[[#This Row],[How many hours of a day you work on Excel]]),""))</f>
        <v>1</v>
      </c>
      <c r="C1070" s="9">
        <f t="array" ref="C1070">SUMPRODUCT(COUNTIF(lstDigits,MID(tblSalaries[[#This Row],[How many hours of a day you work on Excel]],ROW($1:$9),1)))</f>
        <v>2</v>
      </c>
      <c r="D1070" s="11">
        <f t="array" ref="D1070">IFERROR(1*MID(tblSalaries[[#This Row],[How many hours of a day you work on Excel]],B1070,C1070),0)</f>
        <v>4</v>
      </c>
      <c r="E1070" s="9">
        <f t="array" ref="E1070">MIN(IFERROR(FIND(lstNum,tblSalaries[[#This Row],[How many hours of a day you work on Excel]],B1070+1),""))</f>
        <v>6</v>
      </c>
      <c r="F1070" s="9">
        <f t="array" ref="F1070">SUMPRODUCT(COUNTIF(lstDigits,MID(tblSalaries[[#This Row],[How many hours of a day you work on Excel]],ROW($1:$9)+1,1)))</f>
        <v>1</v>
      </c>
      <c r="G1070" s="11">
        <f t="array" ref="G1070">IFERROR(IF(D1070=1*MID(tblSalaries[[#This Row],[How many hours of a day you work on Excel]],E1070,F1070),"",1*MID(tblSalaries[[#This Row],[How many hours of a day you work on Excel]],E1070,F1070)),0)</f>
        <v>6</v>
      </c>
      <c r="H1070" s="11">
        <f t="shared" si="51"/>
        <v>5</v>
      </c>
      <c r="I1070" s="11">
        <f t="shared" si="52"/>
        <v>4</v>
      </c>
      <c r="J1070" s="11">
        <f t="shared" si="50"/>
        <v>6</v>
      </c>
    </row>
    <row r="1071" spans="2:10">
      <c r="B1071" s="9">
        <f t="array" ref="B1071">MIN(IFERROR(FIND(lstNum,tblSalaries[[#This Row],[How many hours of a day you work on Excel]]),""))</f>
        <v>1</v>
      </c>
      <c r="C1071" s="9">
        <f t="array" ref="C1071">SUMPRODUCT(COUNTIF(lstDigits,MID(tblSalaries[[#This Row],[How many hours of a day you work on Excel]],ROW($1:$9),1)))</f>
        <v>2</v>
      </c>
      <c r="D1071" s="11">
        <f t="array" ref="D1071">IFERROR(1*MID(tblSalaries[[#This Row],[How many hours of a day you work on Excel]],B1071,C1071),0)</f>
        <v>2</v>
      </c>
      <c r="E1071" s="9">
        <f t="array" ref="E1071">MIN(IFERROR(FIND(lstNum,tblSalaries[[#This Row],[How many hours of a day you work on Excel]],B1071+1),""))</f>
        <v>6</v>
      </c>
      <c r="F1071" s="9">
        <f t="array" ref="F1071">SUMPRODUCT(COUNTIF(lstDigits,MID(tblSalaries[[#This Row],[How many hours of a day you work on Excel]],ROW($1:$9)+1,1)))</f>
        <v>1</v>
      </c>
      <c r="G1071" s="11">
        <f t="array" ref="G1071">IFERROR(IF(D1071=1*MID(tblSalaries[[#This Row],[How many hours of a day you work on Excel]],E1071,F1071),"",1*MID(tblSalaries[[#This Row],[How many hours of a day you work on Excel]],E1071,F1071)),0)</f>
        <v>3</v>
      </c>
      <c r="H1071" s="11">
        <f t="shared" si="51"/>
        <v>2.5</v>
      </c>
      <c r="I1071" s="11">
        <f t="shared" si="52"/>
        <v>2</v>
      </c>
      <c r="J1071" s="11">
        <f t="shared" si="50"/>
        <v>3</v>
      </c>
    </row>
    <row r="1072" spans="2:10">
      <c r="B1072" s="9">
        <f t="array" ref="B1072">MIN(IFERROR(FIND(lstNum,tblSalaries[[#This Row],[How many hours of a day you work on Excel]]),""))</f>
        <v>9</v>
      </c>
      <c r="C1072" s="9">
        <f t="array" ref="C1072">SUMPRODUCT(COUNTIF(lstDigits,MID(tblSalaries[[#This Row],[How many hours of a day you work on Excel]],ROW($1:$9),1)))</f>
        <v>1</v>
      </c>
      <c r="D1072" s="11">
        <f t="array" ref="D1072">IFERROR(1*MID(tblSalaries[[#This Row],[How many hours of a day you work on Excel]],B1072,C1072),0)</f>
        <v>8</v>
      </c>
      <c r="E1072" s="9">
        <f t="array" ref="E1072">MIN(IFERROR(FIND(lstNum,tblSalaries[[#This Row],[How many hours of a day you work on Excel]],B1072+1),""))</f>
        <v>31</v>
      </c>
      <c r="F1072" s="9">
        <f t="array" ref="F1072">SUMPRODUCT(COUNTIF(lstDigits,MID(tblSalaries[[#This Row],[How many hours of a day you work on Excel]],ROW($1:$9)+1,1)))</f>
        <v>1</v>
      </c>
      <c r="G1072" s="11" t="str">
        <f t="array" ref="G1072">IFERROR(IF(D1072=1*MID(tblSalaries[[#This Row],[How many hours of a day you work on Excel]],E1072,F1072),"",1*MID(tblSalaries[[#This Row],[How many hours of a day you work on Excel]],E1072,F1072)),0)</f>
        <v/>
      </c>
      <c r="H1072" s="11">
        <f t="shared" si="51"/>
        <v>8</v>
      </c>
      <c r="I1072" s="11">
        <f t="shared" si="52"/>
        <v>8</v>
      </c>
      <c r="J1072" s="11">
        <f t="shared" si="50"/>
        <v>8</v>
      </c>
    </row>
    <row r="1073" spans="2:10">
      <c r="B1073" s="9">
        <f t="array" ref="B1073">MIN(IFERROR(FIND(lstNum,tblSalaries[[#This Row],[How many hours of a day you work on Excel]]),""))</f>
        <v>1</v>
      </c>
      <c r="C1073" s="9">
        <f t="array" ref="C1073">SUMPRODUCT(COUNTIF(lstDigits,MID(tblSalaries[[#This Row],[How many hours of a day you work on Excel]],ROW($1:$9),1)))</f>
        <v>2</v>
      </c>
      <c r="D1073" s="11">
        <f t="array" ref="D1073">IFERROR(1*MID(tblSalaries[[#This Row],[How many hours of a day you work on Excel]],B1073,C1073),0)</f>
        <v>4</v>
      </c>
      <c r="E1073" s="9">
        <f t="array" ref="E1073">MIN(IFERROR(FIND(lstNum,tblSalaries[[#This Row],[How many hours of a day you work on Excel]],B1073+1),""))</f>
        <v>6</v>
      </c>
      <c r="F1073" s="9">
        <f t="array" ref="F1073">SUMPRODUCT(COUNTIF(lstDigits,MID(tblSalaries[[#This Row],[How many hours of a day you work on Excel]],ROW($1:$9)+1,1)))</f>
        <v>1</v>
      </c>
      <c r="G1073" s="11">
        <f t="array" ref="G1073">IFERROR(IF(D1073=1*MID(tblSalaries[[#This Row],[How many hours of a day you work on Excel]],E1073,F1073),"",1*MID(tblSalaries[[#This Row],[How many hours of a day you work on Excel]],E1073,F1073)),0)</f>
        <v>6</v>
      </c>
      <c r="H1073" s="11">
        <f t="shared" si="51"/>
        <v>5</v>
      </c>
      <c r="I1073" s="11">
        <f t="shared" si="52"/>
        <v>4</v>
      </c>
      <c r="J1073" s="11">
        <f t="shared" si="50"/>
        <v>6</v>
      </c>
    </row>
    <row r="1074" spans="2:10">
      <c r="B1074" s="9">
        <f t="array" ref="B1074">MIN(IFERROR(FIND(lstNum,tblSalaries[[#This Row],[How many hours of a day you work on Excel]]),""))</f>
        <v>1</v>
      </c>
      <c r="C1074" s="9">
        <f t="array" ref="C1074">SUMPRODUCT(COUNTIF(lstDigits,MID(tblSalaries[[#This Row],[How many hours of a day you work on Excel]],ROW($1:$9),1)))</f>
        <v>2</v>
      </c>
      <c r="D1074" s="11">
        <f t="array" ref="D1074">IFERROR(1*MID(tblSalaries[[#This Row],[How many hours of a day you work on Excel]],B1074,C1074),0)</f>
        <v>2</v>
      </c>
      <c r="E1074" s="9">
        <f t="array" ref="E1074">MIN(IFERROR(FIND(lstNum,tblSalaries[[#This Row],[How many hours of a day you work on Excel]],B1074+1),""))</f>
        <v>6</v>
      </c>
      <c r="F1074" s="9">
        <f t="array" ref="F1074">SUMPRODUCT(COUNTIF(lstDigits,MID(tblSalaries[[#This Row],[How many hours of a day you work on Excel]],ROW($1:$9)+1,1)))</f>
        <v>1</v>
      </c>
      <c r="G1074" s="11">
        <f t="array" ref="G1074">IFERROR(IF(D1074=1*MID(tblSalaries[[#This Row],[How many hours of a day you work on Excel]],E1074,F1074),"",1*MID(tblSalaries[[#This Row],[How many hours of a day you work on Excel]],E1074,F1074)),0)</f>
        <v>3</v>
      </c>
      <c r="H1074" s="11">
        <f t="shared" si="51"/>
        <v>2.5</v>
      </c>
      <c r="I1074" s="11">
        <f t="shared" si="52"/>
        <v>2</v>
      </c>
      <c r="J1074" s="11">
        <f t="shared" si="50"/>
        <v>3</v>
      </c>
    </row>
    <row r="1075" spans="2:10">
      <c r="B1075" s="9">
        <f t="array" ref="B1075">MIN(IFERROR(FIND(lstNum,tblSalaries[[#This Row],[How many hours of a day you work on Excel]]),""))</f>
        <v>1</v>
      </c>
      <c r="C1075" s="9">
        <f t="array" ref="C1075">SUMPRODUCT(COUNTIF(lstDigits,MID(tblSalaries[[#This Row],[How many hours of a day you work on Excel]],ROW($1:$9),1)))</f>
        <v>2</v>
      </c>
      <c r="D1075" s="11">
        <f t="array" ref="D1075">IFERROR(1*MID(tblSalaries[[#This Row],[How many hours of a day you work on Excel]],B1075,C1075),0)</f>
        <v>4</v>
      </c>
      <c r="E1075" s="9">
        <f t="array" ref="E1075">MIN(IFERROR(FIND(lstNum,tblSalaries[[#This Row],[How many hours of a day you work on Excel]],B1075+1),""))</f>
        <v>6</v>
      </c>
      <c r="F1075" s="9">
        <f t="array" ref="F1075">SUMPRODUCT(COUNTIF(lstDigits,MID(tblSalaries[[#This Row],[How many hours of a day you work on Excel]],ROW($1:$9)+1,1)))</f>
        <v>1</v>
      </c>
      <c r="G1075" s="11">
        <f t="array" ref="G1075">IFERROR(IF(D1075=1*MID(tblSalaries[[#This Row],[How many hours of a day you work on Excel]],E1075,F1075),"",1*MID(tblSalaries[[#This Row],[How many hours of a day you work on Excel]],E1075,F1075)),0)</f>
        <v>6</v>
      </c>
      <c r="H1075" s="11">
        <f t="shared" si="51"/>
        <v>5</v>
      </c>
      <c r="I1075" s="11">
        <f t="shared" si="52"/>
        <v>4</v>
      </c>
      <c r="J1075" s="11">
        <f t="shared" si="50"/>
        <v>6</v>
      </c>
    </row>
    <row r="1076" spans="2:10">
      <c r="B1076" s="9">
        <f t="array" ref="B1076">MIN(IFERROR(FIND(lstNum,tblSalaries[[#This Row],[How many hours of a day you work on Excel]]),""))</f>
        <v>1</v>
      </c>
      <c r="C1076" s="9">
        <f t="array" ref="C1076">SUMPRODUCT(COUNTIF(lstDigits,MID(tblSalaries[[#This Row],[How many hours of a day you work on Excel]],ROW($1:$9),1)))</f>
        <v>2</v>
      </c>
      <c r="D1076" s="11">
        <f t="array" ref="D1076">IFERROR(1*MID(tblSalaries[[#This Row],[How many hours of a day you work on Excel]],B1076,C1076),0)</f>
        <v>4</v>
      </c>
      <c r="E1076" s="9">
        <f t="array" ref="E1076">MIN(IFERROR(FIND(lstNum,tblSalaries[[#This Row],[How many hours of a day you work on Excel]],B1076+1),""))</f>
        <v>6</v>
      </c>
      <c r="F1076" s="9">
        <f t="array" ref="F1076">SUMPRODUCT(COUNTIF(lstDigits,MID(tblSalaries[[#This Row],[How many hours of a day you work on Excel]],ROW($1:$9)+1,1)))</f>
        <v>1</v>
      </c>
      <c r="G1076" s="11">
        <f t="array" ref="G1076">IFERROR(IF(D1076=1*MID(tblSalaries[[#This Row],[How many hours of a day you work on Excel]],E1076,F1076),"",1*MID(tblSalaries[[#This Row],[How many hours of a day you work on Excel]],E1076,F1076)),0)</f>
        <v>6</v>
      </c>
      <c r="H1076" s="11">
        <f t="shared" si="51"/>
        <v>5</v>
      </c>
      <c r="I1076" s="11">
        <f t="shared" si="52"/>
        <v>4</v>
      </c>
      <c r="J1076" s="11">
        <f t="shared" si="50"/>
        <v>6</v>
      </c>
    </row>
    <row r="1077" spans="2:10">
      <c r="B1077" s="9">
        <f t="array" ref="B1077">MIN(IFERROR(FIND(lstNum,tblSalaries[[#This Row],[How many hours of a day you work on Excel]]),""))</f>
        <v>1</v>
      </c>
      <c r="C1077" s="9">
        <f t="array" ref="C1077">SUMPRODUCT(COUNTIF(lstDigits,MID(tblSalaries[[#This Row],[How many hours of a day you work on Excel]],ROW($1:$9),1)))</f>
        <v>2</v>
      </c>
      <c r="D1077" s="11">
        <f t="array" ref="D1077">IFERROR(1*MID(tblSalaries[[#This Row],[How many hours of a day you work on Excel]],B1077,C1077),0)</f>
        <v>2</v>
      </c>
      <c r="E1077" s="9">
        <f t="array" ref="E1077">MIN(IFERROR(FIND(lstNum,tblSalaries[[#This Row],[How many hours of a day you work on Excel]],B1077+1),""))</f>
        <v>6</v>
      </c>
      <c r="F1077" s="9">
        <f t="array" ref="F1077">SUMPRODUCT(COUNTIF(lstDigits,MID(tblSalaries[[#This Row],[How many hours of a day you work on Excel]],ROW($1:$9)+1,1)))</f>
        <v>1</v>
      </c>
      <c r="G1077" s="11">
        <f t="array" ref="G1077">IFERROR(IF(D1077=1*MID(tblSalaries[[#This Row],[How many hours of a day you work on Excel]],E1077,F1077),"",1*MID(tblSalaries[[#This Row],[How many hours of a day you work on Excel]],E1077,F1077)),0)</f>
        <v>3</v>
      </c>
      <c r="H1077" s="11">
        <f t="shared" si="51"/>
        <v>2.5</v>
      </c>
      <c r="I1077" s="11">
        <f t="shared" si="52"/>
        <v>2</v>
      </c>
      <c r="J1077" s="11">
        <f t="shared" si="50"/>
        <v>3</v>
      </c>
    </row>
    <row r="1078" spans="2:10">
      <c r="B1078" s="9">
        <f t="array" ref="B1078">MIN(IFERROR(FIND(lstNum,tblSalaries[[#This Row],[How many hours of a day you work on Excel]]),""))</f>
        <v>9</v>
      </c>
      <c r="C1078" s="9">
        <f t="array" ref="C1078">SUMPRODUCT(COUNTIF(lstDigits,MID(tblSalaries[[#This Row],[How many hours of a day you work on Excel]],ROW($1:$9),1)))</f>
        <v>1</v>
      </c>
      <c r="D1078" s="11">
        <f t="array" ref="D1078">IFERROR(1*MID(tblSalaries[[#This Row],[How many hours of a day you work on Excel]],B1078,C1078),0)</f>
        <v>8</v>
      </c>
      <c r="E1078" s="9">
        <f t="array" ref="E1078">MIN(IFERROR(FIND(lstNum,tblSalaries[[#This Row],[How many hours of a day you work on Excel]],B1078+1),""))</f>
        <v>31</v>
      </c>
      <c r="F1078" s="9">
        <f t="array" ref="F1078">SUMPRODUCT(COUNTIF(lstDigits,MID(tblSalaries[[#This Row],[How many hours of a day you work on Excel]],ROW($1:$9)+1,1)))</f>
        <v>1</v>
      </c>
      <c r="G1078" s="11" t="str">
        <f t="array" ref="G1078">IFERROR(IF(D1078=1*MID(tblSalaries[[#This Row],[How many hours of a day you work on Excel]],E1078,F1078),"",1*MID(tblSalaries[[#This Row],[How many hours of a day you work on Excel]],E1078,F1078)),0)</f>
        <v/>
      </c>
      <c r="H1078" s="11">
        <f t="shared" si="51"/>
        <v>8</v>
      </c>
      <c r="I1078" s="11">
        <f t="shared" si="52"/>
        <v>8</v>
      </c>
      <c r="J1078" s="11">
        <f t="shared" si="50"/>
        <v>8</v>
      </c>
    </row>
    <row r="1079" spans="2:10">
      <c r="B1079" s="9">
        <f t="array" ref="B1079">MIN(IFERROR(FIND(lstNum,tblSalaries[[#This Row],[How many hours of a day you work on Excel]]),""))</f>
        <v>1</v>
      </c>
      <c r="C1079" s="9">
        <f t="array" ref="C1079">SUMPRODUCT(COUNTIF(lstDigits,MID(tblSalaries[[#This Row],[How many hours of a day you work on Excel]],ROW($1:$9),1)))</f>
        <v>2</v>
      </c>
      <c r="D1079" s="11">
        <f t="array" ref="D1079">IFERROR(1*MID(tblSalaries[[#This Row],[How many hours of a day you work on Excel]],B1079,C1079),0)</f>
        <v>4</v>
      </c>
      <c r="E1079" s="9">
        <f t="array" ref="E1079">MIN(IFERROR(FIND(lstNum,tblSalaries[[#This Row],[How many hours of a day you work on Excel]],B1079+1),""))</f>
        <v>6</v>
      </c>
      <c r="F1079" s="9">
        <f t="array" ref="F1079">SUMPRODUCT(COUNTIF(lstDigits,MID(tblSalaries[[#This Row],[How many hours of a day you work on Excel]],ROW($1:$9)+1,1)))</f>
        <v>1</v>
      </c>
      <c r="G1079" s="11">
        <f t="array" ref="G1079">IFERROR(IF(D1079=1*MID(tblSalaries[[#This Row],[How many hours of a day you work on Excel]],E1079,F1079),"",1*MID(tblSalaries[[#This Row],[How many hours of a day you work on Excel]],E1079,F1079)),0)</f>
        <v>6</v>
      </c>
      <c r="H1079" s="11">
        <f t="shared" si="51"/>
        <v>5</v>
      </c>
      <c r="I1079" s="11">
        <f t="shared" si="52"/>
        <v>4</v>
      </c>
      <c r="J1079" s="11">
        <f t="shared" si="50"/>
        <v>6</v>
      </c>
    </row>
    <row r="1080" spans="2:10">
      <c r="B1080" s="9">
        <f t="array" ref="B1080">MIN(IFERROR(FIND(lstNum,tblSalaries[[#This Row],[How many hours of a day you work on Excel]]),""))</f>
        <v>9</v>
      </c>
      <c r="C1080" s="9">
        <f t="array" ref="C1080">SUMPRODUCT(COUNTIF(lstDigits,MID(tblSalaries[[#This Row],[How many hours of a day you work on Excel]],ROW($1:$9),1)))</f>
        <v>1</v>
      </c>
      <c r="D1080" s="11">
        <f t="array" ref="D1080">IFERROR(1*MID(tblSalaries[[#This Row],[How many hours of a day you work on Excel]],B1080,C1080),0)</f>
        <v>8</v>
      </c>
      <c r="E1080" s="9">
        <f t="array" ref="E1080">MIN(IFERROR(FIND(lstNum,tblSalaries[[#This Row],[How many hours of a day you work on Excel]],B1080+1),""))</f>
        <v>31</v>
      </c>
      <c r="F1080" s="9">
        <f t="array" ref="F1080">SUMPRODUCT(COUNTIF(lstDigits,MID(tblSalaries[[#This Row],[How many hours of a day you work on Excel]],ROW($1:$9)+1,1)))</f>
        <v>1</v>
      </c>
      <c r="G1080" s="11" t="str">
        <f t="array" ref="G1080">IFERROR(IF(D1080=1*MID(tblSalaries[[#This Row],[How many hours of a day you work on Excel]],E1080,F1080),"",1*MID(tblSalaries[[#This Row],[How many hours of a day you work on Excel]],E1080,F1080)),0)</f>
        <v/>
      </c>
      <c r="H1080" s="11">
        <f t="shared" si="51"/>
        <v>8</v>
      </c>
      <c r="I1080" s="11">
        <f t="shared" si="52"/>
        <v>8</v>
      </c>
      <c r="J1080" s="11">
        <f t="shared" si="50"/>
        <v>8</v>
      </c>
    </row>
    <row r="1081" spans="2:10">
      <c r="B1081" s="9">
        <f t="array" ref="B1081">MIN(IFERROR(FIND(lstNum,tblSalaries[[#This Row],[How many hours of a day you work on Excel]]),""))</f>
        <v>9</v>
      </c>
      <c r="C1081" s="9">
        <f t="array" ref="C1081">SUMPRODUCT(COUNTIF(lstDigits,MID(tblSalaries[[#This Row],[How many hours of a day you work on Excel]],ROW($1:$9),1)))</f>
        <v>1</v>
      </c>
      <c r="D1081" s="11">
        <f t="array" ref="D1081">IFERROR(1*MID(tblSalaries[[#This Row],[How many hours of a day you work on Excel]],B1081,C1081),0)</f>
        <v>8</v>
      </c>
      <c r="E1081" s="9">
        <f t="array" ref="E1081">MIN(IFERROR(FIND(lstNum,tblSalaries[[#This Row],[How many hours of a day you work on Excel]],B1081+1),""))</f>
        <v>31</v>
      </c>
      <c r="F1081" s="9">
        <f t="array" ref="F1081">SUMPRODUCT(COUNTIF(lstDigits,MID(tblSalaries[[#This Row],[How many hours of a day you work on Excel]],ROW($1:$9)+1,1)))</f>
        <v>1</v>
      </c>
      <c r="G1081" s="11" t="str">
        <f t="array" ref="G1081">IFERROR(IF(D1081=1*MID(tblSalaries[[#This Row],[How many hours of a day you work on Excel]],E1081,F1081),"",1*MID(tblSalaries[[#This Row],[How many hours of a day you work on Excel]],E1081,F1081)),0)</f>
        <v/>
      </c>
      <c r="H1081" s="11">
        <f t="shared" si="51"/>
        <v>8</v>
      </c>
      <c r="I1081" s="11">
        <f t="shared" si="52"/>
        <v>8</v>
      </c>
      <c r="J1081" s="11">
        <f t="shared" si="50"/>
        <v>8</v>
      </c>
    </row>
    <row r="1082" spans="2:10">
      <c r="B1082" s="9">
        <f t="array" ref="B1082">MIN(IFERROR(FIND(lstNum,tblSalaries[[#This Row],[How many hours of a day you work on Excel]]),""))</f>
        <v>1</v>
      </c>
      <c r="C1082" s="9">
        <f t="array" ref="C1082">SUMPRODUCT(COUNTIF(lstDigits,MID(tblSalaries[[#This Row],[How many hours of a day you work on Excel]],ROW($1:$9),1)))</f>
        <v>2</v>
      </c>
      <c r="D1082" s="11">
        <f t="array" ref="D1082">IFERROR(1*MID(tblSalaries[[#This Row],[How many hours of a day you work on Excel]],B1082,C1082),0)</f>
        <v>2</v>
      </c>
      <c r="E1082" s="9">
        <f t="array" ref="E1082">MIN(IFERROR(FIND(lstNum,tblSalaries[[#This Row],[How many hours of a day you work on Excel]],B1082+1),""))</f>
        <v>6</v>
      </c>
      <c r="F1082" s="9">
        <f t="array" ref="F1082">SUMPRODUCT(COUNTIF(lstDigits,MID(tblSalaries[[#This Row],[How many hours of a day you work on Excel]],ROW($1:$9)+1,1)))</f>
        <v>1</v>
      </c>
      <c r="G1082" s="11">
        <f t="array" ref="G1082">IFERROR(IF(D1082=1*MID(tblSalaries[[#This Row],[How many hours of a day you work on Excel]],E1082,F1082),"",1*MID(tblSalaries[[#This Row],[How many hours of a day you work on Excel]],E1082,F1082)),0)</f>
        <v>3</v>
      </c>
      <c r="H1082" s="11">
        <f t="shared" si="51"/>
        <v>2.5</v>
      </c>
      <c r="I1082" s="11">
        <f t="shared" si="52"/>
        <v>2</v>
      </c>
      <c r="J1082" s="11">
        <f t="shared" si="50"/>
        <v>3</v>
      </c>
    </row>
    <row r="1083" spans="2:10">
      <c r="B1083" s="9">
        <f t="array" ref="B1083">MIN(IFERROR(FIND(lstNum,tblSalaries[[#This Row],[How many hours of a day you work on Excel]]),""))</f>
        <v>9</v>
      </c>
      <c r="C1083" s="9">
        <f t="array" ref="C1083">SUMPRODUCT(COUNTIF(lstDigits,MID(tblSalaries[[#This Row],[How many hours of a day you work on Excel]],ROW($1:$9),1)))</f>
        <v>1</v>
      </c>
      <c r="D1083" s="11">
        <f t="array" ref="D1083">IFERROR(1*MID(tblSalaries[[#This Row],[How many hours of a day you work on Excel]],B1083,C1083),0)</f>
        <v>8</v>
      </c>
      <c r="E1083" s="9">
        <f t="array" ref="E1083">MIN(IFERROR(FIND(lstNum,tblSalaries[[#This Row],[How many hours of a day you work on Excel]],B1083+1),""))</f>
        <v>31</v>
      </c>
      <c r="F1083" s="9">
        <f t="array" ref="F1083">SUMPRODUCT(COUNTIF(lstDigits,MID(tblSalaries[[#This Row],[How many hours of a day you work on Excel]],ROW($1:$9)+1,1)))</f>
        <v>1</v>
      </c>
      <c r="G1083" s="11" t="str">
        <f t="array" ref="G1083">IFERROR(IF(D1083=1*MID(tblSalaries[[#This Row],[How many hours of a day you work on Excel]],E1083,F1083),"",1*MID(tblSalaries[[#This Row],[How many hours of a day you work on Excel]],E1083,F1083)),0)</f>
        <v/>
      </c>
      <c r="H1083" s="11">
        <f t="shared" si="51"/>
        <v>8</v>
      </c>
      <c r="I1083" s="11">
        <f t="shared" si="52"/>
        <v>8</v>
      </c>
      <c r="J1083" s="11">
        <f t="shared" si="50"/>
        <v>8</v>
      </c>
    </row>
    <row r="1084" spans="2:10">
      <c r="B1084" s="9">
        <f t="array" ref="B1084">MIN(IFERROR(FIND(lstNum,tblSalaries[[#This Row],[How many hours of a day you work on Excel]]),""))</f>
        <v>1</v>
      </c>
      <c r="C1084" s="9">
        <f t="array" ref="C1084">SUMPRODUCT(COUNTIF(lstDigits,MID(tblSalaries[[#This Row],[How many hours of a day you work on Excel]],ROW($1:$9),1)))</f>
        <v>2</v>
      </c>
      <c r="D1084" s="11">
        <f t="array" ref="D1084">IFERROR(1*MID(tblSalaries[[#This Row],[How many hours of a day you work on Excel]],B1084,C1084),0)</f>
        <v>4</v>
      </c>
      <c r="E1084" s="9">
        <f t="array" ref="E1084">MIN(IFERROR(FIND(lstNum,tblSalaries[[#This Row],[How many hours of a day you work on Excel]],B1084+1),""))</f>
        <v>6</v>
      </c>
      <c r="F1084" s="9">
        <f t="array" ref="F1084">SUMPRODUCT(COUNTIF(lstDigits,MID(tblSalaries[[#This Row],[How many hours of a day you work on Excel]],ROW($1:$9)+1,1)))</f>
        <v>1</v>
      </c>
      <c r="G1084" s="11">
        <f t="array" ref="G1084">IFERROR(IF(D1084=1*MID(tblSalaries[[#This Row],[How many hours of a day you work on Excel]],E1084,F1084),"",1*MID(tblSalaries[[#This Row],[How many hours of a day you work on Excel]],E1084,F1084)),0)</f>
        <v>6</v>
      </c>
      <c r="H1084" s="11">
        <f t="shared" si="51"/>
        <v>5</v>
      </c>
      <c r="I1084" s="11">
        <f t="shared" si="52"/>
        <v>4</v>
      </c>
      <c r="J1084" s="11">
        <f t="shared" si="50"/>
        <v>6</v>
      </c>
    </row>
    <row r="1085" spans="2:10">
      <c r="B1085" s="9">
        <f t="array" ref="B1085">MIN(IFERROR(FIND(lstNum,tblSalaries[[#This Row],[How many hours of a day you work on Excel]]),""))</f>
        <v>1</v>
      </c>
      <c r="C1085" s="9">
        <f t="array" ref="C1085">SUMPRODUCT(COUNTIF(lstDigits,MID(tblSalaries[[#This Row],[How many hours of a day you work on Excel]],ROW($1:$9),1)))</f>
        <v>2</v>
      </c>
      <c r="D1085" s="11">
        <f t="array" ref="D1085">IFERROR(1*MID(tblSalaries[[#This Row],[How many hours of a day you work on Excel]],B1085,C1085),0)</f>
        <v>1</v>
      </c>
      <c r="E1085" s="9">
        <f t="array" ref="E1085">MIN(IFERROR(FIND(lstNum,tblSalaries[[#This Row],[How many hours of a day you work on Excel]],B1085+1),""))</f>
        <v>6</v>
      </c>
      <c r="F1085" s="9">
        <f t="array" ref="F1085">SUMPRODUCT(COUNTIF(lstDigits,MID(tblSalaries[[#This Row],[How many hours of a day you work on Excel]],ROW($1:$9)+1,1)))</f>
        <v>1</v>
      </c>
      <c r="G1085" s="11">
        <f t="array" ref="G1085">IFERROR(IF(D1085=1*MID(tblSalaries[[#This Row],[How many hours of a day you work on Excel]],E1085,F1085),"",1*MID(tblSalaries[[#This Row],[How many hours of a day you work on Excel]],E1085,F1085)),0)</f>
        <v>2</v>
      </c>
      <c r="H1085" s="11">
        <f t="shared" si="51"/>
        <v>1.5</v>
      </c>
      <c r="I1085" s="11">
        <f t="shared" si="52"/>
        <v>1</v>
      </c>
      <c r="J1085" s="11">
        <f t="shared" si="50"/>
        <v>2</v>
      </c>
    </row>
    <row r="1086" spans="2:10">
      <c r="B1086" s="9">
        <f t="array" ref="B1086">MIN(IFERROR(FIND(lstNum,tblSalaries[[#This Row],[How many hours of a day you work on Excel]]),""))</f>
        <v>1</v>
      </c>
      <c r="C1086" s="9">
        <f t="array" ref="C1086">SUMPRODUCT(COUNTIF(lstDigits,MID(tblSalaries[[#This Row],[How many hours of a day you work on Excel]],ROW($1:$9),1)))</f>
        <v>2</v>
      </c>
      <c r="D1086" s="11">
        <f t="array" ref="D1086">IFERROR(1*MID(tblSalaries[[#This Row],[How many hours of a day you work on Excel]],B1086,C1086),0)</f>
        <v>1</v>
      </c>
      <c r="E1086" s="9">
        <f t="array" ref="E1086">MIN(IFERROR(FIND(lstNum,tblSalaries[[#This Row],[How many hours of a day you work on Excel]],B1086+1),""))</f>
        <v>6</v>
      </c>
      <c r="F1086" s="9">
        <f t="array" ref="F1086">SUMPRODUCT(COUNTIF(lstDigits,MID(tblSalaries[[#This Row],[How many hours of a day you work on Excel]],ROW($1:$9)+1,1)))</f>
        <v>1</v>
      </c>
      <c r="G1086" s="11">
        <f t="array" ref="G1086">IFERROR(IF(D1086=1*MID(tblSalaries[[#This Row],[How many hours of a day you work on Excel]],E1086,F1086),"",1*MID(tblSalaries[[#This Row],[How many hours of a day you work on Excel]],E1086,F1086)),0)</f>
        <v>2</v>
      </c>
      <c r="H1086" s="11">
        <f t="shared" si="51"/>
        <v>1.5</v>
      </c>
      <c r="I1086" s="11">
        <f t="shared" si="52"/>
        <v>1</v>
      </c>
      <c r="J1086" s="11">
        <f t="shared" si="50"/>
        <v>2</v>
      </c>
    </row>
    <row r="1087" spans="2:10">
      <c r="B1087" s="9">
        <f t="array" ref="B1087">MIN(IFERROR(FIND(lstNum,tblSalaries[[#This Row],[How many hours of a day you work on Excel]]),""))</f>
        <v>1</v>
      </c>
      <c r="C1087" s="9">
        <f t="array" ref="C1087">SUMPRODUCT(COUNTIF(lstDigits,MID(tblSalaries[[#This Row],[How many hours of a day you work on Excel]],ROW($1:$9),1)))</f>
        <v>2</v>
      </c>
      <c r="D1087" s="11">
        <f t="array" ref="D1087">IFERROR(1*MID(tblSalaries[[#This Row],[How many hours of a day you work on Excel]],B1087,C1087),0)</f>
        <v>2</v>
      </c>
      <c r="E1087" s="9">
        <f t="array" ref="E1087">MIN(IFERROR(FIND(lstNum,tblSalaries[[#This Row],[How many hours of a day you work on Excel]],B1087+1),""))</f>
        <v>6</v>
      </c>
      <c r="F1087" s="9">
        <f t="array" ref="F1087">SUMPRODUCT(COUNTIF(lstDigits,MID(tblSalaries[[#This Row],[How many hours of a day you work on Excel]],ROW($1:$9)+1,1)))</f>
        <v>1</v>
      </c>
      <c r="G1087" s="11">
        <f t="array" ref="G1087">IFERROR(IF(D1087=1*MID(tblSalaries[[#This Row],[How many hours of a day you work on Excel]],E1087,F1087),"",1*MID(tblSalaries[[#This Row],[How many hours of a day you work on Excel]],E1087,F1087)),0)</f>
        <v>3</v>
      </c>
      <c r="H1087" s="11">
        <f t="shared" si="51"/>
        <v>2.5</v>
      </c>
      <c r="I1087" s="11">
        <f t="shared" si="52"/>
        <v>2</v>
      </c>
      <c r="J1087" s="11">
        <f t="shared" si="50"/>
        <v>3</v>
      </c>
    </row>
    <row r="1088" spans="2:10">
      <c r="B1088" s="9">
        <f t="array" ref="B1088">MIN(IFERROR(FIND(lstNum,tblSalaries[[#This Row],[How many hours of a day you work on Excel]]),""))</f>
        <v>1</v>
      </c>
      <c r="C1088" s="9">
        <f t="array" ref="C1088">SUMPRODUCT(COUNTIF(lstDigits,MID(tblSalaries[[#This Row],[How many hours of a day you work on Excel]],ROW($1:$9),1)))</f>
        <v>2</v>
      </c>
      <c r="D1088" s="11">
        <f t="array" ref="D1088">IFERROR(1*MID(tblSalaries[[#This Row],[How many hours of a day you work on Excel]],B1088,C1088),0)</f>
        <v>2</v>
      </c>
      <c r="E1088" s="9">
        <f t="array" ref="E1088">MIN(IFERROR(FIND(lstNum,tblSalaries[[#This Row],[How many hours of a day you work on Excel]],B1088+1),""))</f>
        <v>6</v>
      </c>
      <c r="F1088" s="9">
        <f t="array" ref="F1088">SUMPRODUCT(COUNTIF(lstDigits,MID(tblSalaries[[#This Row],[How many hours of a day you work on Excel]],ROW($1:$9)+1,1)))</f>
        <v>1</v>
      </c>
      <c r="G1088" s="11">
        <f t="array" ref="G1088">IFERROR(IF(D1088=1*MID(tblSalaries[[#This Row],[How many hours of a day you work on Excel]],E1088,F1088),"",1*MID(tblSalaries[[#This Row],[How many hours of a day you work on Excel]],E1088,F1088)),0)</f>
        <v>3</v>
      </c>
      <c r="H1088" s="11">
        <f t="shared" si="51"/>
        <v>2.5</v>
      </c>
      <c r="I1088" s="11">
        <f t="shared" si="52"/>
        <v>2</v>
      </c>
      <c r="J1088" s="11">
        <f t="shared" si="50"/>
        <v>3</v>
      </c>
    </row>
    <row r="1089" spans="2:10">
      <c r="B1089" s="9">
        <f t="array" ref="B1089">MIN(IFERROR(FIND(lstNum,tblSalaries[[#This Row],[How many hours of a day you work on Excel]]),""))</f>
        <v>1</v>
      </c>
      <c r="C1089" s="9">
        <f t="array" ref="C1089">SUMPRODUCT(COUNTIF(lstDigits,MID(tblSalaries[[#This Row],[How many hours of a day you work on Excel]],ROW($1:$9),1)))</f>
        <v>2</v>
      </c>
      <c r="D1089" s="11">
        <f t="array" ref="D1089">IFERROR(1*MID(tblSalaries[[#This Row],[How many hours of a day you work on Excel]],B1089,C1089),0)</f>
        <v>2</v>
      </c>
      <c r="E1089" s="9">
        <f t="array" ref="E1089">MIN(IFERROR(FIND(lstNum,tblSalaries[[#This Row],[How many hours of a day you work on Excel]],B1089+1),""))</f>
        <v>6</v>
      </c>
      <c r="F1089" s="9">
        <f t="array" ref="F1089">SUMPRODUCT(COUNTIF(lstDigits,MID(tblSalaries[[#This Row],[How many hours of a day you work on Excel]],ROW($1:$9)+1,1)))</f>
        <v>1</v>
      </c>
      <c r="G1089" s="11">
        <f t="array" ref="G1089">IFERROR(IF(D1089=1*MID(tblSalaries[[#This Row],[How many hours of a day you work on Excel]],E1089,F1089),"",1*MID(tblSalaries[[#This Row],[How many hours of a day you work on Excel]],E1089,F1089)),0)</f>
        <v>3</v>
      </c>
      <c r="H1089" s="11">
        <f t="shared" si="51"/>
        <v>2.5</v>
      </c>
      <c r="I1089" s="11">
        <f t="shared" si="52"/>
        <v>2</v>
      </c>
      <c r="J1089" s="11">
        <f t="shared" si="50"/>
        <v>3</v>
      </c>
    </row>
    <row r="1090" spans="2:10">
      <c r="B1090" s="9">
        <f t="array" ref="B1090">MIN(IFERROR(FIND(lstNum,tblSalaries[[#This Row],[How many hours of a day you work on Excel]]),""))</f>
        <v>9</v>
      </c>
      <c r="C1090" s="9">
        <f t="array" ref="C1090">SUMPRODUCT(COUNTIF(lstDigits,MID(tblSalaries[[#This Row],[How many hours of a day you work on Excel]],ROW($1:$9),1)))</f>
        <v>1</v>
      </c>
      <c r="D1090" s="11">
        <f t="array" ref="D1090">IFERROR(1*MID(tblSalaries[[#This Row],[How many hours of a day you work on Excel]],B1090,C1090),0)</f>
        <v>8</v>
      </c>
      <c r="E1090" s="9">
        <f t="array" ref="E1090">MIN(IFERROR(FIND(lstNum,tblSalaries[[#This Row],[How many hours of a day you work on Excel]],B1090+1),""))</f>
        <v>31</v>
      </c>
      <c r="F1090" s="9">
        <f t="array" ref="F1090">SUMPRODUCT(COUNTIF(lstDigits,MID(tblSalaries[[#This Row],[How many hours of a day you work on Excel]],ROW($1:$9)+1,1)))</f>
        <v>1</v>
      </c>
      <c r="G1090" s="11" t="str">
        <f t="array" ref="G1090">IFERROR(IF(D1090=1*MID(tblSalaries[[#This Row],[How many hours of a day you work on Excel]],E1090,F1090),"",1*MID(tblSalaries[[#This Row],[How many hours of a day you work on Excel]],E1090,F1090)),0)</f>
        <v/>
      </c>
      <c r="H1090" s="11">
        <f t="shared" si="51"/>
        <v>8</v>
      </c>
      <c r="I1090" s="11">
        <f t="shared" si="52"/>
        <v>8</v>
      </c>
      <c r="J1090" s="11">
        <f t="shared" si="50"/>
        <v>8</v>
      </c>
    </row>
    <row r="1091" spans="2:10">
      <c r="B1091" s="9">
        <f t="array" ref="B1091">MIN(IFERROR(FIND(lstNum,tblSalaries[[#This Row],[How many hours of a day you work on Excel]]),""))</f>
        <v>1</v>
      </c>
      <c r="C1091" s="9">
        <f t="array" ref="C1091">SUMPRODUCT(COUNTIF(lstDigits,MID(tblSalaries[[#This Row],[How many hours of a day you work on Excel]],ROW($1:$9),1)))</f>
        <v>2</v>
      </c>
      <c r="D1091" s="11">
        <f t="array" ref="D1091">IFERROR(1*MID(tblSalaries[[#This Row],[How many hours of a day you work on Excel]],B1091,C1091),0)</f>
        <v>2</v>
      </c>
      <c r="E1091" s="9">
        <f t="array" ref="E1091">MIN(IFERROR(FIND(lstNum,tblSalaries[[#This Row],[How many hours of a day you work on Excel]],B1091+1),""))</f>
        <v>6</v>
      </c>
      <c r="F1091" s="9">
        <f t="array" ref="F1091">SUMPRODUCT(COUNTIF(lstDigits,MID(tblSalaries[[#This Row],[How many hours of a day you work on Excel]],ROW($1:$9)+1,1)))</f>
        <v>1</v>
      </c>
      <c r="G1091" s="11">
        <f t="array" ref="G1091">IFERROR(IF(D1091=1*MID(tblSalaries[[#This Row],[How many hours of a day you work on Excel]],E1091,F1091),"",1*MID(tblSalaries[[#This Row],[How many hours of a day you work on Excel]],E1091,F1091)),0)</f>
        <v>3</v>
      </c>
      <c r="H1091" s="11">
        <f t="shared" si="51"/>
        <v>2.5</v>
      </c>
      <c r="I1091" s="11">
        <f t="shared" si="52"/>
        <v>2</v>
      </c>
      <c r="J1091" s="11">
        <f t="shared" si="50"/>
        <v>3</v>
      </c>
    </row>
    <row r="1092" spans="2:10">
      <c r="B1092" s="9">
        <f t="array" ref="B1092">MIN(IFERROR(FIND(lstNum,tblSalaries[[#This Row],[How many hours of a day you work on Excel]]),""))</f>
        <v>1</v>
      </c>
      <c r="C1092" s="9">
        <f t="array" ref="C1092">SUMPRODUCT(COUNTIF(lstDigits,MID(tblSalaries[[#This Row],[How many hours of a day you work on Excel]],ROW($1:$9),1)))</f>
        <v>2</v>
      </c>
      <c r="D1092" s="11">
        <f t="array" ref="D1092">IFERROR(1*MID(tblSalaries[[#This Row],[How many hours of a day you work on Excel]],B1092,C1092),0)</f>
        <v>4</v>
      </c>
      <c r="E1092" s="9">
        <f t="array" ref="E1092">MIN(IFERROR(FIND(lstNum,tblSalaries[[#This Row],[How many hours of a day you work on Excel]],B1092+1),""))</f>
        <v>6</v>
      </c>
      <c r="F1092" s="9">
        <f t="array" ref="F1092">SUMPRODUCT(COUNTIF(lstDigits,MID(tblSalaries[[#This Row],[How many hours of a day you work on Excel]],ROW($1:$9)+1,1)))</f>
        <v>1</v>
      </c>
      <c r="G1092" s="11">
        <f t="array" ref="G1092">IFERROR(IF(D1092=1*MID(tblSalaries[[#This Row],[How many hours of a day you work on Excel]],E1092,F1092),"",1*MID(tblSalaries[[#This Row],[How many hours of a day you work on Excel]],E1092,F1092)),0)</f>
        <v>6</v>
      </c>
      <c r="H1092" s="11">
        <f t="shared" si="51"/>
        <v>5</v>
      </c>
      <c r="I1092" s="11">
        <f t="shared" si="52"/>
        <v>4</v>
      </c>
      <c r="J1092" s="11">
        <f t="shared" si="50"/>
        <v>6</v>
      </c>
    </row>
    <row r="1093" spans="2:10">
      <c r="B1093" s="9">
        <f t="array" ref="B1093">MIN(IFERROR(FIND(lstNum,tblSalaries[[#This Row],[How many hours of a day you work on Excel]]),""))</f>
        <v>1</v>
      </c>
      <c r="C1093" s="9">
        <f t="array" ref="C1093">SUMPRODUCT(COUNTIF(lstDigits,MID(tblSalaries[[#This Row],[How many hours of a day you work on Excel]],ROW($1:$9),1)))</f>
        <v>2</v>
      </c>
      <c r="D1093" s="11">
        <f t="array" ref="D1093">IFERROR(1*MID(tblSalaries[[#This Row],[How many hours of a day you work on Excel]],B1093,C1093),0)</f>
        <v>2</v>
      </c>
      <c r="E1093" s="9">
        <f t="array" ref="E1093">MIN(IFERROR(FIND(lstNum,tblSalaries[[#This Row],[How many hours of a day you work on Excel]],B1093+1),""))</f>
        <v>6</v>
      </c>
      <c r="F1093" s="9">
        <f t="array" ref="F1093">SUMPRODUCT(COUNTIF(lstDigits,MID(tblSalaries[[#This Row],[How many hours of a day you work on Excel]],ROW($1:$9)+1,1)))</f>
        <v>1</v>
      </c>
      <c r="G1093" s="11">
        <f t="array" ref="G1093">IFERROR(IF(D1093=1*MID(tblSalaries[[#This Row],[How many hours of a day you work on Excel]],E1093,F1093),"",1*MID(tblSalaries[[#This Row],[How many hours of a day you work on Excel]],E1093,F1093)),0)</f>
        <v>3</v>
      </c>
      <c r="H1093" s="11">
        <f t="shared" si="51"/>
        <v>2.5</v>
      </c>
      <c r="I1093" s="11">
        <f t="shared" si="52"/>
        <v>2</v>
      </c>
      <c r="J1093" s="11">
        <f t="shared" si="50"/>
        <v>3</v>
      </c>
    </row>
    <row r="1094" spans="2:10">
      <c r="B1094" s="9">
        <f t="array" ref="B1094">MIN(IFERROR(FIND(lstNum,tblSalaries[[#This Row],[How many hours of a day you work on Excel]]),""))</f>
        <v>9</v>
      </c>
      <c r="C1094" s="9">
        <f t="array" ref="C1094">SUMPRODUCT(COUNTIF(lstDigits,MID(tblSalaries[[#This Row],[How many hours of a day you work on Excel]],ROW($1:$9),1)))</f>
        <v>1</v>
      </c>
      <c r="D1094" s="11">
        <f t="array" ref="D1094">IFERROR(1*MID(tblSalaries[[#This Row],[How many hours of a day you work on Excel]],B1094,C1094),0)</f>
        <v>8</v>
      </c>
      <c r="E1094" s="9">
        <f t="array" ref="E1094">MIN(IFERROR(FIND(lstNum,tblSalaries[[#This Row],[How many hours of a day you work on Excel]],B1094+1),""))</f>
        <v>31</v>
      </c>
      <c r="F1094" s="9">
        <f t="array" ref="F1094">SUMPRODUCT(COUNTIF(lstDigits,MID(tblSalaries[[#This Row],[How many hours of a day you work on Excel]],ROW($1:$9)+1,1)))</f>
        <v>1</v>
      </c>
      <c r="G1094" s="11" t="str">
        <f t="array" ref="G1094">IFERROR(IF(D1094=1*MID(tblSalaries[[#This Row],[How many hours of a day you work on Excel]],E1094,F1094),"",1*MID(tblSalaries[[#This Row],[How many hours of a day you work on Excel]],E1094,F1094)),0)</f>
        <v/>
      </c>
      <c r="H1094" s="11">
        <f t="shared" si="51"/>
        <v>8</v>
      </c>
      <c r="I1094" s="11">
        <f t="shared" si="52"/>
        <v>8</v>
      </c>
      <c r="J1094" s="11">
        <f t="shared" si="50"/>
        <v>8</v>
      </c>
    </row>
    <row r="1095" spans="2:10">
      <c r="B1095" s="9">
        <f t="array" ref="B1095">MIN(IFERROR(FIND(lstNum,tblSalaries[[#This Row],[How many hours of a day you work on Excel]]),""))</f>
        <v>1</v>
      </c>
      <c r="C1095" s="9">
        <f t="array" ref="C1095">SUMPRODUCT(COUNTIF(lstDigits,MID(tblSalaries[[#This Row],[How many hours of a day you work on Excel]],ROW($1:$9),1)))</f>
        <v>2</v>
      </c>
      <c r="D1095" s="11">
        <f t="array" ref="D1095">IFERROR(1*MID(tblSalaries[[#This Row],[How many hours of a day you work on Excel]],B1095,C1095),0)</f>
        <v>4</v>
      </c>
      <c r="E1095" s="9">
        <f t="array" ref="E1095">MIN(IFERROR(FIND(lstNum,tblSalaries[[#This Row],[How many hours of a day you work on Excel]],B1095+1),""))</f>
        <v>6</v>
      </c>
      <c r="F1095" s="9">
        <f t="array" ref="F1095">SUMPRODUCT(COUNTIF(lstDigits,MID(tblSalaries[[#This Row],[How many hours of a day you work on Excel]],ROW($1:$9)+1,1)))</f>
        <v>1</v>
      </c>
      <c r="G1095" s="11">
        <f t="array" ref="G1095">IFERROR(IF(D1095=1*MID(tblSalaries[[#This Row],[How many hours of a day you work on Excel]],E1095,F1095),"",1*MID(tblSalaries[[#This Row],[How many hours of a day you work on Excel]],E1095,F1095)),0)</f>
        <v>6</v>
      </c>
      <c r="H1095" s="11">
        <f t="shared" si="51"/>
        <v>5</v>
      </c>
      <c r="I1095" s="11">
        <f t="shared" si="52"/>
        <v>4</v>
      </c>
      <c r="J1095" s="11">
        <f t="shared" ref="J1095:J1158" si="53">MAX(D1095,G1095)</f>
        <v>6</v>
      </c>
    </row>
    <row r="1096" spans="2:10">
      <c r="B1096" s="9">
        <f t="array" ref="B1096">MIN(IFERROR(FIND(lstNum,tblSalaries[[#This Row],[How many hours of a day you work on Excel]]),""))</f>
        <v>1</v>
      </c>
      <c r="C1096" s="9">
        <f t="array" ref="C1096">SUMPRODUCT(COUNTIF(lstDigits,MID(tblSalaries[[#This Row],[How many hours of a day you work on Excel]],ROW($1:$9),1)))</f>
        <v>2</v>
      </c>
      <c r="D1096" s="11">
        <f t="array" ref="D1096">IFERROR(1*MID(tblSalaries[[#This Row],[How many hours of a day you work on Excel]],B1096,C1096),0)</f>
        <v>4</v>
      </c>
      <c r="E1096" s="9">
        <f t="array" ref="E1096">MIN(IFERROR(FIND(lstNum,tblSalaries[[#This Row],[How many hours of a day you work on Excel]],B1096+1),""))</f>
        <v>6</v>
      </c>
      <c r="F1096" s="9">
        <f t="array" ref="F1096">SUMPRODUCT(COUNTIF(lstDigits,MID(tblSalaries[[#This Row],[How many hours of a day you work on Excel]],ROW($1:$9)+1,1)))</f>
        <v>1</v>
      </c>
      <c r="G1096" s="11">
        <f t="array" ref="G1096">IFERROR(IF(D1096=1*MID(tblSalaries[[#This Row],[How many hours of a day you work on Excel]],E1096,F1096),"",1*MID(tblSalaries[[#This Row],[How many hours of a day you work on Excel]],E1096,F1096)),0)</f>
        <v>6</v>
      </c>
      <c r="H1096" s="11">
        <f t="shared" si="51"/>
        <v>5</v>
      </c>
      <c r="I1096" s="11">
        <f t="shared" si="52"/>
        <v>4</v>
      </c>
      <c r="J1096" s="11">
        <f t="shared" si="53"/>
        <v>6</v>
      </c>
    </row>
    <row r="1097" spans="2:10">
      <c r="B1097" s="9">
        <f t="array" ref="B1097">MIN(IFERROR(FIND(lstNum,tblSalaries[[#This Row],[How many hours of a day you work on Excel]]),""))</f>
        <v>9</v>
      </c>
      <c r="C1097" s="9">
        <f t="array" ref="C1097">SUMPRODUCT(COUNTIF(lstDigits,MID(tblSalaries[[#This Row],[How many hours of a day you work on Excel]],ROW($1:$9),1)))</f>
        <v>1</v>
      </c>
      <c r="D1097" s="11">
        <f t="array" ref="D1097">IFERROR(1*MID(tblSalaries[[#This Row],[How many hours of a day you work on Excel]],B1097,C1097),0)</f>
        <v>8</v>
      </c>
      <c r="E1097" s="9">
        <f t="array" ref="E1097">MIN(IFERROR(FIND(lstNum,tblSalaries[[#This Row],[How many hours of a day you work on Excel]],B1097+1),""))</f>
        <v>31</v>
      </c>
      <c r="F1097" s="9">
        <f t="array" ref="F1097">SUMPRODUCT(COUNTIF(lstDigits,MID(tblSalaries[[#This Row],[How many hours of a day you work on Excel]],ROW($1:$9)+1,1)))</f>
        <v>1</v>
      </c>
      <c r="G1097" s="11" t="str">
        <f t="array" ref="G1097">IFERROR(IF(D1097=1*MID(tblSalaries[[#This Row],[How many hours of a day you work on Excel]],E1097,F1097),"",1*MID(tblSalaries[[#This Row],[How many hours of a day you work on Excel]],E1097,F1097)),0)</f>
        <v/>
      </c>
      <c r="H1097" s="11">
        <f t="shared" si="51"/>
        <v>8</v>
      </c>
      <c r="I1097" s="11">
        <f t="shared" si="52"/>
        <v>8</v>
      </c>
      <c r="J1097" s="11">
        <f t="shared" si="53"/>
        <v>8</v>
      </c>
    </row>
    <row r="1098" spans="2:10">
      <c r="B1098" s="9">
        <f t="array" ref="B1098">MIN(IFERROR(FIND(lstNum,tblSalaries[[#This Row],[How many hours of a day you work on Excel]]),""))</f>
        <v>1</v>
      </c>
      <c r="C1098" s="9">
        <f t="array" ref="C1098">SUMPRODUCT(COUNTIF(lstDigits,MID(tblSalaries[[#This Row],[How many hours of a day you work on Excel]],ROW($1:$9),1)))</f>
        <v>2</v>
      </c>
      <c r="D1098" s="11">
        <f t="array" ref="D1098">IFERROR(1*MID(tblSalaries[[#This Row],[How many hours of a day you work on Excel]],B1098,C1098),0)</f>
        <v>1</v>
      </c>
      <c r="E1098" s="9">
        <f t="array" ref="E1098">MIN(IFERROR(FIND(lstNum,tblSalaries[[#This Row],[How many hours of a day you work on Excel]],B1098+1),""))</f>
        <v>6</v>
      </c>
      <c r="F1098" s="9">
        <f t="array" ref="F1098">SUMPRODUCT(COUNTIF(lstDigits,MID(tblSalaries[[#This Row],[How many hours of a day you work on Excel]],ROW($1:$9)+1,1)))</f>
        <v>1</v>
      </c>
      <c r="G1098" s="11">
        <f t="array" ref="G1098">IFERROR(IF(D1098=1*MID(tblSalaries[[#This Row],[How many hours of a day you work on Excel]],E1098,F1098),"",1*MID(tblSalaries[[#This Row],[How many hours of a day you work on Excel]],E1098,F1098)),0)</f>
        <v>2</v>
      </c>
      <c r="H1098" s="11">
        <f t="shared" si="51"/>
        <v>1.5</v>
      </c>
      <c r="I1098" s="11">
        <f t="shared" si="52"/>
        <v>1</v>
      </c>
      <c r="J1098" s="11">
        <f t="shared" si="53"/>
        <v>2</v>
      </c>
    </row>
    <row r="1099" spans="2:10">
      <c r="B1099" s="9">
        <f t="array" ref="B1099">MIN(IFERROR(FIND(lstNum,tblSalaries[[#This Row],[How many hours of a day you work on Excel]]),""))</f>
        <v>9</v>
      </c>
      <c r="C1099" s="9">
        <f t="array" ref="C1099">SUMPRODUCT(COUNTIF(lstDigits,MID(tblSalaries[[#This Row],[How many hours of a day you work on Excel]],ROW($1:$9),1)))</f>
        <v>1</v>
      </c>
      <c r="D1099" s="11">
        <f t="array" ref="D1099">IFERROR(1*MID(tblSalaries[[#This Row],[How many hours of a day you work on Excel]],B1099,C1099),0)</f>
        <v>8</v>
      </c>
      <c r="E1099" s="9">
        <f t="array" ref="E1099">MIN(IFERROR(FIND(lstNum,tblSalaries[[#This Row],[How many hours of a day you work on Excel]],B1099+1),""))</f>
        <v>31</v>
      </c>
      <c r="F1099" s="9">
        <f t="array" ref="F1099">SUMPRODUCT(COUNTIF(lstDigits,MID(tblSalaries[[#This Row],[How many hours of a day you work on Excel]],ROW($1:$9)+1,1)))</f>
        <v>1</v>
      </c>
      <c r="G1099" s="11" t="str">
        <f t="array" ref="G1099">IFERROR(IF(D1099=1*MID(tblSalaries[[#This Row],[How many hours of a day you work on Excel]],E1099,F1099),"",1*MID(tblSalaries[[#This Row],[How many hours of a day you work on Excel]],E1099,F1099)),0)</f>
        <v/>
      </c>
      <c r="H1099" s="11">
        <f t="shared" si="51"/>
        <v>8</v>
      </c>
      <c r="I1099" s="11">
        <f t="shared" si="52"/>
        <v>8</v>
      </c>
      <c r="J1099" s="11">
        <f t="shared" si="53"/>
        <v>8</v>
      </c>
    </row>
    <row r="1100" spans="2:10">
      <c r="B1100" s="9">
        <f t="array" ref="B1100">MIN(IFERROR(FIND(lstNum,tblSalaries[[#This Row],[How many hours of a day you work on Excel]]),""))</f>
        <v>1</v>
      </c>
      <c r="C1100" s="9">
        <f t="array" ref="C1100">SUMPRODUCT(COUNTIF(lstDigits,MID(tblSalaries[[#This Row],[How many hours of a day you work on Excel]],ROW($1:$9),1)))</f>
        <v>2</v>
      </c>
      <c r="D1100" s="11">
        <f t="array" ref="D1100">IFERROR(1*MID(tblSalaries[[#This Row],[How many hours of a day you work on Excel]],B1100,C1100),0)</f>
        <v>2</v>
      </c>
      <c r="E1100" s="9">
        <f t="array" ref="E1100">MIN(IFERROR(FIND(lstNum,tblSalaries[[#This Row],[How many hours of a day you work on Excel]],B1100+1),""))</f>
        <v>6</v>
      </c>
      <c r="F1100" s="9">
        <f t="array" ref="F1100">SUMPRODUCT(COUNTIF(lstDigits,MID(tblSalaries[[#This Row],[How many hours of a day you work on Excel]],ROW($1:$9)+1,1)))</f>
        <v>1</v>
      </c>
      <c r="G1100" s="11">
        <f t="array" ref="G1100">IFERROR(IF(D1100=1*MID(tblSalaries[[#This Row],[How many hours of a day you work on Excel]],E1100,F1100),"",1*MID(tblSalaries[[#This Row],[How many hours of a day you work on Excel]],E1100,F1100)),0)</f>
        <v>3</v>
      </c>
      <c r="H1100" s="11">
        <f t="shared" si="51"/>
        <v>2.5</v>
      </c>
      <c r="I1100" s="11">
        <f t="shared" si="52"/>
        <v>2</v>
      </c>
      <c r="J1100" s="11">
        <f t="shared" si="53"/>
        <v>3</v>
      </c>
    </row>
    <row r="1101" spans="2:10">
      <c r="B1101" s="9">
        <f t="array" ref="B1101">MIN(IFERROR(FIND(lstNum,tblSalaries[[#This Row],[How many hours of a day you work on Excel]]),""))</f>
        <v>1</v>
      </c>
      <c r="C1101" s="9">
        <f t="array" ref="C1101">SUMPRODUCT(COUNTIF(lstDigits,MID(tblSalaries[[#This Row],[How many hours of a day you work on Excel]],ROW($1:$9),1)))</f>
        <v>2</v>
      </c>
      <c r="D1101" s="11">
        <f t="array" ref="D1101">IFERROR(1*MID(tblSalaries[[#This Row],[How many hours of a day you work on Excel]],B1101,C1101),0)</f>
        <v>1</v>
      </c>
      <c r="E1101" s="9">
        <f t="array" ref="E1101">MIN(IFERROR(FIND(lstNum,tblSalaries[[#This Row],[How many hours of a day you work on Excel]],B1101+1),""))</f>
        <v>6</v>
      </c>
      <c r="F1101" s="9">
        <f t="array" ref="F1101">SUMPRODUCT(COUNTIF(lstDigits,MID(tblSalaries[[#This Row],[How many hours of a day you work on Excel]],ROW($1:$9)+1,1)))</f>
        <v>1</v>
      </c>
      <c r="G1101" s="11">
        <f t="array" ref="G1101">IFERROR(IF(D1101=1*MID(tblSalaries[[#This Row],[How many hours of a day you work on Excel]],E1101,F1101),"",1*MID(tblSalaries[[#This Row],[How many hours of a day you work on Excel]],E1101,F1101)),0)</f>
        <v>2</v>
      </c>
      <c r="H1101" s="11">
        <f t="shared" si="51"/>
        <v>1.5</v>
      </c>
      <c r="I1101" s="11">
        <f t="shared" si="52"/>
        <v>1</v>
      </c>
      <c r="J1101" s="11">
        <f t="shared" si="53"/>
        <v>2</v>
      </c>
    </row>
    <row r="1102" spans="2:10">
      <c r="B1102" s="9">
        <f t="array" ref="B1102">MIN(IFERROR(FIND(lstNum,tblSalaries[[#This Row],[How many hours of a day you work on Excel]]),""))</f>
        <v>1</v>
      </c>
      <c r="C1102" s="9">
        <f t="array" ref="C1102">SUMPRODUCT(COUNTIF(lstDigits,MID(tblSalaries[[#This Row],[How many hours of a day you work on Excel]],ROW($1:$9),1)))</f>
        <v>2</v>
      </c>
      <c r="D1102" s="11">
        <f t="array" ref="D1102">IFERROR(1*MID(tblSalaries[[#This Row],[How many hours of a day you work on Excel]],B1102,C1102),0)</f>
        <v>4</v>
      </c>
      <c r="E1102" s="9">
        <f t="array" ref="E1102">MIN(IFERROR(FIND(lstNum,tblSalaries[[#This Row],[How many hours of a day you work on Excel]],B1102+1),""))</f>
        <v>6</v>
      </c>
      <c r="F1102" s="9">
        <f t="array" ref="F1102">SUMPRODUCT(COUNTIF(lstDigits,MID(tblSalaries[[#This Row],[How many hours of a day you work on Excel]],ROW($1:$9)+1,1)))</f>
        <v>1</v>
      </c>
      <c r="G1102" s="11">
        <f t="array" ref="G1102">IFERROR(IF(D1102=1*MID(tblSalaries[[#This Row],[How many hours of a day you work on Excel]],E1102,F1102),"",1*MID(tblSalaries[[#This Row],[How many hours of a day you work on Excel]],E1102,F1102)),0)</f>
        <v>6</v>
      </c>
      <c r="H1102" s="11">
        <f t="shared" si="51"/>
        <v>5</v>
      </c>
      <c r="I1102" s="11">
        <f t="shared" si="52"/>
        <v>4</v>
      </c>
      <c r="J1102" s="11">
        <f t="shared" si="53"/>
        <v>6</v>
      </c>
    </row>
    <row r="1103" spans="2:10">
      <c r="B1103" s="9">
        <f t="array" ref="B1103">MIN(IFERROR(FIND(lstNum,tblSalaries[[#This Row],[How many hours of a day you work on Excel]]),""))</f>
        <v>9</v>
      </c>
      <c r="C1103" s="9">
        <f t="array" ref="C1103">SUMPRODUCT(COUNTIF(lstDigits,MID(tblSalaries[[#This Row],[How many hours of a day you work on Excel]],ROW($1:$9),1)))</f>
        <v>1</v>
      </c>
      <c r="D1103" s="11">
        <f t="array" ref="D1103">IFERROR(1*MID(tblSalaries[[#This Row],[How many hours of a day you work on Excel]],B1103,C1103),0)</f>
        <v>8</v>
      </c>
      <c r="E1103" s="9">
        <f t="array" ref="E1103">MIN(IFERROR(FIND(lstNum,tblSalaries[[#This Row],[How many hours of a day you work on Excel]],B1103+1),""))</f>
        <v>31</v>
      </c>
      <c r="F1103" s="9">
        <f t="array" ref="F1103">SUMPRODUCT(COUNTIF(lstDigits,MID(tblSalaries[[#This Row],[How many hours of a day you work on Excel]],ROW($1:$9)+1,1)))</f>
        <v>1</v>
      </c>
      <c r="G1103" s="11" t="str">
        <f t="array" ref="G1103">IFERROR(IF(D1103=1*MID(tblSalaries[[#This Row],[How many hours of a day you work on Excel]],E1103,F1103),"",1*MID(tblSalaries[[#This Row],[How many hours of a day you work on Excel]],E1103,F1103)),0)</f>
        <v/>
      </c>
      <c r="H1103" s="11">
        <f t="shared" si="51"/>
        <v>8</v>
      </c>
      <c r="I1103" s="11">
        <f t="shared" si="52"/>
        <v>8</v>
      </c>
      <c r="J1103" s="11">
        <f t="shared" si="53"/>
        <v>8</v>
      </c>
    </row>
    <row r="1104" spans="2:10">
      <c r="B1104" s="9">
        <f t="array" ref="B1104">MIN(IFERROR(FIND(lstNum,tblSalaries[[#This Row],[How many hours of a day you work on Excel]]),""))</f>
        <v>1</v>
      </c>
      <c r="C1104" s="9">
        <f t="array" ref="C1104">SUMPRODUCT(COUNTIF(lstDigits,MID(tblSalaries[[#This Row],[How many hours of a day you work on Excel]],ROW($1:$9),1)))</f>
        <v>2</v>
      </c>
      <c r="D1104" s="11">
        <f t="array" ref="D1104">IFERROR(1*MID(tblSalaries[[#This Row],[How many hours of a day you work on Excel]],B1104,C1104),0)</f>
        <v>1</v>
      </c>
      <c r="E1104" s="9">
        <f t="array" ref="E1104">MIN(IFERROR(FIND(lstNum,tblSalaries[[#This Row],[How many hours of a day you work on Excel]],B1104+1),""))</f>
        <v>6</v>
      </c>
      <c r="F1104" s="9">
        <f t="array" ref="F1104">SUMPRODUCT(COUNTIF(lstDigits,MID(tblSalaries[[#This Row],[How many hours of a day you work on Excel]],ROW($1:$9)+1,1)))</f>
        <v>1</v>
      </c>
      <c r="G1104" s="11">
        <f t="array" ref="G1104">IFERROR(IF(D1104=1*MID(tblSalaries[[#This Row],[How many hours of a day you work on Excel]],E1104,F1104),"",1*MID(tblSalaries[[#This Row],[How many hours of a day you work on Excel]],E1104,F1104)),0)</f>
        <v>2</v>
      </c>
      <c r="H1104" s="11">
        <f t="shared" si="51"/>
        <v>1.5</v>
      </c>
      <c r="I1104" s="11">
        <f t="shared" si="52"/>
        <v>1</v>
      </c>
      <c r="J1104" s="11">
        <f t="shared" si="53"/>
        <v>2</v>
      </c>
    </row>
    <row r="1105" spans="2:10">
      <c r="B1105" s="9">
        <f t="array" ref="B1105">MIN(IFERROR(FIND(lstNum,tblSalaries[[#This Row],[How many hours of a day you work on Excel]]),""))</f>
        <v>1</v>
      </c>
      <c r="C1105" s="9">
        <f t="array" ref="C1105">SUMPRODUCT(COUNTIF(lstDigits,MID(tblSalaries[[#This Row],[How many hours of a day you work on Excel]],ROW($1:$9),1)))</f>
        <v>2</v>
      </c>
      <c r="D1105" s="11">
        <f t="array" ref="D1105">IFERROR(1*MID(tblSalaries[[#This Row],[How many hours of a day you work on Excel]],B1105,C1105),0)</f>
        <v>2</v>
      </c>
      <c r="E1105" s="9">
        <f t="array" ref="E1105">MIN(IFERROR(FIND(lstNum,tblSalaries[[#This Row],[How many hours of a day you work on Excel]],B1105+1),""))</f>
        <v>6</v>
      </c>
      <c r="F1105" s="9">
        <f t="array" ref="F1105">SUMPRODUCT(COUNTIF(lstDigits,MID(tblSalaries[[#This Row],[How many hours of a day you work on Excel]],ROW($1:$9)+1,1)))</f>
        <v>1</v>
      </c>
      <c r="G1105" s="11">
        <f t="array" ref="G1105">IFERROR(IF(D1105=1*MID(tblSalaries[[#This Row],[How many hours of a day you work on Excel]],E1105,F1105),"",1*MID(tblSalaries[[#This Row],[How many hours of a day you work on Excel]],E1105,F1105)),0)</f>
        <v>3</v>
      </c>
      <c r="H1105" s="11">
        <f t="shared" si="51"/>
        <v>2.5</v>
      </c>
      <c r="I1105" s="11">
        <f t="shared" si="52"/>
        <v>2</v>
      </c>
      <c r="J1105" s="11">
        <f t="shared" si="53"/>
        <v>3</v>
      </c>
    </row>
    <row r="1106" spans="2:10">
      <c r="B1106" s="9">
        <f t="array" ref="B1106">MIN(IFERROR(FIND(lstNum,tblSalaries[[#This Row],[How many hours of a day you work on Excel]]),""))</f>
        <v>9</v>
      </c>
      <c r="C1106" s="9">
        <f t="array" ref="C1106">SUMPRODUCT(COUNTIF(lstDigits,MID(tblSalaries[[#This Row],[How many hours of a day you work on Excel]],ROW($1:$9),1)))</f>
        <v>1</v>
      </c>
      <c r="D1106" s="11">
        <f t="array" ref="D1106">IFERROR(1*MID(tblSalaries[[#This Row],[How many hours of a day you work on Excel]],B1106,C1106),0)</f>
        <v>8</v>
      </c>
      <c r="E1106" s="9">
        <f t="array" ref="E1106">MIN(IFERROR(FIND(lstNum,tblSalaries[[#This Row],[How many hours of a day you work on Excel]],B1106+1),""))</f>
        <v>31</v>
      </c>
      <c r="F1106" s="9">
        <f t="array" ref="F1106">SUMPRODUCT(COUNTIF(lstDigits,MID(tblSalaries[[#This Row],[How many hours of a day you work on Excel]],ROW($1:$9)+1,1)))</f>
        <v>1</v>
      </c>
      <c r="G1106" s="11" t="str">
        <f t="array" ref="G1106">IFERROR(IF(D1106=1*MID(tblSalaries[[#This Row],[How many hours of a day you work on Excel]],E1106,F1106),"",1*MID(tblSalaries[[#This Row],[How many hours of a day you work on Excel]],E1106,F1106)),0)</f>
        <v/>
      </c>
      <c r="H1106" s="11">
        <f t="shared" si="51"/>
        <v>8</v>
      </c>
      <c r="I1106" s="11">
        <f t="shared" si="52"/>
        <v>8</v>
      </c>
      <c r="J1106" s="11">
        <f t="shared" si="53"/>
        <v>8</v>
      </c>
    </row>
    <row r="1107" spans="2:10">
      <c r="B1107" s="9">
        <f t="array" ref="B1107">MIN(IFERROR(FIND(lstNum,tblSalaries[[#This Row],[How many hours of a day you work on Excel]]),""))</f>
        <v>1</v>
      </c>
      <c r="C1107" s="9">
        <f t="array" ref="C1107">SUMPRODUCT(COUNTIF(lstDigits,MID(tblSalaries[[#This Row],[How many hours of a day you work on Excel]],ROW($1:$9),1)))</f>
        <v>2</v>
      </c>
      <c r="D1107" s="11">
        <f t="array" ref="D1107">IFERROR(1*MID(tblSalaries[[#This Row],[How many hours of a day you work on Excel]],B1107,C1107),0)</f>
        <v>2</v>
      </c>
      <c r="E1107" s="9">
        <f t="array" ref="E1107">MIN(IFERROR(FIND(lstNum,tblSalaries[[#This Row],[How many hours of a day you work on Excel]],B1107+1),""))</f>
        <v>6</v>
      </c>
      <c r="F1107" s="9">
        <f t="array" ref="F1107">SUMPRODUCT(COUNTIF(lstDigits,MID(tblSalaries[[#This Row],[How many hours of a day you work on Excel]],ROW($1:$9)+1,1)))</f>
        <v>1</v>
      </c>
      <c r="G1107" s="11">
        <f t="array" ref="G1107">IFERROR(IF(D1107=1*MID(tblSalaries[[#This Row],[How many hours of a day you work on Excel]],E1107,F1107),"",1*MID(tblSalaries[[#This Row],[How many hours of a day you work on Excel]],E1107,F1107)),0)</f>
        <v>3</v>
      </c>
      <c r="H1107" s="11">
        <f t="shared" si="51"/>
        <v>2.5</v>
      </c>
      <c r="I1107" s="11">
        <f t="shared" si="52"/>
        <v>2</v>
      </c>
      <c r="J1107" s="11">
        <f t="shared" si="53"/>
        <v>3</v>
      </c>
    </row>
    <row r="1108" spans="2:10">
      <c r="B1108" s="9">
        <f t="array" ref="B1108">MIN(IFERROR(FIND(lstNum,tblSalaries[[#This Row],[How many hours of a day you work on Excel]]),""))</f>
        <v>1</v>
      </c>
      <c r="C1108" s="9">
        <f t="array" ref="C1108">SUMPRODUCT(COUNTIF(lstDigits,MID(tblSalaries[[#This Row],[How many hours of a day you work on Excel]],ROW($1:$9),1)))</f>
        <v>2</v>
      </c>
      <c r="D1108" s="11">
        <f t="array" ref="D1108">IFERROR(1*MID(tblSalaries[[#This Row],[How many hours of a day you work on Excel]],B1108,C1108),0)</f>
        <v>4</v>
      </c>
      <c r="E1108" s="9">
        <f t="array" ref="E1108">MIN(IFERROR(FIND(lstNum,tblSalaries[[#This Row],[How many hours of a day you work on Excel]],B1108+1),""))</f>
        <v>6</v>
      </c>
      <c r="F1108" s="9">
        <f t="array" ref="F1108">SUMPRODUCT(COUNTIF(lstDigits,MID(tblSalaries[[#This Row],[How many hours of a day you work on Excel]],ROW($1:$9)+1,1)))</f>
        <v>1</v>
      </c>
      <c r="G1108" s="11">
        <f t="array" ref="G1108">IFERROR(IF(D1108=1*MID(tblSalaries[[#This Row],[How many hours of a day you work on Excel]],E1108,F1108),"",1*MID(tblSalaries[[#This Row],[How many hours of a day you work on Excel]],E1108,F1108)),0)</f>
        <v>6</v>
      </c>
      <c r="H1108" s="11">
        <f t="shared" si="51"/>
        <v>5</v>
      </c>
      <c r="I1108" s="11">
        <f t="shared" si="52"/>
        <v>4</v>
      </c>
      <c r="J1108" s="11">
        <f t="shared" si="53"/>
        <v>6</v>
      </c>
    </row>
    <row r="1109" spans="2:10">
      <c r="B1109" s="9">
        <f t="array" ref="B1109">MIN(IFERROR(FIND(lstNum,tblSalaries[[#This Row],[How many hours of a day you work on Excel]]),""))</f>
        <v>1</v>
      </c>
      <c r="C1109" s="9">
        <f t="array" ref="C1109">SUMPRODUCT(COUNTIF(lstDigits,MID(tblSalaries[[#This Row],[How many hours of a day you work on Excel]],ROW($1:$9),1)))</f>
        <v>2</v>
      </c>
      <c r="D1109" s="11">
        <f t="array" ref="D1109">IFERROR(1*MID(tblSalaries[[#This Row],[How many hours of a day you work on Excel]],B1109,C1109),0)</f>
        <v>4</v>
      </c>
      <c r="E1109" s="9">
        <f t="array" ref="E1109">MIN(IFERROR(FIND(lstNum,tblSalaries[[#This Row],[How many hours of a day you work on Excel]],B1109+1),""))</f>
        <v>6</v>
      </c>
      <c r="F1109" s="9">
        <f t="array" ref="F1109">SUMPRODUCT(COUNTIF(lstDigits,MID(tblSalaries[[#This Row],[How many hours of a day you work on Excel]],ROW($1:$9)+1,1)))</f>
        <v>1</v>
      </c>
      <c r="G1109" s="11">
        <f t="array" ref="G1109">IFERROR(IF(D1109=1*MID(tblSalaries[[#This Row],[How many hours of a day you work on Excel]],E1109,F1109),"",1*MID(tblSalaries[[#This Row],[How many hours of a day you work on Excel]],E1109,F1109)),0)</f>
        <v>6</v>
      </c>
      <c r="H1109" s="11">
        <f t="shared" si="51"/>
        <v>5</v>
      </c>
      <c r="I1109" s="11">
        <f t="shared" si="52"/>
        <v>4</v>
      </c>
      <c r="J1109" s="11">
        <f t="shared" si="53"/>
        <v>6</v>
      </c>
    </row>
    <row r="1110" spans="2:10">
      <c r="B1110" s="9">
        <f t="array" ref="B1110">MIN(IFERROR(FIND(lstNum,tblSalaries[[#This Row],[How many hours of a day you work on Excel]]),""))</f>
        <v>1</v>
      </c>
      <c r="C1110" s="9">
        <f t="array" ref="C1110">SUMPRODUCT(COUNTIF(lstDigits,MID(tblSalaries[[#This Row],[How many hours of a day you work on Excel]],ROW($1:$9),1)))</f>
        <v>2</v>
      </c>
      <c r="D1110" s="11">
        <f t="array" ref="D1110">IFERROR(1*MID(tblSalaries[[#This Row],[How many hours of a day you work on Excel]],B1110,C1110),0)</f>
        <v>2</v>
      </c>
      <c r="E1110" s="9">
        <f t="array" ref="E1110">MIN(IFERROR(FIND(lstNum,tblSalaries[[#This Row],[How many hours of a day you work on Excel]],B1110+1),""))</f>
        <v>6</v>
      </c>
      <c r="F1110" s="9">
        <f t="array" ref="F1110">SUMPRODUCT(COUNTIF(lstDigits,MID(tblSalaries[[#This Row],[How many hours of a day you work on Excel]],ROW($1:$9)+1,1)))</f>
        <v>1</v>
      </c>
      <c r="G1110" s="11">
        <f t="array" ref="G1110">IFERROR(IF(D1110=1*MID(tblSalaries[[#This Row],[How many hours of a day you work on Excel]],E1110,F1110),"",1*MID(tblSalaries[[#This Row],[How many hours of a day you work on Excel]],E1110,F1110)),0)</f>
        <v>3</v>
      </c>
      <c r="H1110" s="11">
        <f t="shared" si="51"/>
        <v>2.5</v>
      </c>
      <c r="I1110" s="11">
        <f t="shared" si="52"/>
        <v>2</v>
      </c>
      <c r="J1110" s="11">
        <f t="shared" si="53"/>
        <v>3</v>
      </c>
    </row>
    <row r="1111" spans="2:10">
      <c r="B1111" s="9">
        <f t="array" ref="B1111">MIN(IFERROR(FIND(lstNum,tblSalaries[[#This Row],[How many hours of a day you work on Excel]]),""))</f>
        <v>9</v>
      </c>
      <c r="C1111" s="9">
        <f t="array" ref="C1111">SUMPRODUCT(COUNTIF(lstDigits,MID(tblSalaries[[#This Row],[How many hours of a day you work on Excel]],ROW($1:$9),1)))</f>
        <v>1</v>
      </c>
      <c r="D1111" s="11">
        <f t="array" ref="D1111">IFERROR(1*MID(tblSalaries[[#This Row],[How many hours of a day you work on Excel]],B1111,C1111),0)</f>
        <v>8</v>
      </c>
      <c r="E1111" s="9">
        <f t="array" ref="E1111">MIN(IFERROR(FIND(lstNum,tblSalaries[[#This Row],[How many hours of a day you work on Excel]],B1111+1),""))</f>
        <v>31</v>
      </c>
      <c r="F1111" s="9">
        <f t="array" ref="F1111">SUMPRODUCT(COUNTIF(lstDigits,MID(tblSalaries[[#This Row],[How many hours of a day you work on Excel]],ROW($1:$9)+1,1)))</f>
        <v>1</v>
      </c>
      <c r="G1111" s="11" t="str">
        <f t="array" ref="G1111">IFERROR(IF(D1111=1*MID(tblSalaries[[#This Row],[How many hours of a day you work on Excel]],E1111,F1111),"",1*MID(tblSalaries[[#This Row],[How many hours of a day you work on Excel]],E1111,F1111)),0)</f>
        <v/>
      </c>
      <c r="H1111" s="11">
        <f t="shared" si="51"/>
        <v>8</v>
      </c>
      <c r="I1111" s="11">
        <f t="shared" si="52"/>
        <v>8</v>
      </c>
      <c r="J1111" s="11">
        <f t="shared" si="53"/>
        <v>8</v>
      </c>
    </row>
    <row r="1112" spans="2:10">
      <c r="B1112" s="9">
        <f t="array" ref="B1112">MIN(IFERROR(FIND(lstNum,tblSalaries[[#This Row],[How many hours of a day you work on Excel]]),""))</f>
        <v>1</v>
      </c>
      <c r="C1112" s="9">
        <f t="array" ref="C1112">SUMPRODUCT(COUNTIF(lstDigits,MID(tblSalaries[[#This Row],[How many hours of a day you work on Excel]],ROW($1:$9),1)))</f>
        <v>2</v>
      </c>
      <c r="D1112" s="11">
        <f t="array" ref="D1112">IFERROR(1*MID(tblSalaries[[#This Row],[How many hours of a day you work on Excel]],B1112,C1112),0)</f>
        <v>4</v>
      </c>
      <c r="E1112" s="9">
        <f t="array" ref="E1112">MIN(IFERROR(FIND(lstNum,tblSalaries[[#This Row],[How many hours of a day you work on Excel]],B1112+1),""))</f>
        <v>6</v>
      </c>
      <c r="F1112" s="9">
        <f t="array" ref="F1112">SUMPRODUCT(COUNTIF(lstDigits,MID(tblSalaries[[#This Row],[How many hours of a day you work on Excel]],ROW($1:$9)+1,1)))</f>
        <v>1</v>
      </c>
      <c r="G1112" s="11">
        <f t="array" ref="G1112">IFERROR(IF(D1112=1*MID(tblSalaries[[#This Row],[How many hours of a day you work on Excel]],E1112,F1112),"",1*MID(tblSalaries[[#This Row],[How many hours of a day you work on Excel]],E1112,F1112)),0)</f>
        <v>6</v>
      </c>
      <c r="H1112" s="11">
        <f t="shared" ref="H1112:H1175" si="54">AVERAGE(D1112,G1112)</f>
        <v>5</v>
      </c>
      <c r="I1112" s="11">
        <f t="shared" ref="I1112:I1175" si="55">MIN(D1112,G1112)</f>
        <v>4</v>
      </c>
      <c r="J1112" s="11">
        <f t="shared" si="53"/>
        <v>6</v>
      </c>
    </row>
    <row r="1113" spans="2:10">
      <c r="B1113" s="9">
        <f t="array" ref="B1113">MIN(IFERROR(FIND(lstNum,tblSalaries[[#This Row],[How many hours of a day you work on Excel]]),""))</f>
        <v>9</v>
      </c>
      <c r="C1113" s="9">
        <f t="array" ref="C1113">SUMPRODUCT(COUNTIF(lstDigits,MID(tblSalaries[[#This Row],[How many hours of a day you work on Excel]],ROW($1:$9),1)))</f>
        <v>1</v>
      </c>
      <c r="D1113" s="11">
        <f t="array" ref="D1113">IFERROR(1*MID(tblSalaries[[#This Row],[How many hours of a day you work on Excel]],B1113,C1113),0)</f>
        <v>8</v>
      </c>
      <c r="E1113" s="9">
        <f t="array" ref="E1113">MIN(IFERROR(FIND(lstNum,tblSalaries[[#This Row],[How many hours of a day you work on Excel]],B1113+1),""))</f>
        <v>31</v>
      </c>
      <c r="F1113" s="9">
        <f t="array" ref="F1113">SUMPRODUCT(COUNTIF(lstDigits,MID(tblSalaries[[#This Row],[How many hours of a day you work on Excel]],ROW($1:$9)+1,1)))</f>
        <v>1</v>
      </c>
      <c r="G1113" s="11" t="str">
        <f t="array" ref="G1113">IFERROR(IF(D1113=1*MID(tblSalaries[[#This Row],[How many hours of a day you work on Excel]],E1113,F1113),"",1*MID(tblSalaries[[#This Row],[How many hours of a day you work on Excel]],E1113,F1113)),0)</f>
        <v/>
      </c>
      <c r="H1113" s="11">
        <f t="shared" si="54"/>
        <v>8</v>
      </c>
      <c r="I1113" s="11">
        <f t="shared" si="55"/>
        <v>8</v>
      </c>
      <c r="J1113" s="11">
        <f t="shared" si="53"/>
        <v>8</v>
      </c>
    </row>
    <row r="1114" spans="2:10">
      <c r="B1114" s="9">
        <f t="array" ref="B1114">MIN(IFERROR(FIND(lstNum,tblSalaries[[#This Row],[How many hours of a day you work on Excel]]),""))</f>
        <v>1</v>
      </c>
      <c r="C1114" s="9">
        <f t="array" ref="C1114">SUMPRODUCT(COUNTIF(lstDigits,MID(tblSalaries[[#This Row],[How many hours of a day you work on Excel]],ROW($1:$9),1)))</f>
        <v>2</v>
      </c>
      <c r="D1114" s="11">
        <f t="array" ref="D1114">IFERROR(1*MID(tblSalaries[[#This Row],[How many hours of a day you work on Excel]],B1114,C1114),0)</f>
        <v>4</v>
      </c>
      <c r="E1114" s="9">
        <f t="array" ref="E1114">MIN(IFERROR(FIND(lstNum,tblSalaries[[#This Row],[How many hours of a day you work on Excel]],B1114+1),""))</f>
        <v>6</v>
      </c>
      <c r="F1114" s="9">
        <f t="array" ref="F1114">SUMPRODUCT(COUNTIF(lstDigits,MID(tblSalaries[[#This Row],[How many hours of a day you work on Excel]],ROW($1:$9)+1,1)))</f>
        <v>1</v>
      </c>
      <c r="G1114" s="11">
        <f t="array" ref="G1114">IFERROR(IF(D1114=1*MID(tblSalaries[[#This Row],[How many hours of a day you work on Excel]],E1114,F1114),"",1*MID(tblSalaries[[#This Row],[How many hours of a day you work on Excel]],E1114,F1114)),0)</f>
        <v>6</v>
      </c>
      <c r="H1114" s="11">
        <f t="shared" si="54"/>
        <v>5</v>
      </c>
      <c r="I1114" s="11">
        <f t="shared" si="55"/>
        <v>4</v>
      </c>
      <c r="J1114" s="11">
        <f t="shared" si="53"/>
        <v>6</v>
      </c>
    </row>
    <row r="1115" spans="2:10">
      <c r="B1115" s="9">
        <f t="array" ref="B1115">MIN(IFERROR(FIND(lstNum,tblSalaries[[#This Row],[How many hours of a day you work on Excel]]),""))</f>
        <v>1</v>
      </c>
      <c r="C1115" s="9">
        <f t="array" ref="C1115">SUMPRODUCT(COUNTIF(lstDigits,MID(tblSalaries[[#This Row],[How many hours of a day you work on Excel]],ROW($1:$9),1)))</f>
        <v>2</v>
      </c>
      <c r="D1115" s="11">
        <f t="array" ref="D1115">IFERROR(1*MID(tblSalaries[[#This Row],[How many hours of a day you work on Excel]],B1115,C1115),0)</f>
        <v>1</v>
      </c>
      <c r="E1115" s="9">
        <f t="array" ref="E1115">MIN(IFERROR(FIND(lstNum,tblSalaries[[#This Row],[How many hours of a day you work on Excel]],B1115+1),""))</f>
        <v>6</v>
      </c>
      <c r="F1115" s="9">
        <f t="array" ref="F1115">SUMPRODUCT(COUNTIF(lstDigits,MID(tblSalaries[[#This Row],[How many hours of a day you work on Excel]],ROW($1:$9)+1,1)))</f>
        <v>1</v>
      </c>
      <c r="G1115" s="11">
        <f t="array" ref="G1115">IFERROR(IF(D1115=1*MID(tblSalaries[[#This Row],[How many hours of a day you work on Excel]],E1115,F1115),"",1*MID(tblSalaries[[#This Row],[How many hours of a day you work on Excel]],E1115,F1115)),0)</f>
        <v>2</v>
      </c>
      <c r="H1115" s="11">
        <f t="shared" si="54"/>
        <v>1.5</v>
      </c>
      <c r="I1115" s="11">
        <f t="shared" si="55"/>
        <v>1</v>
      </c>
      <c r="J1115" s="11">
        <f t="shared" si="53"/>
        <v>2</v>
      </c>
    </row>
    <row r="1116" spans="2:10">
      <c r="B1116" s="9">
        <f t="array" ref="B1116">MIN(IFERROR(FIND(lstNum,tblSalaries[[#This Row],[How many hours of a day you work on Excel]]),""))</f>
        <v>1</v>
      </c>
      <c r="C1116" s="9">
        <f t="array" ref="C1116">SUMPRODUCT(COUNTIF(lstDigits,MID(tblSalaries[[#This Row],[How many hours of a day you work on Excel]],ROW($1:$9),1)))</f>
        <v>2</v>
      </c>
      <c r="D1116" s="11">
        <f t="array" ref="D1116">IFERROR(1*MID(tblSalaries[[#This Row],[How many hours of a day you work on Excel]],B1116,C1116),0)</f>
        <v>4</v>
      </c>
      <c r="E1116" s="9">
        <f t="array" ref="E1116">MIN(IFERROR(FIND(lstNum,tblSalaries[[#This Row],[How many hours of a day you work on Excel]],B1116+1),""))</f>
        <v>6</v>
      </c>
      <c r="F1116" s="9">
        <f t="array" ref="F1116">SUMPRODUCT(COUNTIF(lstDigits,MID(tblSalaries[[#This Row],[How many hours of a day you work on Excel]],ROW($1:$9)+1,1)))</f>
        <v>1</v>
      </c>
      <c r="G1116" s="11">
        <f t="array" ref="G1116">IFERROR(IF(D1116=1*MID(tblSalaries[[#This Row],[How many hours of a day you work on Excel]],E1116,F1116),"",1*MID(tblSalaries[[#This Row],[How many hours of a day you work on Excel]],E1116,F1116)),0)</f>
        <v>6</v>
      </c>
      <c r="H1116" s="11">
        <f t="shared" si="54"/>
        <v>5</v>
      </c>
      <c r="I1116" s="11">
        <f t="shared" si="55"/>
        <v>4</v>
      </c>
      <c r="J1116" s="11">
        <f t="shared" si="53"/>
        <v>6</v>
      </c>
    </row>
    <row r="1117" spans="2:10">
      <c r="B1117" s="9">
        <f t="array" ref="B1117">MIN(IFERROR(FIND(lstNum,tblSalaries[[#This Row],[How many hours of a day you work on Excel]]),""))</f>
        <v>1</v>
      </c>
      <c r="C1117" s="9">
        <f t="array" ref="C1117">SUMPRODUCT(COUNTIF(lstDigits,MID(tblSalaries[[#This Row],[How many hours of a day you work on Excel]],ROW($1:$9),1)))</f>
        <v>2</v>
      </c>
      <c r="D1117" s="11">
        <f t="array" ref="D1117">IFERROR(1*MID(tblSalaries[[#This Row],[How many hours of a day you work on Excel]],B1117,C1117),0)</f>
        <v>1</v>
      </c>
      <c r="E1117" s="9">
        <f t="array" ref="E1117">MIN(IFERROR(FIND(lstNum,tblSalaries[[#This Row],[How many hours of a day you work on Excel]],B1117+1),""))</f>
        <v>6</v>
      </c>
      <c r="F1117" s="9">
        <f t="array" ref="F1117">SUMPRODUCT(COUNTIF(lstDigits,MID(tblSalaries[[#This Row],[How many hours of a day you work on Excel]],ROW($1:$9)+1,1)))</f>
        <v>1</v>
      </c>
      <c r="G1117" s="11">
        <f t="array" ref="G1117">IFERROR(IF(D1117=1*MID(tblSalaries[[#This Row],[How many hours of a day you work on Excel]],E1117,F1117),"",1*MID(tblSalaries[[#This Row],[How many hours of a day you work on Excel]],E1117,F1117)),0)</f>
        <v>2</v>
      </c>
      <c r="H1117" s="11">
        <f t="shared" si="54"/>
        <v>1.5</v>
      </c>
      <c r="I1117" s="11">
        <f t="shared" si="55"/>
        <v>1</v>
      </c>
      <c r="J1117" s="11">
        <f t="shared" si="53"/>
        <v>2</v>
      </c>
    </row>
    <row r="1118" spans="2:10">
      <c r="B1118" s="9">
        <f t="array" ref="B1118">MIN(IFERROR(FIND(lstNum,tblSalaries[[#This Row],[How many hours of a day you work on Excel]]),""))</f>
        <v>1</v>
      </c>
      <c r="C1118" s="9">
        <f t="array" ref="C1118">SUMPRODUCT(COUNTIF(lstDigits,MID(tblSalaries[[#This Row],[How many hours of a day you work on Excel]],ROW($1:$9),1)))</f>
        <v>2</v>
      </c>
      <c r="D1118" s="11">
        <f t="array" ref="D1118">IFERROR(1*MID(tblSalaries[[#This Row],[How many hours of a day you work on Excel]],B1118,C1118),0)</f>
        <v>2</v>
      </c>
      <c r="E1118" s="9">
        <f t="array" ref="E1118">MIN(IFERROR(FIND(lstNum,tblSalaries[[#This Row],[How many hours of a day you work on Excel]],B1118+1),""))</f>
        <v>6</v>
      </c>
      <c r="F1118" s="9">
        <f t="array" ref="F1118">SUMPRODUCT(COUNTIF(lstDigits,MID(tblSalaries[[#This Row],[How many hours of a day you work on Excel]],ROW($1:$9)+1,1)))</f>
        <v>1</v>
      </c>
      <c r="G1118" s="11">
        <f t="array" ref="G1118">IFERROR(IF(D1118=1*MID(tblSalaries[[#This Row],[How many hours of a day you work on Excel]],E1118,F1118),"",1*MID(tblSalaries[[#This Row],[How many hours of a day you work on Excel]],E1118,F1118)),0)</f>
        <v>3</v>
      </c>
      <c r="H1118" s="11">
        <f t="shared" si="54"/>
        <v>2.5</v>
      </c>
      <c r="I1118" s="11">
        <f t="shared" si="55"/>
        <v>2</v>
      </c>
      <c r="J1118" s="11">
        <f t="shared" si="53"/>
        <v>3</v>
      </c>
    </row>
    <row r="1119" spans="2:10">
      <c r="B1119" s="9">
        <f t="array" ref="B1119">MIN(IFERROR(FIND(lstNum,tblSalaries[[#This Row],[How many hours of a day you work on Excel]]),""))</f>
        <v>1</v>
      </c>
      <c r="C1119" s="9">
        <f t="array" ref="C1119">SUMPRODUCT(COUNTIF(lstDigits,MID(tblSalaries[[#This Row],[How many hours of a day you work on Excel]],ROW($1:$9),1)))</f>
        <v>2</v>
      </c>
      <c r="D1119" s="11">
        <f t="array" ref="D1119">IFERROR(1*MID(tblSalaries[[#This Row],[How many hours of a day you work on Excel]],B1119,C1119),0)</f>
        <v>4</v>
      </c>
      <c r="E1119" s="9">
        <f t="array" ref="E1119">MIN(IFERROR(FIND(lstNum,tblSalaries[[#This Row],[How many hours of a day you work on Excel]],B1119+1),""))</f>
        <v>6</v>
      </c>
      <c r="F1119" s="9">
        <f t="array" ref="F1119">SUMPRODUCT(COUNTIF(lstDigits,MID(tblSalaries[[#This Row],[How many hours of a day you work on Excel]],ROW($1:$9)+1,1)))</f>
        <v>1</v>
      </c>
      <c r="G1119" s="11">
        <f t="array" ref="G1119">IFERROR(IF(D1119=1*MID(tblSalaries[[#This Row],[How many hours of a day you work on Excel]],E1119,F1119),"",1*MID(tblSalaries[[#This Row],[How many hours of a day you work on Excel]],E1119,F1119)),0)</f>
        <v>6</v>
      </c>
      <c r="H1119" s="11">
        <f t="shared" si="54"/>
        <v>5</v>
      </c>
      <c r="I1119" s="11">
        <f t="shared" si="55"/>
        <v>4</v>
      </c>
      <c r="J1119" s="11">
        <f t="shared" si="53"/>
        <v>6</v>
      </c>
    </row>
    <row r="1120" spans="2:10">
      <c r="B1120" s="9">
        <f t="array" ref="B1120">MIN(IFERROR(FIND(lstNum,tblSalaries[[#This Row],[How many hours of a day you work on Excel]]),""))</f>
        <v>9</v>
      </c>
      <c r="C1120" s="9">
        <f t="array" ref="C1120">SUMPRODUCT(COUNTIF(lstDigits,MID(tblSalaries[[#This Row],[How many hours of a day you work on Excel]],ROW($1:$9),1)))</f>
        <v>1</v>
      </c>
      <c r="D1120" s="11">
        <f t="array" ref="D1120">IFERROR(1*MID(tblSalaries[[#This Row],[How many hours of a day you work on Excel]],B1120,C1120),0)</f>
        <v>8</v>
      </c>
      <c r="E1120" s="9">
        <f t="array" ref="E1120">MIN(IFERROR(FIND(lstNum,tblSalaries[[#This Row],[How many hours of a day you work on Excel]],B1120+1),""))</f>
        <v>31</v>
      </c>
      <c r="F1120" s="9">
        <f t="array" ref="F1120">SUMPRODUCT(COUNTIF(lstDigits,MID(tblSalaries[[#This Row],[How many hours of a day you work on Excel]],ROW($1:$9)+1,1)))</f>
        <v>1</v>
      </c>
      <c r="G1120" s="11" t="str">
        <f t="array" ref="G1120">IFERROR(IF(D1120=1*MID(tblSalaries[[#This Row],[How many hours of a day you work on Excel]],E1120,F1120),"",1*MID(tblSalaries[[#This Row],[How many hours of a day you work on Excel]],E1120,F1120)),0)</f>
        <v/>
      </c>
      <c r="H1120" s="11">
        <f t="shared" si="54"/>
        <v>8</v>
      </c>
      <c r="I1120" s="11">
        <f t="shared" si="55"/>
        <v>8</v>
      </c>
      <c r="J1120" s="11">
        <f t="shared" si="53"/>
        <v>8</v>
      </c>
    </row>
    <row r="1121" spans="2:10">
      <c r="B1121" s="9">
        <f t="array" ref="B1121">MIN(IFERROR(FIND(lstNum,tblSalaries[[#This Row],[How many hours of a day you work on Excel]]),""))</f>
        <v>1</v>
      </c>
      <c r="C1121" s="9">
        <f t="array" ref="C1121">SUMPRODUCT(COUNTIF(lstDigits,MID(tblSalaries[[#This Row],[How many hours of a day you work on Excel]],ROW($1:$9),1)))</f>
        <v>2</v>
      </c>
      <c r="D1121" s="11">
        <f t="array" ref="D1121">IFERROR(1*MID(tblSalaries[[#This Row],[How many hours of a day you work on Excel]],B1121,C1121),0)</f>
        <v>1</v>
      </c>
      <c r="E1121" s="9">
        <f t="array" ref="E1121">MIN(IFERROR(FIND(lstNum,tblSalaries[[#This Row],[How many hours of a day you work on Excel]],B1121+1),""))</f>
        <v>6</v>
      </c>
      <c r="F1121" s="9">
        <f t="array" ref="F1121">SUMPRODUCT(COUNTIF(lstDigits,MID(tblSalaries[[#This Row],[How many hours of a day you work on Excel]],ROW($1:$9)+1,1)))</f>
        <v>1</v>
      </c>
      <c r="G1121" s="11">
        <f t="array" ref="G1121">IFERROR(IF(D1121=1*MID(tblSalaries[[#This Row],[How many hours of a day you work on Excel]],E1121,F1121),"",1*MID(tblSalaries[[#This Row],[How many hours of a day you work on Excel]],E1121,F1121)),0)</f>
        <v>2</v>
      </c>
      <c r="H1121" s="11">
        <f t="shared" si="54"/>
        <v>1.5</v>
      </c>
      <c r="I1121" s="11">
        <f t="shared" si="55"/>
        <v>1</v>
      </c>
      <c r="J1121" s="11">
        <f t="shared" si="53"/>
        <v>2</v>
      </c>
    </row>
    <row r="1122" spans="2:10">
      <c r="B1122" s="9">
        <f t="array" ref="B1122">MIN(IFERROR(FIND(lstNum,tblSalaries[[#This Row],[How many hours of a day you work on Excel]]),""))</f>
        <v>1</v>
      </c>
      <c r="C1122" s="9">
        <f t="array" ref="C1122">SUMPRODUCT(COUNTIF(lstDigits,MID(tblSalaries[[#This Row],[How many hours of a day you work on Excel]],ROW($1:$9),1)))</f>
        <v>2</v>
      </c>
      <c r="D1122" s="11">
        <f t="array" ref="D1122">IFERROR(1*MID(tblSalaries[[#This Row],[How many hours of a day you work on Excel]],B1122,C1122),0)</f>
        <v>2</v>
      </c>
      <c r="E1122" s="9">
        <f t="array" ref="E1122">MIN(IFERROR(FIND(lstNum,tblSalaries[[#This Row],[How many hours of a day you work on Excel]],B1122+1),""))</f>
        <v>6</v>
      </c>
      <c r="F1122" s="9">
        <f t="array" ref="F1122">SUMPRODUCT(COUNTIF(lstDigits,MID(tblSalaries[[#This Row],[How many hours of a day you work on Excel]],ROW($1:$9)+1,1)))</f>
        <v>1</v>
      </c>
      <c r="G1122" s="11">
        <f t="array" ref="G1122">IFERROR(IF(D1122=1*MID(tblSalaries[[#This Row],[How many hours of a day you work on Excel]],E1122,F1122),"",1*MID(tblSalaries[[#This Row],[How many hours of a day you work on Excel]],E1122,F1122)),0)</f>
        <v>3</v>
      </c>
      <c r="H1122" s="11">
        <f t="shared" si="54"/>
        <v>2.5</v>
      </c>
      <c r="I1122" s="11">
        <f t="shared" si="55"/>
        <v>2</v>
      </c>
      <c r="J1122" s="11">
        <f t="shared" si="53"/>
        <v>3</v>
      </c>
    </row>
    <row r="1123" spans="2:10">
      <c r="B1123" s="9">
        <f t="array" ref="B1123">MIN(IFERROR(FIND(lstNum,tblSalaries[[#This Row],[How many hours of a day you work on Excel]]),""))</f>
        <v>1</v>
      </c>
      <c r="C1123" s="9">
        <f t="array" ref="C1123">SUMPRODUCT(COUNTIF(lstDigits,MID(tblSalaries[[#This Row],[How many hours of a day you work on Excel]],ROW($1:$9),1)))</f>
        <v>2</v>
      </c>
      <c r="D1123" s="11">
        <f t="array" ref="D1123">IFERROR(1*MID(tblSalaries[[#This Row],[How many hours of a day you work on Excel]],B1123,C1123),0)</f>
        <v>2</v>
      </c>
      <c r="E1123" s="9">
        <f t="array" ref="E1123">MIN(IFERROR(FIND(lstNum,tblSalaries[[#This Row],[How many hours of a day you work on Excel]],B1123+1),""))</f>
        <v>6</v>
      </c>
      <c r="F1123" s="9">
        <f t="array" ref="F1123">SUMPRODUCT(COUNTIF(lstDigits,MID(tblSalaries[[#This Row],[How many hours of a day you work on Excel]],ROW($1:$9)+1,1)))</f>
        <v>1</v>
      </c>
      <c r="G1123" s="11">
        <f t="array" ref="G1123">IFERROR(IF(D1123=1*MID(tblSalaries[[#This Row],[How many hours of a day you work on Excel]],E1123,F1123),"",1*MID(tblSalaries[[#This Row],[How many hours of a day you work on Excel]],E1123,F1123)),0)</f>
        <v>3</v>
      </c>
      <c r="H1123" s="11">
        <f t="shared" si="54"/>
        <v>2.5</v>
      </c>
      <c r="I1123" s="11">
        <f t="shared" si="55"/>
        <v>2</v>
      </c>
      <c r="J1123" s="11">
        <f t="shared" si="53"/>
        <v>3</v>
      </c>
    </row>
    <row r="1124" spans="2:10">
      <c r="B1124" s="9">
        <f t="array" ref="B1124">MIN(IFERROR(FIND(lstNum,tblSalaries[[#This Row],[How many hours of a day you work on Excel]]),""))</f>
        <v>1</v>
      </c>
      <c r="C1124" s="9">
        <f t="array" ref="C1124">SUMPRODUCT(COUNTIF(lstDigits,MID(tblSalaries[[#This Row],[How many hours of a day you work on Excel]],ROW($1:$9),1)))</f>
        <v>2</v>
      </c>
      <c r="D1124" s="11">
        <f t="array" ref="D1124">IFERROR(1*MID(tblSalaries[[#This Row],[How many hours of a day you work on Excel]],B1124,C1124),0)</f>
        <v>2</v>
      </c>
      <c r="E1124" s="9">
        <f t="array" ref="E1124">MIN(IFERROR(FIND(lstNum,tblSalaries[[#This Row],[How many hours of a day you work on Excel]],B1124+1),""))</f>
        <v>6</v>
      </c>
      <c r="F1124" s="9">
        <f t="array" ref="F1124">SUMPRODUCT(COUNTIF(lstDigits,MID(tblSalaries[[#This Row],[How many hours of a day you work on Excel]],ROW($1:$9)+1,1)))</f>
        <v>1</v>
      </c>
      <c r="G1124" s="11">
        <f t="array" ref="G1124">IFERROR(IF(D1124=1*MID(tblSalaries[[#This Row],[How many hours of a day you work on Excel]],E1124,F1124),"",1*MID(tblSalaries[[#This Row],[How many hours of a day you work on Excel]],E1124,F1124)),0)</f>
        <v>3</v>
      </c>
      <c r="H1124" s="11">
        <f t="shared" si="54"/>
        <v>2.5</v>
      </c>
      <c r="I1124" s="11">
        <f t="shared" si="55"/>
        <v>2</v>
      </c>
      <c r="J1124" s="11">
        <f t="shared" si="53"/>
        <v>3</v>
      </c>
    </row>
    <row r="1125" spans="2:10">
      <c r="B1125" s="9">
        <f t="array" ref="B1125">MIN(IFERROR(FIND(lstNum,tblSalaries[[#This Row],[How many hours of a day you work on Excel]]),""))</f>
        <v>1</v>
      </c>
      <c r="C1125" s="9">
        <f t="array" ref="C1125">SUMPRODUCT(COUNTIF(lstDigits,MID(tblSalaries[[#This Row],[How many hours of a day you work on Excel]],ROW($1:$9),1)))</f>
        <v>2</v>
      </c>
      <c r="D1125" s="11">
        <f t="array" ref="D1125">IFERROR(1*MID(tblSalaries[[#This Row],[How many hours of a day you work on Excel]],B1125,C1125),0)</f>
        <v>2</v>
      </c>
      <c r="E1125" s="9">
        <f t="array" ref="E1125">MIN(IFERROR(FIND(lstNum,tblSalaries[[#This Row],[How many hours of a day you work on Excel]],B1125+1),""))</f>
        <v>6</v>
      </c>
      <c r="F1125" s="9">
        <f t="array" ref="F1125">SUMPRODUCT(COUNTIF(lstDigits,MID(tblSalaries[[#This Row],[How many hours of a day you work on Excel]],ROW($1:$9)+1,1)))</f>
        <v>1</v>
      </c>
      <c r="G1125" s="11">
        <f t="array" ref="G1125">IFERROR(IF(D1125=1*MID(tblSalaries[[#This Row],[How many hours of a day you work on Excel]],E1125,F1125),"",1*MID(tblSalaries[[#This Row],[How many hours of a day you work on Excel]],E1125,F1125)),0)</f>
        <v>3</v>
      </c>
      <c r="H1125" s="11">
        <f t="shared" si="54"/>
        <v>2.5</v>
      </c>
      <c r="I1125" s="11">
        <f t="shared" si="55"/>
        <v>2</v>
      </c>
      <c r="J1125" s="11">
        <f t="shared" si="53"/>
        <v>3</v>
      </c>
    </row>
    <row r="1126" spans="2:10">
      <c r="B1126" s="9">
        <f t="array" ref="B1126">MIN(IFERROR(FIND(lstNum,tblSalaries[[#This Row],[How many hours of a day you work on Excel]]),""))</f>
        <v>1</v>
      </c>
      <c r="C1126" s="9">
        <f t="array" ref="C1126">SUMPRODUCT(COUNTIF(lstDigits,MID(tblSalaries[[#This Row],[How many hours of a day you work on Excel]],ROW($1:$9),1)))</f>
        <v>2</v>
      </c>
      <c r="D1126" s="11">
        <f t="array" ref="D1126">IFERROR(1*MID(tblSalaries[[#This Row],[How many hours of a day you work on Excel]],B1126,C1126),0)</f>
        <v>4</v>
      </c>
      <c r="E1126" s="9">
        <f t="array" ref="E1126">MIN(IFERROR(FIND(lstNum,tblSalaries[[#This Row],[How many hours of a day you work on Excel]],B1126+1),""))</f>
        <v>6</v>
      </c>
      <c r="F1126" s="9">
        <f t="array" ref="F1126">SUMPRODUCT(COUNTIF(lstDigits,MID(tblSalaries[[#This Row],[How many hours of a day you work on Excel]],ROW($1:$9)+1,1)))</f>
        <v>1</v>
      </c>
      <c r="G1126" s="11">
        <f t="array" ref="G1126">IFERROR(IF(D1126=1*MID(tblSalaries[[#This Row],[How many hours of a day you work on Excel]],E1126,F1126),"",1*MID(tblSalaries[[#This Row],[How many hours of a day you work on Excel]],E1126,F1126)),0)</f>
        <v>6</v>
      </c>
      <c r="H1126" s="11">
        <f t="shared" si="54"/>
        <v>5</v>
      </c>
      <c r="I1126" s="11">
        <f t="shared" si="55"/>
        <v>4</v>
      </c>
      <c r="J1126" s="11">
        <f t="shared" si="53"/>
        <v>6</v>
      </c>
    </row>
    <row r="1127" spans="2:10">
      <c r="B1127" s="9">
        <f t="array" ref="B1127">MIN(IFERROR(FIND(lstNum,tblSalaries[[#This Row],[How many hours of a day you work on Excel]]),""))</f>
        <v>1</v>
      </c>
      <c r="C1127" s="9">
        <f t="array" ref="C1127">SUMPRODUCT(COUNTIF(lstDigits,MID(tblSalaries[[#This Row],[How many hours of a day you work on Excel]],ROW($1:$9),1)))</f>
        <v>2</v>
      </c>
      <c r="D1127" s="11">
        <f t="array" ref="D1127">IFERROR(1*MID(tblSalaries[[#This Row],[How many hours of a day you work on Excel]],B1127,C1127),0)</f>
        <v>2</v>
      </c>
      <c r="E1127" s="9">
        <f t="array" ref="E1127">MIN(IFERROR(FIND(lstNum,tblSalaries[[#This Row],[How many hours of a day you work on Excel]],B1127+1),""))</f>
        <v>6</v>
      </c>
      <c r="F1127" s="9">
        <f t="array" ref="F1127">SUMPRODUCT(COUNTIF(lstDigits,MID(tblSalaries[[#This Row],[How many hours of a day you work on Excel]],ROW($1:$9)+1,1)))</f>
        <v>1</v>
      </c>
      <c r="G1127" s="11">
        <f t="array" ref="G1127">IFERROR(IF(D1127=1*MID(tblSalaries[[#This Row],[How many hours of a day you work on Excel]],E1127,F1127),"",1*MID(tblSalaries[[#This Row],[How many hours of a day you work on Excel]],E1127,F1127)),0)</f>
        <v>3</v>
      </c>
      <c r="H1127" s="11">
        <f t="shared" si="54"/>
        <v>2.5</v>
      </c>
      <c r="I1127" s="11">
        <f t="shared" si="55"/>
        <v>2</v>
      </c>
      <c r="J1127" s="11">
        <f t="shared" si="53"/>
        <v>3</v>
      </c>
    </row>
    <row r="1128" spans="2:10">
      <c r="B1128" s="9">
        <f t="array" ref="B1128">MIN(IFERROR(FIND(lstNum,tblSalaries[[#This Row],[How many hours of a day you work on Excel]]),""))</f>
        <v>1</v>
      </c>
      <c r="C1128" s="9">
        <f t="array" ref="C1128">SUMPRODUCT(COUNTIF(lstDigits,MID(tblSalaries[[#This Row],[How many hours of a day you work on Excel]],ROW($1:$9),1)))</f>
        <v>2</v>
      </c>
      <c r="D1128" s="11">
        <f t="array" ref="D1128">IFERROR(1*MID(tblSalaries[[#This Row],[How many hours of a day you work on Excel]],B1128,C1128),0)</f>
        <v>2</v>
      </c>
      <c r="E1128" s="9">
        <f t="array" ref="E1128">MIN(IFERROR(FIND(lstNum,tblSalaries[[#This Row],[How many hours of a day you work on Excel]],B1128+1),""))</f>
        <v>6</v>
      </c>
      <c r="F1128" s="9">
        <f t="array" ref="F1128">SUMPRODUCT(COUNTIF(lstDigits,MID(tblSalaries[[#This Row],[How many hours of a day you work on Excel]],ROW($1:$9)+1,1)))</f>
        <v>1</v>
      </c>
      <c r="G1128" s="11">
        <f t="array" ref="G1128">IFERROR(IF(D1128=1*MID(tblSalaries[[#This Row],[How many hours of a day you work on Excel]],E1128,F1128),"",1*MID(tblSalaries[[#This Row],[How many hours of a day you work on Excel]],E1128,F1128)),0)</f>
        <v>3</v>
      </c>
      <c r="H1128" s="11">
        <f t="shared" si="54"/>
        <v>2.5</v>
      </c>
      <c r="I1128" s="11">
        <f t="shared" si="55"/>
        <v>2</v>
      </c>
      <c r="J1128" s="11">
        <f t="shared" si="53"/>
        <v>3</v>
      </c>
    </row>
    <row r="1129" spans="2:10">
      <c r="B1129" s="9">
        <f t="array" ref="B1129">MIN(IFERROR(FIND(lstNum,tblSalaries[[#This Row],[How many hours of a day you work on Excel]]),""))</f>
        <v>9</v>
      </c>
      <c r="C1129" s="9">
        <f t="array" ref="C1129">SUMPRODUCT(COUNTIF(lstDigits,MID(tblSalaries[[#This Row],[How many hours of a day you work on Excel]],ROW($1:$9),1)))</f>
        <v>1</v>
      </c>
      <c r="D1129" s="11">
        <f t="array" ref="D1129">IFERROR(1*MID(tblSalaries[[#This Row],[How many hours of a day you work on Excel]],B1129,C1129),0)</f>
        <v>8</v>
      </c>
      <c r="E1129" s="9">
        <f t="array" ref="E1129">MIN(IFERROR(FIND(lstNum,tblSalaries[[#This Row],[How many hours of a day you work on Excel]],B1129+1),""))</f>
        <v>31</v>
      </c>
      <c r="F1129" s="9">
        <f t="array" ref="F1129">SUMPRODUCT(COUNTIF(lstDigits,MID(tblSalaries[[#This Row],[How many hours of a day you work on Excel]],ROW($1:$9)+1,1)))</f>
        <v>1</v>
      </c>
      <c r="G1129" s="11" t="str">
        <f t="array" ref="G1129">IFERROR(IF(D1129=1*MID(tblSalaries[[#This Row],[How many hours of a day you work on Excel]],E1129,F1129),"",1*MID(tblSalaries[[#This Row],[How many hours of a day you work on Excel]],E1129,F1129)),0)</f>
        <v/>
      </c>
      <c r="H1129" s="11">
        <f t="shared" si="54"/>
        <v>8</v>
      </c>
      <c r="I1129" s="11">
        <f t="shared" si="55"/>
        <v>8</v>
      </c>
      <c r="J1129" s="11">
        <f t="shared" si="53"/>
        <v>8</v>
      </c>
    </row>
    <row r="1130" spans="2:10">
      <c r="B1130" s="9">
        <f t="array" ref="B1130">MIN(IFERROR(FIND(lstNum,tblSalaries[[#This Row],[How many hours of a day you work on Excel]]),""))</f>
        <v>9</v>
      </c>
      <c r="C1130" s="9">
        <f t="array" ref="C1130">SUMPRODUCT(COUNTIF(lstDigits,MID(tblSalaries[[#This Row],[How many hours of a day you work on Excel]],ROW($1:$9),1)))</f>
        <v>1</v>
      </c>
      <c r="D1130" s="11">
        <f t="array" ref="D1130">IFERROR(1*MID(tblSalaries[[#This Row],[How many hours of a day you work on Excel]],B1130,C1130),0)</f>
        <v>8</v>
      </c>
      <c r="E1130" s="9">
        <f t="array" ref="E1130">MIN(IFERROR(FIND(lstNum,tblSalaries[[#This Row],[How many hours of a day you work on Excel]],B1130+1),""))</f>
        <v>31</v>
      </c>
      <c r="F1130" s="9">
        <f t="array" ref="F1130">SUMPRODUCT(COUNTIF(lstDigits,MID(tblSalaries[[#This Row],[How many hours of a day you work on Excel]],ROW($1:$9)+1,1)))</f>
        <v>1</v>
      </c>
      <c r="G1130" s="11" t="str">
        <f t="array" ref="G1130">IFERROR(IF(D1130=1*MID(tblSalaries[[#This Row],[How many hours of a day you work on Excel]],E1130,F1130),"",1*MID(tblSalaries[[#This Row],[How many hours of a day you work on Excel]],E1130,F1130)),0)</f>
        <v/>
      </c>
      <c r="H1130" s="11">
        <f t="shared" si="54"/>
        <v>8</v>
      </c>
      <c r="I1130" s="11">
        <f t="shared" si="55"/>
        <v>8</v>
      </c>
      <c r="J1130" s="11">
        <f t="shared" si="53"/>
        <v>8</v>
      </c>
    </row>
    <row r="1131" spans="2:10">
      <c r="B1131" s="9">
        <f t="array" ref="B1131">MIN(IFERROR(FIND(lstNum,tblSalaries[[#This Row],[How many hours of a day you work on Excel]]),""))</f>
        <v>1</v>
      </c>
      <c r="C1131" s="9">
        <f t="array" ref="C1131">SUMPRODUCT(COUNTIF(lstDigits,MID(tblSalaries[[#This Row],[How many hours of a day you work on Excel]],ROW($1:$9),1)))</f>
        <v>2</v>
      </c>
      <c r="D1131" s="11">
        <f t="array" ref="D1131">IFERROR(1*MID(tblSalaries[[#This Row],[How many hours of a day you work on Excel]],B1131,C1131),0)</f>
        <v>4</v>
      </c>
      <c r="E1131" s="9">
        <f t="array" ref="E1131">MIN(IFERROR(FIND(lstNum,tblSalaries[[#This Row],[How many hours of a day you work on Excel]],B1131+1),""))</f>
        <v>6</v>
      </c>
      <c r="F1131" s="9">
        <f t="array" ref="F1131">SUMPRODUCT(COUNTIF(lstDigits,MID(tblSalaries[[#This Row],[How many hours of a day you work on Excel]],ROW($1:$9)+1,1)))</f>
        <v>1</v>
      </c>
      <c r="G1131" s="11">
        <f t="array" ref="G1131">IFERROR(IF(D1131=1*MID(tblSalaries[[#This Row],[How many hours of a day you work on Excel]],E1131,F1131),"",1*MID(tblSalaries[[#This Row],[How many hours of a day you work on Excel]],E1131,F1131)),0)</f>
        <v>6</v>
      </c>
      <c r="H1131" s="11">
        <f t="shared" si="54"/>
        <v>5</v>
      </c>
      <c r="I1131" s="11">
        <f t="shared" si="55"/>
        <v>4</v>
      </c>
      <c r="J1131" s="11">
        <f t="shared" si="53"/>
        <v>6</v>
      </c>
    </row>
    <row r="1132" spans="2:10">
      <c r="B1132" s="9">
        <f t="array" ref="B1132">MIN(IFERROR(FIND(lstNum,tblSalaries[[#This Row],[How many hours of a day you work on Excel]]),""))</f>
        <v>1</v>
      </c>
      <c r="C1132" s="9">
        <f t="array" ref="C1132">SUMPRODUCT(COUNTIF(lstDigits,MID(tblSalaries[[#This Row],[How many hours of a day you work on Excel]],ROW($1:$9),1)))</f>
        <v>2</v>
      </c>
      <c r="D1132" s="11">
        <f t="array" ref="D1132">IFERROR(1*MID(tblSalaries[[#This Row],[How many hours of a day you work on Excel]],B1132,C1132),0)</f>
        <v>4</v>
      </c>
      <c r="E1132" s="9">
        <f t="array" ref="E1132">MIN(IFERROR(FIND(lstNum,tblSalaries[[#This Row],[How many hours of a day you work on Excel]],B1132+1),""))</f>
        <v>6</v>
      </c>
      <c r="F1132" s="9">
        <f t="array" ref="F1132">SUMPRODUCT(COUNTIF(lstDigits,MID(tblSalaries[[#This Row],[How many hours of a day you work on Excel]],ROW($1:$9)+1,1)))</f>
        <v>1</v>
      </c>
      <c r="G1132" s="11">
        <f t="array" ref="G1132">IFERROR(IF(D1132=1*MID(tblSalaries[[#This Row],[How many hours of a day you work on Excel]],E1132,F1132),"",1*MID(tblSalaries[[#This Row],[How many hours of a day you work on Excel]],E1132,F1132)),0)</f>
        <v>6</v>
      </c>
      <c r="H1132" s="11">
        <f t="shared" si="54"/>
        <v>5</v>
      </c>
      <c r="I1132" s="11">
        <f t="shared" si="55"/>
        <v>4</v>
      </c>
      <c r="J1132" s="11">
        <f t="shared" si="53"/>
        <v>6</v>
      </c>
    </row>
    <row r="1133" spans="2:10">
      <c r="B1133" s="9">
        <f t="array" ref="B1133">MIN(IFERROR(FIND(lstNum,tblSalaries[[#This Row],[How many hours of a day you work on Excel]]),""))</f>
        <v>1</v>
      </c>
      <c r="C1133" s="9">
        <f t="array" ref="C1133">SUMPRODUCT(COUNTIF(lstDigits,MID(tblSalaries[[#This Row],[How many hours of a day you work on Excel]],ROW($1:$9),1)))</f>
        <v>2</v>
      </c>
      <c r="D1133" s="11">
        <f t="array" ref="D1133">IFERROR(1*MID(tblSalaries[[#This Row],[How many hours of a day you work on Excel]],B1133,C1133),0)</f>
        <v>4</v>
      </c>
      <c r="E1133" s="9">
        <f t="array" ref="E1133">MIN(IFERROR(FIND(lstNum,tblSalaries[[#This Row],[How many hours of a day you work on Excel]],B1133+1),""))</f>
        <v>6</v>
      </c>
      <c r="F1133" s="9">
        <f t="array" ref="F1133">SUMPRODUCT(COUNTIF(lstDigits,MID(tblSalaries[[#This Row],[How many hours of a day you work on Excel]],ROW($1:$9)+1,1)))</f>
        <v>1</v>
      </c>
      <c r="G1133" s="11">
        <f t="array" ref="G1133">IFERROR(IF(D1133=1*MID(tblSalaries[[#This Row],[How many hours of a day you work on Excel]],E1133,F1133),"",1*MID(tblSalaries[[#This Row],[How many hours of a day you work on Excel]],E1133,F1133)),0)</f>
        <v>6</v>
      </c>
      <c r="H1133" s="11">
        <f t="shared" si="54"/>
        <v>5</v>
      </c>
      <c r="I1133" s="11">
        <f t="shared" si="55"/>
        <v>4</v>
      </c>
      <c r="J1133" s="11">
        <f t="shared" si="53"/>
        <v>6</v>
      </c>
    </row>
    <row r="1134" spans="2:10">
      <c r="B1134" s="9">
        <f t="array" ref="B1134">MIN(IFERROR(FIND(lstNum,tblSalaries[[#This Row],[How many hours of a day you work on Excel]]),""))</f>
        <v>1</v>
      </c>
      <c r="C1134" s="9">
        <f t="array" ref="C1134">SUMPRODUCT(COUNTIF(lstDigits,MID(tblSalaries[[#This Row],[How many hours of a day you work on Excel]],ROW($1:$9),1)))</f>
        <v>2</v>
      </c>
      <c r="D1134" s="11">
        <f t="array" ref="D1134">IFERROR(1*MID(tblSalaries[[#This Row],[How many hours of a day you work on Excel]],B1134,C1134),0)</f>
        <v>2</v>
      </c>
      <c r="E1134" s="9">
        <f t="array" ref="E1134">MIN(IFERROR(FIND(lstNum,tblSalaries[[#This Row],[How many hours of a day you work on Excel]],B1134+1),""))</f>
        <v>6</v>
      </c>
      <c r="F1134" s="9">
        <f t="array" ref="F1134">SUMPRODUCT(COUNTIF(lstDigits,MID(tblSalaries[[#This Row],[How many hours of a day you work on Excel]],ROW($1:$9)+1,1)))</f>
        <v>1</v>
      </c>
      <c r="G1134" s="11">
        <f t="array" ref="G1134">IFERROR(IF(D1134=1*MID(tblSalaries[[#This Row],[How many hours of a day you work on Excel]],E1134,F1134),"",1*MID(tblSalaries[[#This Row],[How many hours of a day you work on Excel]],E1134,F1134)),0)</f>
        <v>3</v>
      </c>
      <c r="H1134" s="11">
        <f t="shared" si="54"/>
        <v>2.5</v>
      </c>
      <c r="I1134" s="11">
        <f t="shared" si="55"/>
        <v>2</v>
      </c>
      <c r="J1134" s="11">
        <f t="shared" si="53"/>
        <v>3</v>
      </c>
    </row>
    <row r="1135" spans="2:10">
      <c r="B1135" s="9">
        <f t="array" ref="B1135">MIN(IFERROR(FIND(lstNum,tblSalaries[[#This Row],[How many hours of a day you work on Excel]]),""))</f>
        <v>1</v>
      </c>
      <c r="C1135" s="9">
        <f t="array" ref="C1135">SUMPRODUCT(COUNTIF(lstDigits,MID(tblSalaries[[#This Row],[How many hours of a day you work on Excel]],ROW($1:$9),1)))</f>
        <v>2</v>
      </c>
      <c r="D1135" s="11">
        <f t="array" ref="D1135">IFERROR(1*MID(tblSalaries[[#This Row],[How many hours of a day you work on Excel]],B1135,C1135),0)</f>
        <v>4</v>
      </c>
      <c r="E1135" s="9">
        <f t="array" ref="E1135">MIN(IFERROR(FIND(lstNum,tblSalaries[[#This Row],[How many hours of a day you work on Excel]],B1135+1),""))</f>
        <v>6</v>
      </c>
      <c r="F1135" s="9">
        <f t="array" ref="F1135">SUMPRODUCT(COUNTIF(lstDigits,MID(tblSalaries[[#This Row],[How many hours of a day you work on Excel]],ROW($1:$9)+1,1)))</f>
        <v>1</v>
      </c>
      <c r="G1135" s="11">
        <f t="array" ref="G1135">IFERROR(IF(D1135=1*MID(tblSalaries[[#This Row],[How many hours of a day you work on Excel]],E1135,F1135),"",1*MID(tblSalaries[[#This Row],[How many hours of a day you work on Excel]],E1135,F1135)),0)</f>
        <v>6</v>
      </c>
      <c r="H1135" s="11">
        <f t="shared" si="54"/>
        <v>5</v>
      </c>
      <c r="I1135" s="11">
        <f t="shared" si="55"/>
        <v>4</v>
      </c>
      <c r="J1135" s="11">
        <f t="shared" si="53"/>
        <v>6</v>
      </c>
    </row>
    <row r="1136" spans="2:10">
      <c r="B1136" s="9">
        <f t="array" ref="B1136">MIN(IFERROR(FIND(lstNum,tblSalaries[[#This Row],[How many hours of a day you work on Excel]]),""))</f>
        <v>9</v>
      </c>
      <c r="C1136" s="9">
        <f t="array" ref="C1136">SUMPRODUCT(COUNTIF(lstDigits,MID(tblSalaries[[#This Row],[How many hours of a day you work on Excel]],ROW($1:$9),1)))</f>
        <v>1</v>
      </c>
      <c r="D1136" s="11">
        <f t="array" ref="D1136">IFERROR(1*MID(tblSalaries[[#This Row],[How many hours of a day you work on Excel]],B1136,C1136),0)</f>
        <v>8</v>
      </c>
      <c r="E1136" s="9">
        <f t="array" ref="E1136">MIN(IFERROR(FIND(lstNum,tblSalaries[[#This Row],[How many hours of a day you work on Excel]],B1136+1),""))</f>
        <v>31</v>
      </c>
      <c r="F1136" s="9">
        <f t="array" ref="F1136">SUMPRODUCT(COUNTIF(lstDigits,MID(tblSalaries[[#This Row],[How many hours of a day you work on Excel]],ROW($1:$9)+1,1)))</f>
        <v>1</v>
      </c>
      <c r="G1136" s="11" t="str">
        <f t="array" ref="G1136">IFERROR(IF(D1136=1*MID(tblSalaries[[#This Row],[How many hours of a day you work on Excel]],E1136,F1136),"",1*MID(tblSalaries[[#This Row],[How many hours of a day you work on Excel]],E1136,F1136)),0)</f>
        <v/>
      </c>
      <c r="H1136" s="11">
        <f t="shared" si="54"/>
        <v>8</v>
      </c>
      <c r="I1136" s="11">
        <f t="shared" si="55"/>
        <v>8</v>
      </c>
      <c r="J1136" s="11">
        <f t="shared" si="53"/>
        <v>8</v>
      </c>
    </row>
    <row r="1137" spans="2:10">
      <c r="B1137" s="9">
        <f t="array" ref="B1137">MIN(IFERROR(FIND(lstNum,tblSalaries[[#This Row],[How many hours of a day you work on Excel]]),""))</f>
        <v>1</v>
      </c>
      <c r="C1137" s="9">
        <f t="array" ref="C1137">SUMPRODUCT(COUNTIF(lstDigits,MID(tblSalaries[[#This Row],[How many hours of a day you work on Excel]],ROW($1:$9),1)))</f>
        <v>2</v>
      </c>
      <c r="D1137" s="11">
        <f t="array" ref="D1137">IFERROR(1*MID(tblSalaries[[#This Row],[How many hours of a day you work on Excel]],B1137,C1137),0)</f>
        <v>2</v>
      </c>
      <c r="E1137" s="9">
        <f t="array" ref="E1137">MIN(IFERROR(FIND(lstNum,tblSalaries[[#This Row],[How many hours of a day you work on Excel]],B1137+1),""))</f>
        <v>6</v>
      </c>
      <c r="F1137" s="9">
        <f t="array" ref="F1137">SUMPRODUCT(COUNTIF(lstDigits,MID(tblSalaries[[#This Row],[How many hours of a day you work on Excel]],ROW($1:$9)+1,1)))</f>
        <v>1</v>
      </c>
      <c r="G1137" s="11">
        <f t="array" ref="G1137">IFERROR(IF(D1137=1*MID(tblSalaries[[#This Row],[How many hours of a day you work on Excel]],E1137,F1137),"",1*MID(tblSalaries[[#This Row],[How many hours of a day you work on Excel]],E1137,F1137)),0)</f>
        <v>3</v>
      </c>
      <c r="H1137" s="11">
        <f t="shared" si="54"/>
        <v>2.5</v>
      </c>
      <c r="I1137" s="11">
        <f t="shared" si="55"/>
        <v>2</v>
      </c>
      <c r="J1137" s="11">
        <f t="shared" si="53"/>
        <v>3</v>
      </c>
    </row>
    <row r="1138" spans="2:10">
      <c r="B1138" s="9">
        <f t="array" ref="B1138">MIN(IFERROR(FIND(lstNum,tblSalaries[[#This Row],[How many hours of a day you work on Excel]]),""))</f>
        <v>1</v>
      </c>
      <c r="C1138" s="9">
        <f t="array" ref="C1138">SUMPRODUCT(COUNTIF(lstDigits,MID(tblSalaries[[#This Row],[How many hours of a day you work on Excel]],ROW($1:$9),1)))</f>
        <v>2</v>
      </c>
      <c r="D1138" s="11">
        <f t="array" ref="D1138">IFERROR(1*MID(tblSalaries[[#This Row],[How many hours of a day you work on Excel]],B1138,C1138),0)</f>
        <v>4</v>
      </c>
      <c r="E1138" s="9">
        <f t="array" ref="E1138">MIN(IFERROR(FIND(lstNum,tblSalaries[[#This Row],[How many hours of a day you work on Excel]],B1138+1),""))</f>
        <v>6</v>
      </c>
      <c r="F1138" s="9">
        <f t="array" ref="F1138">SUMPRODUCT(COUNTIF(lstDigits,MID(tblSalaries[[#This Row],[How many hours of a day you work on Excel]],ROW($1:$9)+1,1)))</f>
        <v>1</v>
      </c>
      <c r="G1138" s="11">
        <f t="array" ref="G1138">IFERROR(IF(D1138=1*MID(tblSalaries[[#This Row],[How many hours of a day you work on Excel]],E1138,F1138),"",1*MID(tblSalaries[[#This Row],[How many hours of a day you work on Excel]],E1138,F1138)),0)</f>
        <v>6</v>
      </c>
      <c r="H1138" s="11">
        <f t="shared" si="54"/>
        <v>5</v>
      </c>
      <c r="I1138" s="11">
        <f t="shared" si="55"/>
        <v>4</v>
      </c>
      <c r="J1138" s="11">
        <f t="shared" si="53"/>
        <v>6</v>
      </c>
    </row>
    <row r="1139" spans="2:10">
      <c r="B1139" s="9">
        <f t="array" ref="B1139">MIN(IFERROR(FIND(lstNum,tblSalaries[[#This Row],[How many hours of a day you work on Excel]]),""))</f>
        <v>1</v>
      </c>
      <c r="C1139" s="9">
        <f t="array" ref="C1139">SUMPRODUCT(COUNTIF(lstDigits,MID(tblSalaries[[#This Row],[How many hours of a day you work on Excel]],ROW($1:$9),1)))</f>
        <v>2</v>
      </c>
      <c r="D1139" s="11">
        <f t="array" ref="D1139">IFERROR(1*MID(tblSalaries[[#This Row],[How many hours of a day you work on Excel]],B1139,C1139),0)</f>
        <v>1</v>
      </c>
      <c r="E1139" s="9">
        <f t="array" ref="E1139">MIN(IFERROR(FIND(lstNum,tblSalaries[[#This Row],[How many hours of a day you work on Excel]],B1139+1),""))</f>
        <v>6</v>
      </c>
      <c r="F1139" s="9">
        <f t="array" ref="F1139">SUMPRODUCT(COUNTIF(lstDigits,MID(tblSalaries[[#This Row],[How many hours of a day you work on Excel]],ROW($1:$9)+1,1)))</f>
        <v>1</v>
      </c>
      <c r="G1139" s="11">
        <f t="array" ref="G1139">IFERROR(IF(D1139=1*MID(tblSalaries[[#This Row],[How many hours of a day you work on Excel]],E1139,F1139),"",1*MID(tblSalaries[[#This Row],[How many hours of a day you work on Excel]],E1139,F1139)),0)</f>
        <v>2</v>
      </c>
      <c r="H1139" s="11">
        <f t="shared" si="54"/>
        <v>1.5</v>
      </c>
      <c r="I1139" s="11">
        <f t="shared" si="55"/>
        <v>1</v>
      </c>
      <c r="J1139" s="11">
        <f t="shared" si="53"/>
        <v>2</v>
      </c>
    </row>
    <row r="1140" spans="2:10">
      <c r="B1140" s="9">
        <f t="array" ref="B1140">MIN(IFERROR(FIND(lstNum,tblSalaries[[#This Row],[How many hours of a day you work on Excel]]),""))</f>
        <v>9</v>
      </c>
      <c r="C1140" s="9">
        <f t="array" ref="C1140">SUMPRODUCT(COUNTIF(lstDigits,MID(tblSalaries[[#This Row],[How many hours of a day you work on Excel]],ROW($1:$9),1)))</f>
        <v>1</v>
      </c>
      <c r="D1140" s="11">
        <f t="array" ref="D1140">IFERROR(1*MID(tblSalaries[[#This Row],[How many hours of a day you work on Excel]],B1140,C1140),0)</f>
        <v>8</v>
      </c>
      <c r="E1140" s="9">
        <f t="array" ref="E1140">MIN(IFERROR(FIND(lstNum,tblSalaries[[#This Row],[How many hours of a day you work on Excel]],B1140+1),""))</f>
        <v>31</v>
      </c>
      <c r="F1140" s="9">
        <f t="array" ref="F1140">SUMPRODUCT(COUNTIF(lstDigits,MID(tblSalaries[[#This Row],[How many hours of a day you work on Excel]],ROW($1:$9)+1,1)))</f>
        <v>1</v>
      </c>
      <c r="G1140" s="11" t="str">
        <f t="array" ref="G1140">IFERROR(IF(D1140=1*MID(tblSalaries[[#This Row],[How many hours of a day you work on Excel]],E1140,F1140),"",1*MID(tblSalaries[[#This Row],[How many hours of a day you work on Excel]],E1140,F1140)),0)</f>
        <v/>
      </c>
      <c r="H1140" s="11">
        <f t="shared" si="54"/>
        <v>8</v>
      </c>
      <c r="I1140" s="11">
        <f t="shared" si="55"/>
        <v>8</v>
      </c>
      <c r="J1140" s="11">
        <f t="shared" si="53"/>
        <v>8</v>
      </c>
    </row>
    <row r="1141" spans="2:10">
      <c r="B1141" s="9">
        <f t="array" ref="B1141">MIN(IFERROR(FIND(lstNum,tblSalaries[[#This Row],[How many hours of a day you work on Excel]]),""))</f>
        <v>1</v>
      </c>
      <c r="C1141" s="9">
        <f t="array" ref="C1141">SUMPRODUCT(COUNTIF(lstDigits,MID(tblSalaries[[#This Row],[How many hours of a day you work on Excel]],ROW($1:$9),1)))</f>
        <v>2</v>
      </c>
      <c r="D1141" s="11">
        <f t="array" ref="D1141">IFERROR(1*MID(tblSalaries[[#This Row],[How many hours of a day you work on Excel]],B1141,C1141),0)</f>
        <v>4</v>
      </c>
      <c r="E1141" s="9">
        <f t="array" ref="E1141">MIN(IFERROR(FIND(lstNum,tblSalaries[[#This Row],[How many hours of a day you work on Excel]],B1141+1),""))</f>
        <v>6</v>
      </c>
      <c r="F1141" s="9">
        <f t="array" ref="F1141">SUMPRODUCT(COUNTIF(lstDigits,MID(tblSalaries[[#This Row],[How many hours of a day you work on Excel]],ROW($1:$9)+1,1)))</f>
        <v>1</v>
      </c>
      <c r="G1141" s="11">
        <f t="array" ref="G1141">IFERROR(IF(D1141=1*MID(tblSalaries[[#This Row],[How many hours of a day you work on Excel]],E1141,F1141),"",1*MID(tblSalaries[[#This Row],[How many hours of a day you work on Excel]],E1141,F1141)),0)</f>
        <v>6</v>
      </c>
      <c r="H1141" s="11">
        <f t="shared" si="54"/>
        <v>5</v>
      </c>
      <c r="I1141" s="11">
        <f t="shared" si="55"/>
        <v>4</v>
      </c>
      <c r="J1141" s="11">
        <f t="shared" si="53"/>
        <v>6</v>
      </c>
    </row>
    <row r="1142" spans="2:10">
      <c r="B1142" s="9">
        <f t="array" ref="B1142">MIN(IFERROR(FIND(lstNum,tblSalaries[[#This Row],[How many hours of a day you work on Excel]]),""))</f>
        <v>1</v>
      </c>
      <c r="C1142" s="9">
        <f t="array" ref="C1142">SUMPRODUCT(COUNTIF(lstDigits,MID(tblSalaries[[#This Row],[How many hours of a day you work on Excel]],ROW($1:$9),1)))</f>
        <v>2</v>
      </c>
      <c r="D1142" s="11">
        <f t="array" ref="D1142">IFERROR(1*MID(tblSalaries[[#This Row],[How many hours of a day you work on Excel]],B1142,C1142),0)</f>
        <v>4</v>
      </c>
      <c r="E1142" s="9">
        <f t="array" ref="E1142">MIN(IFERROR(FIND(lstNum,tblSalaries[[#This Row],[How many hours of a day you work on Excel]],B1142+1),""))</f>
        <v>6</v>
      </c>
      <c r="F1142" s="9">
        <f t="array" ref="F1142">SUMPRODUCT(COUNTIF(lstDigits,MID(tblSalaries[[#This Row],[How many hours of a day you work on Excel]],ROW($1:$9)+1,1)))</f>
        <v>1</v>
      </c>
      <c r="G1142" s="11">
        <f t="array" ref="G1142">IFERROR(IF(D1142=1*MID(tblSalaries[[#This Row],[How many hours of a day you work on Excel]],E1142,F1142),"",1*MID(tblSalaries[[#This Row],[How many hours of a day you work on Excel]],E1142,F1142)),0)</f>
        <v>6</v>
      </c>
      <c r="H1142" s="11">
        <f t="shared" si="54"/>
        <v>5</v>
      </c>
      <c r="I1142" s="11">
        <f t="shared" si="55"/>
        <v>4</v>
      </c>
      <c r="J1142" s="11">
        <f t="shared" si="53"/>
        <v>6</v>
      </c>
    </row>
    <row r="1143" spans="2:10">
      <c r="B1143" s="9">
        <f t="array" ref="B1143">MIN(IFERROR(FIND(lstNum,tblSalaries[[#This Row],[How many hours of a day you work on Excel]]),""))</f>
        <v>9</v>
      </c>
      <c r="C1143" s="9">
        <f t="array" ref="C1143">SUMPRODUCT(COUNTIF(lstDigits,MID(tblSalaries[[#This Row],[How many hours of a day you work on Excel]],ROW($1:$9),1)))</f>
        <v>1</v>
      </c>
      <c r="D1143" s="11">
        <f t="array" ref="D1143">IFERROR(1*MID(tblSalaries[[#This Row],[How many hours of a day you work on Excel]],B1143,C1143),0)</f>
        <v>8</v>
      </c>
      <c r="E1143" s="9">
        <f t="array" ref="E1143">MIN(IFERROR(FIND(lstNum,tblSalaries[[#This Row],[How many hours of a day you work on Excel]],B1143+1),""))</f>
        <v>31</v>
      </c>
      <c r="F1143" s="9">
        <f t="array" ref="F1143">SUMPRODUCT(COUNTIF(lstDigits,MID(tblSalaries[[#This Row],[How many hours of a day you work on Excel]],ROW($1:$9)+1,1)))</f>
        <v>1</v>
      </c>
      <c r="G1143" s="11" t="str">
        <f t="array" ref="G1143">IFERROR(IF(D1143=1*MID(tblSalaries[[#This Row],[How many hours of a day you work on Excel]],E1143,F1143),"",1*MID(tblSalaries[[#This Row],[How many hours of a day you work on Excel]],E1143,F1143)),0)</f>
        <v/>
      </c>
      <c r="H1143" s="11">
        <f t="shared" si="54"/>
        <v>8</v>
      </c>
      <c r="I1143" s="11">
        <f t="shared" si="55"/>
        <v>8</v>
      </c>
      <c r="J1143" s="11">
        <f t="shared" si="53"/>
        <v>8</v>
      </c>
    </row>
    <row r="1144" spans="2:10">
      <c r="B1144" s="9">
        <f t="array" ref="B1144">MIN(IFERROR(FIND(lstNum,tblSalaries[[#This Row],[How many hours of a day you work on Excel]]),""))</f>
        <v>1</v>
      </c>
      <c r="C1144" s="9">
        <f t="array" ref="C1144">SUMPRODUCT(COUNTIF(lstDigits,MID(tblSalaries[[#This Row],[How many hours of a day you work on Excel]],ROW($1:$9),1)))</f>
        <v>2</v>
      </c>
      <c r="D1144" s="11">
        <f t="array" ref="D1144">IFERROR(1*MID(tblSalaries[[#This Row],[How many hours of a day you work on Excel]],B1144,C1144),0)</f>
        <v>4</v>
      </c>
      <c r="E1144" s="9">
        <f t="array" ref="E1144">MIN(IFERROR(FIND(lstNum,tblSalaries[[#This Row],[How many hours of a day you work on Excel]],B1144+1),""))</f>
        <v>6</v>
      </c>
      <c r="F1144" s="9">
        <f t="array" ref="F1144">SUMPRODUCT(COUNTIF(lstDigits,MID(tblSalaries[[#This Row],[How many hours of a day you work on Excel]],ROW($1:$9)+1,1)))</f>
        <v>1</v>
      </c>
      <c r="G1144" s="11">
        <f t="array" ref="G1144">IFERROR(IF(D1144=1*MID(tblSalaries[[#This Row],[How many hours of a day you work on Excel]],E1144,F1144),"",1*MID(tblSalaries[[#This Row],[How many hours of a day you work on Excel]],E1144,F1144)),0)</f>
        <v>6</v>
      </c>
      <c r="H1144" s="11">
        <f t="shared" si="54"/>
        <v>5</v>
      </c>
      <c r="I1144" s="11">
        <f t="shared" si="55"/>
        <v>4</v>
      </c>
      <c r="J1144" s="11">
        <f t="shared" si="53"/>
        <v>6</v>
      </c>
    </row>
    <row r="1145" spans="2:10">
      <c r="B1145" s="9">
        <f t="array" ref="B1145">MIN(IFERROR(FIND(lstNum,tblSalaries[[#This Row],[How many hours of a day you work on Excel]]),""))</f>
        <v>1</v>
      </c>
      <c r="C1145" s="9">
        <f t="array" ref="C1145">SUMPRODUCT(COUNTIF(lstDigits,MID(tblSalaries[[#This Row],[How many hours of a day you work on Excel]],ROW($1:$9),1)))</f>
        <v>2</v>
      </c>
      <c r="D1145" s="11">
        <f t="array" ref="D1145">IFERROR(1*MID(tblSalaries[[#This Row],[How many hours of a day you work on Excel]],B1145,C1145),0)</f>
        <v>2</v>
      </c>
      <c r="E1145" s="9">
        <f t="array" ref="E1145">MIN(IFERROR(FIND(lstNum,tblSalaries[[#This Row],[How many hours of a day you work on Excel]],B1145+1),""))</f>
        <v>6</v>
      </c>
      <c r="F1145" s="9">
        <f t="array" ref="F1145">SUMPRODUCT(COUNTIF(lstDigits,MID(tblSalaries[[#This Row],[How many hours of a day you work on Excel]],ROW($1:$9)+1,1)))</f>
        <v>1</v>
      </c>
      <c r="G1145" s="11">
        <f t="array" ref="G1145">IFERROR(IF(D1145=1*MID(tblSalaries[[#This Row],[How many hours of a day you work on Excel]],E1145,F1145),"",1*MID(tblSalaries[[#This Row],[How many hours of a day you work on Excel]],E1145,F1145)),0)</f>
        <v>3</v>
      </c>
      <c r="H1145" s="11">
        <f t="shared" si="54"/>
        <v>2.5</v>
      </c>
      <c r="I1145" s="11">
        <f t="shared" si="55"/>
        <v>2</v>
      </c>
      <c r="J1145" s="11">
        <f t="shared" si="53"/>
        <v>3</v>
      </c>
    </row>
    <row r="1146" spans="2:10">
      <c r="B1146" s="9">
        <f t="array" ref="B1146">MIN(IFERROR(FIND(lstNum,tblSalaries[[#This Row],[How many hours of a day you work on Excel]]),""))</f>
        <v>1</v>
      </c>
      <c r="C1146" s="9">
        <f t="array" ref="C1146">SUMPRODUCT(COUNTIF(lstDigits,MID(tblSalaries[[#This Row],[How many hours of a day you work on Excel]],ROW($1:$9),1)))</f>
        <v>2</v>
      </c>
      <c r="D1146" s="11">
        <f t="array" ref="D1146">IFERROR(1*MID(tblSalaries[[#This Row],[How many hours of a day you work on Excel]],B1146,C1146),0)</f>
        <v>4</v>
      </c>
      <c r="E1146" s="9">
        <f t="array" ref="E1146">MIN(IFERROR(FIND(lstNum,tblSalaries[[#This Row],[How many hours of a day you work on Excel]],B1146+1),""))</f>
        <v>6</v>
      </c>
      <c r="F1146" s="9">
        <f t="array" ref="F1146">SUMPRODUCT(COUNTIF(lstDigits,MID(tblSalaries[[#This Row],[How many hours of a day you work on Excel]],ROW($1:$9)+1,1)))</f>
        <v>1</v>
      </c>
      <c r="G1146" s="11">
        <f t="array" ref="G1146">IFERROR(IF(D1146=1*MID(tblSalaries[[#This Row],[How many hours of a day you work on Excel]],E1146,F1146),"",1*MID(tblSalaries[[#This Row],[How many hours of a day you work on Excel]],E1146,F1146)),0)</f>
        <v>6</v>
      </c>
      <c r="H1146" s="11">
        <f t="shared" si="54"/>
        <v>5</v>
      </c>
      <c r="I1146" s="11">
        <f t="shared" si="55"/>
        <v>4</v>
      </c>
      <c r="J1146" s="11">
        <f t="shared" si="53"/>
        <v>6</v>
      </c>
    </row>
    <row r="1147" spans="2:10">
      <c r="B1147" s="9">
        <f t="array" ref="B1147">MIN(IFERROR(FIND(lstNum,tblSalaries[[#This Row],[How many hours of a day you work on Excel]]),""))</f>
        <v>1</v>
      </c>
      <c r="C1147" s="9">
        <f t="array" ref="C1147">SUMPRODUCT(COUNTIF(lstDigits,MID(tblSalaries[[#This Row],[How many hours of a day you work on Excel]],ROW($1:$9),1)))</f>
        <v>2</v>
      </c>
      <c r="D1147" s="11">
        <f t="array" ref="D1147">IFERROR(1*MID(tblSalaries[[#This Row],[How many hours of a day you work on Excel]],B1147,C1147),0)</f>
        <v>1</v>
      </c>
      <c r="E1147" s="9">
        <f t="array" ref="E1147">MIN(IFERROR(FIND(lstNum,tblSalaries[[#This Row],[How many hours of a day you work on Excel]],B1147+1),""))</f>
        <v>6</v>
      </c>
      <c r="F1147" s="9">
        <f t="array" ref="F1147">SUMPRODUCT(COUNTIF(lstDigits,MID(tblSalaries[[#This Row],[How many hours of a day you work on Excel]],ROW($1:$9)+1,1)))</f>
        <v>1</v>
      </c>
      <c r="G1147" s="11">
        <f t="array" ref="G1147">IFERROR(IF(D1147=1*MID(tblSalaries[[#This Row],[How many hours of a day you work on Excel]],E1147,F1147),"",1*MID(tblSalaries[[#This Row],[How many hours of a day you work on Excel]],E1147,F1147)),0)</f>
        <v>2</v>
      </c>
      <c r="H1147" s="11">
        <f t="shared" si="54"/>
        <v>1.5</v>
      </c>
      <c r="I1147" s="11">
        <f t="shared" si="55"/>
        <v>1</v>
      </c>
      <c r="J1147" s="11">
        <f t="shared" si="53"/>
        <v>2</v>
      </c>
    </row>
    <row r="1148" spans="2:10">
      <c r="B1148" s="9">
        <f t="array" ref="B1148">MIN(IFERROR(FIND(lstNum,tblSalaries[[#This Row],[How many hours of a day you work on Excel]]),""))</f>
        <v>1</v>
      </c>
      <c r="C1148" s="9">
        <f t="array" ref="C1148">SUMPRODUCT(COUNTIF(lstDigits,MID(tblSalaries[[#This Row],[How many hours of a day you work on Excel]],ROW($1:$9),1)))</f>
        <v>2</v>
      </c>
      <c r="D1148" s="11">
        <f t="array" ref="D1148">IFERROR(1*MID(tblSalaries[[#This Row],[How many hours of a day you work on Excel]],B1148,C1148),0)</f>
        <v>4</v>
      </c>
      <c r="E1148" s="9">
        <f t="array" ref="E1148">MIN(IFERROR(FIND(lstNum,tblSalaries[[#This Row],[How many hours of a day you work on Excel]],B1148+1),""))</f>
        <v>6</v>
      </c>
      <c r="F1148" s="9">
        <f t="array" ref="F1148">SUMPRODUCT(COUNTIF(lstDigits,MID(tblSalaries[[#This Row],[How many hours of a day you work on Excel]],ROW($1:$9)+1,1)))</f>
        <v>1</v>
      </c>
      <c r="G1148" s="11">
        <f t="array" ref="G1148">IFERROR(IF(D1148=1*MID(tblSalaries[[#This Row],[How many hours of a day you work on Excel]],E1148,F1148),"",1*MID(tblSalaries[[#This Row],[How many hours of a day you work on Excel]],E1148,F1148)),0)</f>
        <v>6</v>
      </c>
      <c r="H1148" s="11">
        <f t="shared" si="54"/>
        <v>5</v>
      </c>
      <c r="I1148" s="11">
        <f t="shared" si="55"/>
        <v>4</v>
      </c>
      <c r="J1148" s="11">
        <f t="shared" si="53"/>
        <v>6</v>
      </c>
    </row>
    <row r="1149" spans="2:10">
      <c r="B1149" s="9">
        <f t="array" ref="B1149">MIN(IFERROR(FIND(lstNum,tblSalaries[[#This Row],[How many hours of a day you work on Excel]]),""))</f>
        <v>1</v>
      </c>
      <c r="C1149" s="9">
        <f t="array" ref="C1149">SUMPRODUCT(COUNTIF(lstDigits,MID(tblSalaries[[#This Row],[How many hours of a day you work on Excel]],ROW($1:$9),1)))</f>
        <v>2</v>
      </c>
      <c r="D1149" s="11">
        <f t="array" ref="D1149">IFERROR(1*MID(tblSalaries[[#This Row],[How many hours of a day you work on Excel]],B1149,C1149),0)</f>
        <v>1</v>
      </c>
      <c r="E1149" s="9">
        <f t="array" ref="E1149">MIN(IFERROR(FIND(lstNum,tblSalaries[[#This Row],[How many hours of a day you work on Excel]],B1149+1),""))</f>
        <v>6</v>
      </c>
      <c r="F1149" s="9">
        <f t="array" ref="F1149">SUMPRODUCT(COUNTIF(lstDigits,MID(tblSalaries[[#This Row],[How many hours of a day you work on Excel]],ROW($1:$9)+1,1)))</f>
        <v>1</v>
      </c>
      <c r="G1149" s="11">
        <f t="array" ref="G1149">IFERROR(IF(D1149=1*MID(tblSalaries[[#This Row],[How many hours of a day you work on Excel]],E1149,F1149),"",1*MID(tblSalaries[[#This Row],[How many hours of a day you work on Excel]],E1149,F1149)),0)</f>
        <v>2</v>
      </c>
      <c r="H1149" s="11">
        <f t="shared" si="54"/>
        <v>1.5</v>
      </c>
      <c r="I1149" s="11">
        <f t="shared" si="55"/>
        <v>1</v>
      </c>
      <c r="J1149" s="11">
        <f t="shared" si="53"/>
        <v>2</v>
      </c>
    </row>
    <row r="1150" spans="2:10">
      <c r="B1150" s="9">
        <f t="array" ref="B1150">MIN(IFERROR(FIND(lstNum,tblSalaries[[#This Row],[How many hours of a day you work on Excel]]),""))</f>
        <v>1</v>
      </c>
      <c r="C1150" s="9">
        <f t="array" ref="C1150">SUMPRODUCT(COUNTIF(lstDigits,MID(tblSalaries[[#This Row],[How many hours of a day you work on Excel]],ROW($1:$9),1)))</f>
        <v>2</v>
      </c>
      <c r="D1150" s="11">
        <f t="array" ref="D1150">IFERROR(1*MID(tblSalaries[[#This Row],[How many hours of a day you work on Excel]],B1150,C1150),0)</f>
        <v>4</v>
      </c>
      <c r="E1150" s="9">
        <f t="array" ref="E1150">MIN(IFERROR(FIND(lstNum,tblSalaries[[#This Row],[How many hours of a day you work on Excel]],B1150+1),""))</f>
        <v>6</v>
      </c>
      <c r="F1150" s="9">
        <f t="array" ref="F1150">SUMPRODUCT(COUNTIF(lstDigits,MID(tblSalaries[[#This Row],[How many hours of a day you work on Excel]],ROW($1:$9)+1,1)))</f>
        <v>1</v>
      </c>
      <c r="G1150" s="11">
        <f t="array" ref="G1150">IFERROR(IF(D1150=1*MID(tblSalaries[[#This Row],[How many hours of a day you work on Excel]],E1150,F1150),"",1*MID(tblSalaries[[#This Row],[How many hours of a day you work on Excel]],E1150,F1150)),0)</f>
        <v>6</v>
      </c>
      <c r="H1150" s="11">
        <f t="shared" si="54"/>
        <v>5</v>
      </c>
      <c r="I1150" s="11">
        <f t="shared" si="55"/>
        <v>4</v>
      </c>
      <c r="J1150" s="11">
        <f t="shared" si="53"/>
        <v>6</v>
      </c>
    </row>
    <row r="1151" spans="2:10">
      <c r="B1151" s="9">
        <f t="array" ref="B1151">MIN(IFERROR(FIND(lstNum,tblSalaries[[#This Row],[How many hours of a day you work on Excel]]),""))</f>
        <v>1</v>
      </c>
      <c r="C1151" s="9">
        <f t="array" ref="C1151">SUMPRODUCT(COUNTIF(lstDigits,MID(tblSalaries[[#This Row],[How many hours of a day you work on Excel]],ROW($1:$9),1)))</f>
        <v>2</v>
      </c>
      <c r="D1151" s="11">
        <f t="array" ref="D1151">IFERROR(1*MID(tblSalaries[[#This Row],[How many hours of a day you work on Excel]],B1151,C1151),0)</f>
        <v>2</v>
      </c>
      <c r="E1151" s="9">
        <f t="array" ref="E1151">MIN(IFERROR(FIND(lstNum,tblSalaries[[#This Row],[How many hours of a day you work on Excel]],B1151+1),""))</f>
        <v>6</v>
      </c>
      <c r="F1151" s="9">
        <f t="array" ref="F1151">SUMPRODUCT(COUNTIF(lstDigits,MID(tblSalaries[[#This Row],[How many hours of a day you work on Excel]],ROW($1:$9)+1,1)))</f>
        <v>1</v>
      </c>
      <c r="G1151" s="11">
        <f t="array" ref="G1151">IFERROR(IF(D1151=1*MID(tblSalaries[[#This Row],[How many hours of a day you work on Excel]],E1151,F1151),"",1*MID(tblSalaries[[#This Row],[How many hours of a day you work on Excel]],E1151,F1151)),0)</f>
        <v>3</v>
      </c>
      <c r="H1151" s="11">
        <f t="shared" si="54"/>
        <v>2.5</v>
      </c>
      <c r="I1151" s="11">
        <f t="shared" si="55"/>
        <v>2</v>
      </c>
      <c r="J1151" s="11">
        <f t="shared" si="53"/>
        <v>3</v>
      </c>
    </row>
    <row r="1152" spans="2:10">
      <c r="B1152" s="9">
        <f t="array" ref="B1152">MIN(IFERROR(FIND(lstNum,tblSalaries[[#This Row],[How many hours of a day you work on Excel]]),""))</f>
        <v>1</v>
      </c>
      <c r="C1152" s="9">
        <f t="array" ref="C1152">SUMPRODUCT(COUNTIF(lstDigits,MID(tblSalaries[[#This Row],[How many hours of a day you work on Excel]],ROW($1:$9),1)))</f>
        <v>2</v>
      </c>
      <c r="D1152" s="11">
        <f t="array" ref="D1152">IFERROR(1*MID(tblSalaries[[#This Row],[How many hours of a day you work on Excel]],B1152,C1152),0)</f>
        <v>4</v>
      </c>
      <c r="E1152" s="9">
        <f t="array" ref="E1152">MIN(IFERROR(FIND(lstNum,tblSalaries[[#This Row],[How many hours of a day you work on Excel]],B1152+1),""))</f>
        <v>6</v>
      </c>
      <c r="F1152" s="9">
        <f t="array" ref="F1152">SUMPRODUCT(COUNTIF(lstDigits,MID(tblSalaries[[#This Row],[How many hours of a day you work on Excel]],ROW($1:$9)+1,1)))</f>
        <v>1</v>
      </c>
      <c r="G1152" s="11">
        <f t="array" ref="G1152">IFERROR(IF(D1152=1*MID(tblSalaries[[#This Row],[How many hours of a day you work on Excel]],E1152,F1152),"",1*MID(tblSalaries[[#This Row],[How many hours of a day you work on Excel]],E1152,F1152)),0)</f>
        <v>6</v>
      </c>
      <c r="H1152" s="11">
        <f t="shared" si="54"/>
        <v>5</v>
      </c>
      <c r="I1152" s="11">
        <f t="shared" si="55"/>
        <v>4</v>
      </c>
      <c r="J1152" s="11">
        <f t="shared" si="53"/>
        <v>6</v>
      </c>
    </row>
    <row r="1153" spans="2:10">
      <c r="B1153" s="9">
        <f t="array" ref="B1153">MIN(IFERROR(FIND(lstNum,tblSalaries[[#This Row],[How many hours of a day you work on Excel]]),""))</f>
        <v>9</v>
      </c>
      <c r="C1153" s="9">
        <f t="array" ref="C1153">SUMPRODUCT(COUNTIF(lstDigits,MID(tblSalaries[[#This Row],[How many hours of a day you work on Excel]],ROW($1:$9),1)))</f>
        <v>1</v>
      </c>
      <c r="D1153" s="11">
        <f t="array" ref="D1153">IFERROR(1*MID(tblSalaries[[#This Row],[How many hours of a day you work on Excel]],B1153,C1153),0)</f>
        <v>8</v>
      </c>
      <c r="E1153" s="9">
        <f t="array" ref="E1153">MIN(IFERROR(FIND(lstNum,tblSalaries[[#This Row],[How many hours of a day you work on Excel]],B1153+1),""))</f>
        <v>31</v>
      </c>
      <c r="F1153" s="9">
        <f t="array" ref="F1153">SUMPRODUCT(COUNTIF(lstDigits,MID(tblSalaries[[#This Row],[How many hours of a day you work on Excel]],ROW($1:$9)+1,1)))</f>
        <v>1</v>
      </c>
      <c r="G1153" s="11" t="str">
        <f t="array" ref="G1153">IFERROR(IF(D1153=1*MID(tblSalaries[[#This Row],[How many hours of a day you work on Excel]],E1153,F1153),"",1*MID(tblSalaries[[#This Row],[How many hours of a day you work on Excel]],E1153,F1153)),0)</f>
        <v/>
      </c>
      <c r="H1153" s="11">
        <f t="shared" si="54"/>
        <v>8</v>
      </c>
      <c r="I1153" s="11">
        <f t="shared" si="55"/>
        <v>8</v>
      </c>
      <c r="J1153" s="11">
        <f t="shared" si="53"/>
        <v>8</v>
      </c>
    </row>
    <row r="1154" spans="2:10">
      <c r="B1154" s="9">
        <f t="array" ref="B1154">MIN(IFERROR(FIND(lstNum,tblSalaries[[#This Row],[How many hours of a day you work on Excel]]),""))</f>
        <v>1</v>
      </c>
      <c r="C1154" s="9">
        <f t="array" ref="C1154">SUMPRODUCT(COUNTIF(lstDigits,MID(tblSalaries[[#This Row],[How many hours of a day you work on Excel]],ROW($1:$9),1)))</f>
        <v>2</v>
      </c>
      <c r="D1154" s="11">
        <f t="array" ref="D1154">IFERROR(1*MID(tblSalaries[[#This Row],[How many hours of a day you work on Excel]],B1154,C1154),0)</f>
        <v>4</v>
      </c>
      <c r="E1154" s="9">
        <f t="array" ref="E1154">MIN(IFERROR(FIND(lstNum,tblSalaries[[#This Row],[How many hours of a day you work on Excel]],B1154+1),""))</f>
        <v>6</v>
      </c>
      <c r="F1154" s="9">
        <f t="array" ref="F1154">SUMPRODUCT(COUNTIF(lstDigits,MID(tblSalaries[[#This Row],[How many hours of a day you work on Excel]],ROW($1:$9)+1,1)))</f>
        <v>1</v>
      </c>
      <c r="G1154" s="11">
        <f t="array" ref="G1154">IFERROR(IF(D1154=1*MID(tblSalaries[[#This Row],[How many hours of a day you work on Excel]],E1154,F1154),"",1*MID(tblSalaries[[#This Row],[How many hours of a day you work on Excel]],E1154,F1154)),0)</f>
        <v>6</v>
      </c>
      <c r="H1154" s="11">
        <f t="shared" si="54"/>
        <v>5</v>
      </c>
      <c r="I1154" s="11">
        <f t="shared" si="55"/>
        <v>4</v>
      </c>
      <c r="J1154" s="11">
        <f t="shared" si="53"/>
        <v>6</v>
      </c>
    </row>
    <row r="1155" spans="2:10">
      <c r="B1155" s="9">
        <f t="array" ref="B1155">MIN(IFERROR(FIND(lstNum,tblSalaries[[#This Row],[How many hours of a day you work on Excel]]),""))</f>
        <v>1</v>
      </c>
      <c r="C1155" s="9">
        <f t="array" ref="C1155">SUMPRODUCT(COUNTIF(lstDigits,MID(tblSalaries[[#This Row],[How many hours of a day you work on Excel]],ROW($1:$9),1)))</f>
        <v>2</v>
      </c>
      <c r="D1155" s="11">
        <f t="array" ref="D1155">IFERROR(1*MID(tblSalaries[[#This Row],[How many hours of a day you work on Excel]],B1155,C1155),0)</f>
        <v>1</v>
      </c>
      <c r="E1155" s="9">
        <f t="array" ref="E1155">MIN(IFERROR(FIND(lstNum,tblSalaries[[#This Row],[How many hours of a day you work on Excel]],B1155+1),""))</f>
        <v>6</v>
      </c>
      <c r="F1155" s="9">
        <f t="array" ref="F1155">SUMPRODUCT(COUNTIF(lstDigits,MID(tblSalaries[[#This Row],[How many hours of a day you work on Excel]],ROW($1:$9)+1,1)))</f>
        <v>1</v>
      </c>
      <c r="G1155" s="11">
        <f t="array" ref="G1155">IFERROR(IF(D1155=1*MID(tblSalaries[[#This Row],[How many hours of a day you work on Excel]],E1155,F1155),"",1*MID(tblSalaries[[#This Row],[How many hours of a day you work on Excel]],E1155,F1155)),0)</f>
        <v>2</v>
      </c>
      <c r="H1155" s="11">
        <f t="shared" si="54"/>
        <v>1.5</v>
      </c>
      <c r="I1155" s="11">
        <f t="shared" si="55"/>
        <v>1</v>
      </c>
      <c r="J1155" s="11">
        <f t="shared" si="53"/>
        <v>2</v>
      </c>
    </row>
    <row r="1156" spans="2:10">
      <c r="B1156" s="9">
        <f t="array" ref="B1156">MIN(IFERROR(FIND(lstNum,tblSalaries[[#This Row],[How many hours of a day you work on Excel]]),""))</f>
        <v>1</v>
      </c>
      <c r="C1156" s="9">
        <f t="array" ref="C1156">SUMPRODUCT(COUNTIF(lstDigits,MID(tblSalaries[[#This Row],[How many hours of a day you work on Excel]],ROW($1:$9),1)))</f>
        <v>2</v>
      </c>
      <c r="D1156" s="11">
        <f t="array" ref="D1156">IFERROR(1*MID(tblSalaries[[#This Row],[How many hours of a day you work on Excel]],B1156,C1156),0)</f>
        <v>4</v>
      </c>
      <c r="E1156" s="9">
        <f t="array" ref="E1156">MIN(IFERROR(FIND(lstNum,tblSalaries[[#This Row],[How many hours of a day you work on Excel]],B1156+1),""))</f>
        <v>6</v>
      </c>
      <c r="F1156" s="9">
        <f t="array" ref="F1156">SUMPRODUCT(COUNTIF(lstDigits,MID(tblSalaries[[#This Row],[How many hours of a day you work on Excel]],ROW($1:$9)+1,1)))</f>
        <v>1</v>
      </c>
      <c r="G1156" s="11">
        <f t="array" ref="G1156">IFERROR(IF(D1156=1*MID(tblSalaries[[#This Row],[How many hours of a day you work on Excel]],E1156,F1156),"",1*MID(tblSalaries[[#This Row],[How many hours of a day you work on Excel]],E1156,F1156)),0)</f>
        <v>6</v>
      </c>
      <c r="H1156" s="11">
        <f t="shared" si="54"/>
        <v>5</v>
      </c>
      <c r="I1156" s="11">
        <f t="shared" si="55"/>
        <v>4</v>
      </c>
      <c r="J1156" s="11">
        <f t="shared" si="53"/>
        <v>6</v>
      </c>
    </row>
    <row r="1157" spans="2:10">
      <c r="B1157" s="9">
        <f t="array" ref="B1157">MIN(IFERROR(FIND(lstNum,tblSalaries[[#This Row],[How many hours of a day you work on Excel]]),""))</f>
        <v>1</v>
      </c>
      <c r="C1157" s="9">
        <f t="array" ref="C1157">SUMPRODUCT(COUNTIF(lstDigits,MID(tblSalaries[[#This Row],[How many hours of a day you work on Excel]],ROW($1:$9),1)))</f>
        <v>2</v>
      </c>
      <c r="D1157" s="11">
        <f t="array" ref="D1157">IFERROR(1*MID(tblSalaries[[#This Row],[How many hours of a day you work on Excel]],B1157,C1157),0)</f>
        <v>4</v>
      </c>
      <c r="E1157" s="9">
        <f t="array" ref="E1157">MIN(IFERROR(FIND(lstNum,tblSalaries[[#This Row],[How many hours of a day you work on Excel]],B1157+1),""))</f>
        <v>6</v>
      </c>
      <c r="F1157" s="9">
        <f t="array" ref="F1157">SUMPRODUCT(COUNTIF(lstDigits,MID(tblSalaries[[#This Row],[How many hours of a day you work on Excel]],ROW($1:$9)+1,1)))</f>
        <v>1</v>
      </c>
      <c r="G1157" s="11">
        <f t="array" ref="G1157">IFERROR(IF(D1157=1*MID(tblSalaries[[#This Row],[How many hours of a day you work on Excel]],E1157,F1157),"",1*MID(tblSalaries[[#This Row],[How many hours of a day you work on Excel]],E1157,F1157)),0)</f>
        <v>6</v>
      </c>
      <c r="H1157" s="11">
        <f t="shared" si="54"/>
        <v>5</v>
      </c>
      <c r="I1157" s="11">
        <f t="shared" si="55"/>
        <v>4</v>
      </c>
      <c r="J1157" s="11">
        <f t="shared" si="53"/>
        <v>6</v>
      </c>
    </row>
    <row r="1158" spans="2:10">
      <c r="B1158" s="9">
        <f t="array" ref="B1158">MIN(IFERROR(FIND(lstNum,tblSalaries[[#This Row],[How many hours of a day you work on Excel]]),""))</f>
        <v>1</v>
      </c>
      <c r="C1158" s="9">
        <f t="array" ref="C1158">SUMPRODUCT(COUNTIF(lstDigits,MID(tblSalaries[[#This Row],[How many hours of a day you work on Excel]],ROW($1:$9),1)))</f>
        <v>2</v>
      </c>
      <c r="D1158" s="11">
        <f t="array" ref="D1158">IFERROR(1*MID(tblSalaries[[#This Row],[How many hours of a day you work on Excel]],B1158,C1158),0)</f>
        <v>2</v>
      </c>
      <c r="E1158" s="9">
        <f t="array" ref="E1158">MIN(IFERROR(FIND(lstNum,tblSalaries[[#This Row],[How many hours of a day you work on Excel]],B1158+1),""))</f>
        <v>6</v>
      </c>
      <c r="F1158" s="9">
        <f t="array" ref="F1158">SUMPRODUCT(COUNTIF(lstDigits,MID(tblSalaries[[#This Row],[How many hours of a day you work on Excel]],ROW($1:$9)+1,1)))</f>
        <v>1</v>
      </c>
      <c r="G1158" s="11">
        <f t="array" ref="G1158">IFERROR(IF(D1158=1*MID(tblSalaries[[#This Row],[How many hours of a day you work on Excel]],E1158,F1158),"",1*MID(tblSalaries[[#This Row],[How many hours of a day you work on Excel]],E1158,F1158)),0)</f>
        <v>3</v>
      </c>
      <c r="H1158" s="11">
        <f t="shared" si="54"/>
        <v>2.5</v>
      </c>
      <c r="I1158" s="11">
        <f t="shared" si="55"/>
        <v>2</v>
      </c>
      <c r="J1158" s="11">
        <f t="shared" si="53"/>
        <v>3</v>
      </c>
    </row>
    <row r="1159" spans="2:10">
      <c r="B1159" s="9">
        <f t="array" ref="B1159">MIN(IFERROR(FIND(lstNum,tblSalaries[[#This Row],[How many hours of a day you work on Excel]]),""))</f>
        <v>1</v>
      </c>
      <c r="C1159" s="9">
        <f t="array" ref="C1159">SUMPRODUCT(COUNTIF(lstDigits,MID(tblSalaries[[#This Row],[How many hours of a day you work on Excel]],ROW($1:$9),1)))</f>
        <v>2</v>
      </c>
      <c r="D1159" s="11">
        <f t="array" ref="D1159">IFERROR(1*MID(tblSalaries[[#This Row],[How many hours of a day you work on Excel]],B1159,C1159),0)</f>
        <v>4</v>
      </c>
      <c r="E1159" s="9">
        <f t="array" ref="E1159">MIN(IFERROR(FIND(lstNum,tblSalaries[[#This Row],[How many hours of a day you work on Excel]],B1159+1),""))</f>
        <v>6</v>
      </c>
      <c r="F1159" s="9">
        <f t="array" ref="F1159">SUMPRODUCT(COUNTIF(lstDigits,MID(tblSalaries[[#This Row],[How many hours of a day you work on Excel]],ROW($1:$9)+1,1)))</f>
        <v>1</v>
      </c>
      <c r="G1159" s="11">
        <f t="array" ref="G1159">IFERROR(IF(D1159=1*MID(tblSalaries[[#This Row],[How many hours of a day you work on Excel]],E1159,F1159),"",1*MID(tblSalaries[[#This Row],[How many hours of a day you work on Excel]],E1159,F1159)),0)</f>
        <v>6</v>
      </c>
      <c r="H1159" s="11">
        <f t="shared" si="54"/>
        <v>5</v>
      </c>
      <c r="I1159" s="11">
        <f t="shared" si="55"/>
        <v>4</v>
      </c>
      <c r="J1159" s="11">
        <f t="shared" ref="J1159:J1222" si="56">MAX(D1159,G1159)</f>
        <v>6</v>
      </c>
    </row>
    <row r="1160" spans="2:10">
      <c r="B1160" s="9">
        <f t="array" ref="B1160">MIN(IFERROR(FIND(lstNum,tblSalaries[[#This Row],[How many hours of a day you work on Excel]]),""))</f>
        <v>1</v>
      </c>
      <c r="C1160" s="9">
        <f t="array" ref="C1160">SUMPRODUCT(COUNTIF(lstDigits,MID(tblSalaries[[#This Row],[How many hours of a day you work on Excel]],ROW($1:$9),1)))</f>
        <v>2</v>
      </c>
      <c r="D1160" s="11">
        <f t="array" ref="D1160">IFERROR(1*MID(tblSalaries[[#This Row],[How many hours of a day you work on Excel]],B1160,C1160),0)</f>
        <v>2</v>
      </c>
      <c r="E1160" s="9">
        <f t="array" ref="E1160">MIN(IFERROR(FIND(lstNum,tblSalaries[[#This Row],[How many hours of a day you work on Excel]],B1160+1),""))</f>
        <v>6</v>
      </c>
      <c r="F1160" s="9">
        <f t="array" ref="F1160">SUMPRODUCT(COUNTIF(lstDigits,MID(tblSalaries[[#This Row],[How many hours of a day you work on Excel]],ROW($1:$9)+1,1)))</f>
        <v>1</v>
      </c>
      <c r="G1160" s="11">
        <f t="array" ref="G1160">IFERROR(IF(D1160=1*MID(tblSalaries[[#This Row],[How many hours of a day you work on Excel]],E1160,F1160),"",1*MID(tblSalaries[[#This Row],[How many hours of a day you work on Excel]],E1160,F1160)),0)</f>
        <v>3</v>
      </c>
      <c r="H1160" s="11">
        <f t="shared" si="54"/>
        <v>2.5</v>
      </c>
      <c r="I1160" s="11">
        <f t="shared" si="55"/>
        <v>2</v>
      </c>
      <c r="J1160" s="11">
        <f t="shared" si="56"/>
        <v>3</v>
      </c>
    </row>
    <row r="1161" spans="2:10">
      <c r="B1161" s="9">
        <f t="array" ref="B1161">MIN(IFERROR(FIND(lstNum,tblSalaries[[#This Row],[How many hours of a day you work on Excel]]),""))</f>
        <v>1</v>
      </c>
      <c r="C1161" s="9">
        <f t="array" ref="C1161">SUMPRODUCT(COUNTIF(lstDigits,MID(tblSalaries[[#This Row],[How many hours of a day you work on Excel]],ROW($1:$9),1)))</f>
        <v>2</v>
      </c>
      <c r="D1161" s="11">
        <f t="array" ref="D1161">IFERROR(1*MID(tblSalaries[[#This Row],[How many hours of a day you work on Excel]],B1161,C1161),0)</f>
        <v>2</v>
      </c>
      <c r="E1161" s="9">
        <f t="array" ref="E1161">MIN(IFERROR(FIND(lstNum,tblSalaries[[#This Row],[How many hours of a day you work on Excel]],B1161+1),""))</f>
        <v>6</v>
      </c>
      <c r="F1161" s="9">
        <f t="array" ref="F1161">SUMPRODUCT(COUNTIF(lstDigits,MID(tblSalaries[[#This Row],[How many hours of a day you work on Excel]],ROW($1:$9)+1,1)))</f>
        <v>1</v>
      </c>
      <c r="G1161" s="11">
        <f t="array" ref="G1161">IFERROR(IF(D1161=1*MID(tblSalaries[[#This Row],[How many hours of a day you work on Excel]],E1161,F1161),"",1*MID(tblSalaries[[#This Row],[How many hours of a day you work on Excel]],E1161,F1161)),0)</f>
        <v>3</v>
      </c>
      <c r="H1161" s="11">
        <f t="shared" si="54"/>
        <v>2.5</v>
      </c>
      <c r="I1161" s="11">
        <f t="shared" si="55"/>
        <v>2</v>
      </c>
      <c r="J1161" s="11">
        <f t="shared" si="56"/>
        <v>3</v>
      </c>
    </row>
    <row r="1162" spans="2:10">
      <c r="B1162" s="9">
        <f t="array" ref="B1162">MIN(IFERROR(FIND(lstNum,tblSalaries[[#This Row],[How many hours of a day you work on Excel]]),""))</f>
        <v>1</v>
      </c>
      <c r="C1162" s="9">
        <f t="array" ref="C1162">SUMPRODUCT(COUNTIF(lstDigits,MID(tblSalaries[[#This Row],[How many hours of a day you work on Excel]],ROW($1:$9),1)))</f>
        <v>2</v>
      </c>
      <c r="D1162" s="11">
        <f t="array" ref="D1162">IFERROR(1*MID(tblSalaries[[#This Row],[How many hours of a day you work on Excel]],B1162,C1162),0)</f>
        <v>2</v>
      </c>
      <c r="E1162" s="9">
        <f t="array" ref="E1162">MIN(IFERROR(FIND(lstNum,tblSalaries[[#This Row],[How many hours of a day you work on Excel]],B1162+1),""))</f>
        <v>6</v>
      </c>
      <c r="F1162" s="9">
        <f t="array" ref="F1162">SUMPRODUCT(COUNTIF(lstDigits,MID(tblSalaries[[#This Row],[How many hours of a day you work on Excel]],ROW($1:$9)+1,1)))</f>
        <v>1</v>
      </c>
      <c r="G1162" s="11">
        <f t="array" ref="G1162">IFERROR(IF(D1162=1*MID(tblSalaries[[#This Row],[How many hours of a day you work on Excel]],E1162,F1162),"",1*MID(tblSalaries[[#This Row],[How many hours of a day you work on Excel]],E1162,F1162)),0)</f>
        <v>3</v>
      </c>
      <c r="H1162" s="11">
        <f t="shared" si="54"/>
        <v>2.5</v>
      </c>
      <c r="I1162" s="11">
        <f t="shared" si="55"/>
        <v>2</v>
      </c>
      <c r="J1162" s="11">
        <f t="shared" si="56"/>
        <v>3</v>
      </c>
    </row>
    <row r="1163" spans="2:10">
      <c r="B1163" s="9">
        <f t="array" ref="B1163">MIN(IFERROR(FIND(lstNum,tblSalaries[[#This Row],[How many hours of a day you work on Excel]]),""))</f>
        <v>1</v>
      </c>
      <c r="C1163" s="9">
        <f t="array" ref="C1163">SUMPRODUCT(COUNTIF(lstDigits,MID(tblSalaries[[#This Row],[How many hours of a day you work on Excel]],ROW($1:$9),1)))</f>
        <v>2</v>
      </c>
      <c r="D1163" s="11">
        <f t="array" ref="D1163">IFERROR(1*MID(tblSalaries[[#This Row],[How many hours of a day you work on Excel]],B1163,C1163),0)</f>
        <v>2</v>
      </c>
      <c r="E1163" s="9">
        <f t="array" ref="E1163">MIN(IFERROR(FIND(lstNum,tblSalaries[[#This Row],[How many hours of a day you work on Excel]],B1163+1),""))</f>
        <v>6</v>
      </c>
      <c r="F1163" s="9">
        <f t="array" ref="F1163">SUMPRODUCT(COUNTIF(lstDigits,MID(tblSalaries[[#This Row],[How many hours of a day you work on Excel]],ROW($1:$9)+1,1)))</f>
        <v>1</v>
      </c>
      <c r="G1163" s="11">
        <f t="array" ref="G1163">IFERROR(IF(D1163=1*MID(tblSalaries[[#This Row],[How many hours of a day you work on Excel]],E1163,F1163),"",1*MID(tblSalaries[[#This Row],[How many hours of a day you work on Excel]],E1163,F1163)),0)</f>
        <v>3</v>
      </c>
      <c r="H1163" s="11">
        <f t="shared" si="54"/>
        <v>2.5</v>
      </c>
      <c r="I1163" s="11">
        <f t="shared" si="55"/>
        <v>2</v>
      </c>
      <c r="J1163" s="11">
        <f t="shared" si="56"/>
        <v>3</v>
      </c>
    </row>
    <row r="1164" spans="2:10">
      <c r="B1164" s="9">
        <f t="array" ref="B1164">MIN(IFERROR(FIND(lstNum,tblSalaries[[#This Row],[How many hours of a day you work on Excel]]),""))</f>
        <v>1</v>
      </c>
      <c r="C1164" s="9">
        <f t="array" ref="C1164">SUMPRODUCT(COUNTIF(lstDigits,MID(tblSalaries[[#This Row],[How many hours of a day you work on Excel]],ROW($1:$9),1)))</f>
        <v>2</v>
      </c>
      <c r="D1164" s="11">
        <f t="array" ref="D1164">IFERROR(1*MID(tblSalaries[[#This Row],[How many hours of a day you work on Excel]],B1164,C1164),0)</f>
        <v>4</v>
      </c>
      <c r="E1164" s="9">
        <f t="array" ref="E1164">MIN(IFERROR(FIND(lstNum,tblSalaries[[#This Row],[How many hours of a day you work on Excel]],B1164+1),""))</f>
        <v>6</v>
      </c>
      <c r="F1164" s="9">
        <f t="array" ref="F1164">SUMPRODUCT(COUNTIF(lstDigits,MID(tblSalaries[[#This Row],[How many hours of a day you work on Excel]],ROW($1:$9)+1,1)))</f>
        <v>1</v>
      </c>
      <c r="G1164" s="11">
        <f t="array" ref="G1164">IFERROR(IF(D1164=1*MID(tblSalaries[[#This Row],[How many hours of a day you work on Excel]],E1164,F1164),"",1*MID(tblSalaries[[#This Row],[How many hours of a day you work on Excel]],E1164,F1164)),0)</f>
        <v>6</v>
      </c>
      <c r="H1164" s="11">
        <f t="shared" si="54"/>
        <v>5</v>
      </c>
      <c r="I1164" s="11">
        <f t="shared" si="55"/>
        <v>4</v>
      </c>
      <c r="J1164" s="11">
        <f t="shared" si="56"/>
        <v>6</v>
      </c>
    </row>
    <row r="1165" spans="2:10">
      <c r="B1165" s="9">
        <f t="array" ref="B1165">MIN(IFERROR(FIND(lstNum,tblSalaries[[#This Row],[How many hours of a day you work on Excel]]),""))</f>
        <v>1</v>
      </c>
      <c r="C1165" s="9">
        <f t="array" ref="C1165">SUMPRODUCT(COUNTIF(lstDigits,MID(tblSalaries[[#This Row],[How many hours of a day you work on Excel]],ROW($1:$9),1)))</f>
        <v>2</v>
      </c>
      <c r="D1165" s="11">
        <f t="array" ref="D1165">IFERROR(1*MID(tblSalaries[[#This Row],[How many hours of a day you work on Excel]],B1165,C1165),0)</f>
        <v>4</v>
      </c>
      <c r="E1165" s="9">
        <f t="array" ref="E1165">MIN(IFERROR(FIND(lstNum,tblSalaries[[#This Row],[How many hours of a day you work on Excel]],B1165+1),""))</f>
        <v>6</v>
      </c>
      <c r="F1165" s="9">
        <f t="array" ref="F1165">SUMPRODUCT(COUNTIF(lstDigits,MID(tblSalaries[[#This Row],[How many hours of a day you work on Excel]],ROW($1:$9)+1,1)))</f>
        <v>1</v>
      </c>
      <c r="G1165" s="11">
        <f t="array" ref="G1165">IFERROR(IF(D1165=1*MID(tblSalaries[[#This Row],[How many hours of a day you work on Excel]],E1165,F1165),"",1*MID(tblSalaries[[#This Row],[How many hours of a day you work on Excel]],E1165,F1165)),0)</f>
        <v>6</v>
      </c>
      <c r="H1165" s="11">
        <f t="shared" si="54"/>
        <v>5</v>
      </c>
      <c r="I1165" s="11">
        <f t="shared" si="55"/>
        <v>4</v>
      </c>
      <c r="J1165" s="11">
        <f t="shared" si="56"/>
        <v>6</v>
      </c>
    </row>
    <row r="1166" spans="2:10">
      <c r="B1166" s="9">
        <f t="array" ref="B1166">MIN(IFERROR(FIND(lstNum,tblSalaries[[#This Row],[How many hours of a day you work on Excel]]),""))</f>
        <v>1</v>
      </c>
      <c r="C1166" s="9">
        <f t="array" ref="C1166">SUMPRODUCT(COUNTIF(lstDigits,MID(tblSalaries[[#This Row],[How many hours of a day you work on Excel]],ROW($1:$9),1)))</f>
        <v>2</v>
      </c>
      <c r="D1166" s="11">
        <f t="array" ref="D1166">IFERROR(1*MID(tblSalaries[[#This Row],[How many hours of a day you work on Excel]],B1166,C1166),0)</f>
        <v>4</v>
      </c>
      <c r="E1166" s="9">
        <f t="array" ref="E1166">MIN(IFERROR(FIND(lstNum,tblSalaries[[#This Row],[How many hours of a day you work on Excel]],B1166+1),""))</f>
        <v>6</v>
      </c>
      <c r="F1166" s="9">
        <f t="array" ref="F1166">SUMPRODUCT(COUNTIF(lstDigits,MID(tblSalaries[[#This Row],[How many hours of a day you work on Excel]],ROW($1:$9)+1,1)))</f>
        <v>1</v>
      </c>
      <c r="G1166" s="11">
        <f t="array" ref="G1166">IFERROR(IF(D1166=1*MID(tblSalaries[[#This Row],[How many hours of a day you work on Excel]],E1166,F1166),"",1*MID(tblSalaries[[#This Row],[How many hours of a day you work on Excel]],E1166,F1166)),0)</f>
        <v>6</v>
      </c>
      <c r="H1166" s="11">
        <f t="shared" si="54"/>
        <v>5</v>
      </c>
      <c r="I1166" s="11">
        <f t="shared" si="55"/>
        <v>4</v>
      </c>
      <c r="J1166" s="11">
        <f t="shared" si="56"/>
        <v>6</v>
      </c>
    </row>
    <row r="1167" spans="2:10">
      <c r="B1167" s="9">
        <f t="array" ref="B1167">MIN(IFERROR(FIND(lstNum,tblSalaries[[#This Row],[How many hours of a day you work on Excel]]),""))</f>
        <v>9</v>
      </c>
      <c r="C1167" s="9">
        <f t="array" ref="C1167">SUMPRODUCT(COUNTIF(lstDigits,MID(tblSalaries[[#This Row],[How many hours of a day you work on Excel]],ROW($1:$9),1)))</f>
        <v>1</v>
      </c>
      <c r="D1167" s="11">
        <f t="array" ref="D1167">IFERROR(1*MID(tblSalaries[[#This Row],[How many hours of a day you work on Excel]],B1167,C1167),0)</f>
        <v>8</v>
      </c>
      <c r="E1167" s="9">
        <f t="array" ref="E1167">MIN(IFERROR(FIND(lstNum,tblSalaries[[#This Row],[How many hours of a day you work on Excel]],B1167+1),""))</f>
        <v>31</v>
      </c>
      <c r="F1167" s="9">
        <f t="array" ref="F1167">SUMPRODUCT(COUNTIF(lstDigits,MID(tblSalaries[[#This Row],[How many hours of a day you work on Excel]],ROW($1:$9)+1,1)))</f>
        <v>1</v>
      </c>
      <c r="G1167" s="11" t="str">
        <f t="array" ref="G1167">IFERROR(IF(D1167=1*MID(tblSalaries[[#This Row],[How many hours of a day you work on Excel]],E1167,F1167),"",1*MID(tblSalaries[[#This Row],[How many hours of a day you work on Excel]],E1167,F1167)),0)</f>
        <v/>
      </c>
      <c r="H1167" s="11">
        <f t="shared" si="54"/>
        <v>8</v>
      </c>
      <c r="I1167" s="11">
        <f t="shared" si="55"/>
        <v>8</v>
      </c>
      <c r="J1167" s="11">
        <f t="shared" si="56"/>
        <v>8</v>
      </c>
    </row>
    <row r="1168" spans="2:10">
      <c r="B1168" s="9">
        <f t="array" ref="B1168">MIN(IFERROR(FIND(lstNum,tblSalaries[[#This Row],[How many hours of a day you work on Excel]]),""))</f>
        <v>1</v>
      </c>
      <c r="C1168" s="9">
        <f t="array" ref="C1168">SUMPRODUCT(COUNTIF(lstDigits,MID(tblSalaries[[#This Row],[How many hours of a day you work on Excel]],ROW($1:$9),1)))</f>
        <v>2</v>
      </c>
      <c r="D1168" s="11">
        <f t="array" ref="D1168">IFERROR(1*MID(tblSalaries[[#This Row],[How many hours of a day you work on Excel]],B1168,C1168),0)</f>
        <v>2</v>
      </c>
      <c r="E1168" s="9">
        <f t="array" ref="E1168">MIN(IFERROR(FIND(lstNum,tblSalaries[[#This Row],[How many hours of a day you work on Excel]],B1168+1),""))</f>
        <v>6</v>
      </c>
      <c r="F1168" s="9">
        <f t="array" ref="F1168">SUMPRODUCT(COUNTIF(lstDigits,MID(tblSalaries[[#This Row],[How many hours of a day you work on Excel]],ROW($1:$9)+1,1)))</f>
        <v>1</v>
      </c>
      <c r="G1168" s="11">
        <f t="array" ref="G1168">IFERROR(IF(D1168=1*MID(tblSalaries[[#This Row],[How many hours of a day you work on Excel]],E1168,F1168),"",1*MID(tblSalaries[[#This Row],[How many hours of a day you work on Excel]],E1168,F1168)),0)</f>
        <v>3</v>
      </c>
      <c r="H1168" s="11">
        <f t="shared" si="54"/>
        <v>2.5</v>
      </c>
      <c r="I1168" s="11">
        <f t="shared" si="55"/>
        <v>2</v>
      </c>
      <c r="J1168" s="11">
        <f t="shared" si="56"/>
        <v>3</v>
      </c>
    </row>
    <row r="1169" spans="2:10">
      <c r="B1169" s="9">
        <f t="array" ref="B1169">MIN(IFERROR(FIND(lstNum,tblSalaries[[#This Row],[How many hours of a day you work on Excel]]),""))</f>
        <v>9</v>
      </c>
      <c r="C1169" s="9">
        <f t="array" ref="C1169">SUMPRODUCT(COUNTIF(lstDigits,MID(tblSalaries[[#This Row],[How many hours of a day you work on Excel]],ROW($1:$9),1)))</f>
        <v>1</v>
      </c>
      <c r="D1169" s="11">
        <f t="array" ref="D1169">IFERROR(1*MID(tblSalaries[[#This Row],[How many hours of a day you work on Excel]],B1169,C1169),0)</f>
        <v>8</v>
      </c>
      <c r="E1169" s="9">
        <f t="array" ref="E1169">MIN(IFERROR(FIND(lstNum,tblSalaries[[#This Row],[How many hours of a day you work on Excel]],B1169+1),""))</f>
        <v>31</v>
      </c>
      <c r="F1169" s="9">
        <f t="array" ref="F1169">SUMPRODUCT(COUNTIF(lstDigits,MID(tblSalaries[[#This Row],[How many hours of a day you work on Excel]],ROW($1:$9)+1,1)))</f>
        <v>1</v>
      </c>
      <c r="G1169" s="11" t="str">
        <f t="array" ref="G1169">IFERROR(IF(D1169=1*MID(tblSalaries[[#This Row],[How many hours of a day you work on Excel]],E1169,F1169),"",1*MID(tblSalaries[[#This Row],[How many hours of a day you work on Excel]],E1169,F1169)),0)</f>
        <v/>
      </c>
      <c r="H1169" s="11">
        <f t="shared" si="54"/>
        <v>8</v>
      </c>
      <c r="I1169" s="11">
        <f t="shared" si="55"/>
        <v>8</v>
      </c>
      <c r="J1169" s="11">
        <f t="shared" si="56"/>
        <v>8</v>
      </c>
    </row>
    <row r="1170" spans="2:10">
      <c r="B1170" s="9">
        <f t="array" ref="B1170">MIN(IFERROR(FIND(lstNum,tblSalaries[[#This Row],[How many hours of a day you work on Excel]]),""))</f>
        <v>1</v>
      </c>
      <c r="C1170" s="9">
        <f t="array" ref="C1170">SUMPRODUCT(COUNTIF(lstDigits,MID(tblSalaries[[#This Row],[How many hours of a day you work on Excel]],ROW($1:$9),1)))</f>
        <v>2</v>
      </c>
      <c r="D1170" s="11">
        <f t="array" ref="D1170">IFERROR(1*MID(tblSalaries[[#This Row],[How many hours of a day you work on Excel]],B1170,C1170),0)</f>
        <v>4</v>
      </c>
      <c r="E1170" s="9">
        <f t="array" ref="E1170">MIN(IFERROR(FIND(lstNum,tblSalaries[[#This Row],[How many hours of a day you work on Excel]],B1170+1),""))</f>
        <v>6</v>
      </c>
      <c r="F1170" s="9">
        <f t="array" ref="F1170">SUMPRODUCT(COUNTIF(lstDigits,MID(tblSalaries[[#This Row],[How many hours of a day you work on Excel]],ROW($1:$9)+1,1)))</f>
        <v>1</v>
      </c>
      <c r="G1170" s="11">
        <f t="array" ref="G1170">IFERROR(IF(D1170=1*MID(tblSalaries[[#This Row],[How many hours of a day you work on Excel]],E1170,F1170),"",1*MID(tblSalaries[[#This Row],[How many hours of a day you work on Excel]],E1170,F1170)),0)</f>
        <v>6</v>
      </c>
      <c r="H1170" s="11">
        <f t="shared" si="54"/>
        <v>5</v>
      </c>
      <c r="I1170" s="11">
        <f t="shared" si="55"/>
        <v>4</v>
      </c>
      <c r="J1170" s="11">
        <f t="shared" si="56"/>
        <v>6</v>
      </c>
    </row>
    <row r="1171" spans="2:10">
      <c r="B1171" s="9">
        <f t="array" ref="B1171">MIN(IFERROR(FIND(lstNum,tblSalaries[[#This Row],[How many hours of a day you work on Excel]]),""))</f>
        <v>1</v>
      </c>
      <c r="C1171" s="9">
        <f t="array" ref="C1171">SUMPRODUCT(COUNTIF(lstDigits,MID(tblSalaries[[#This Row],[How many hours of a day you work on Excel]],ROW($1:$9),1)))</f>
        <v>2</v>
      </c>
      <c r="D1171" s="11">
        <f t="array" ref="D1171">IFERROR(1*MID(tblSalaries[[#This Row],[How many hours of a day you work on Excel]],B1171,C1171),0)</f>
        <v>1</v>
      </c>
      <c r="E1171" s="9">
        <f t="array" ref="E1171">MIN(IFERROR(FIND(lstNum,tblSalaries[[#This Row],[How many hours of a day you work on Excel]],B1171+1),""))</f>
        <v>6</v>
      </c>
      <c r="F1171" s="9">
        <f t="array" ref="F1171">SUMPRODUCT(COUNTIF(lstDigits,MID(tblSalaries[[#This Row],[How many hours of a day you work on Excel]],ROW($1:$9)+1,1)))</f>
        <v>1</v>
      </c>
      <c r="G1171" s="11">
        <f t="array" ref="G1171">IFERROR(IF(D1171=1*MID(tblSalaries[[#This Row],[How many hours of a day you work on Excel]],E1171,F1171),"",1*MID(tblSalaries[[#This Row],[How many hours of a day you work on Excel]],E1171,F1171)),0)</f>
        <v>2</v>
      </c>
      <c r="H1171" s="11">
        <f t="shared" si="54"/>
        <v>1.5</v>
      </c>
      <c r="I1171" s="11">
        <f t="shared" si="55"/>
        <v>1</v>
      </c>
      <c r="J1171" s="11">
        <f t="shared" si="56"/>
        <v>2</v>
      </c>
    </row>
    <row r="1172" spans="2:10">
      <c r="B1172" s="9">
        <f t="array" ref="B1172">MIN(IFERROR(FIND(lstNum,tblSalaries[[#This Row],[How many hours of a day you work on Excel]]),""))</f>
        <v>1</v>
      </c>
      <c r="C1172" s="9">
        <f t="array" ref="C1172">SUMPRODUCT(COUNTIF(lstDigits,MID(tblSalaries[[#This Row],[How many hours of a day you work on Excel]],ROW($1:$9),1)))</f>
        <v>2</v>
      </c>
      <c r="D1172" s="11">
        <f t="array" ref="D1172">IFERROR(1*MID(tblSalaries[[#This Row],[How many hours of a day you work on Excel]],B1172,C1172),0)</f>
        <v>4</v>
      </c>
      <c r="E1172" s="9">
        <f t="array" ref="E1172">MIN(IFERROR(FIND(lstNum,tblSalaries[[#This Row],[How many hours of a day you work on Excel]],B1172+1),""))</f>
        <v>6</v>
      </c>
      <c r="F1172" s="9">
        <f t="array" ref="F1172">SUMPRODUCT(COUNTIF(lstDigits,MID(tblSalaries[[#This Row],[How many hours of a day you work on Excel]],ROW($1:$9)+1,1)))</f>
        <v>1</v>
      </c>
      <c r="G1172" s="11">
        <f t="array" ref="G1172">IFERROR(IF(D1172=1*MID(tblSalaries[[#This Row],[How many hours of a day you work on Excel]],E1172,F1172),"",1*MID(tblSalaries[[#This Row],[How many hours of a day you work on Excel]],E1172,F1172)),0)</f>
        <v>6</v>
      </c>
      <c r="H1172" s="11">
        <f t="shared" si="54"/>
        <v>5</v>
      </c>
      <c r="I1172" s="11">
        <f t="shared" si="55"/>
        <v>4</v>
      </c>
      <c r="J1172" s="11">
        <f t="shared" si="56"/>
        <v>6</v>
      </c>
    </row>
    <row r="1173" spans="2:10">
      <c r="B1173" s="9">
        <f t="array" ref="B1173">MIN(IFERROR(FIND(lstNum,tblSalaries[[#This Row],[How many hours of a day you work on Excel]]),""))</f>
        <v>1</v>
      </c>
      <c r="C1173" s="9">
        <f t="array" ref="C1173">SUMPRODUCT(COUNTIF(lstDigits,MID(tblSalaries[[#This Row],[How many hours of a day you work on Excel]],ROW($1:$9),1)))</f>
        <v>2</v>
      </c>
      <c r="D1173" s="11">
        <f t="array" ref="D1173">IFERROR(1*MID(tblSalaries[[#This Row],[How many hours of a day you work on Excel]],B1173,C1173),0)</f>
        <v>4</v>
      </c>
      <c r="E1173" s="9">
        <f t="array" ref="E1173">MIN(IFERROR(FIND(lstNum,tblSalaries[[#This Row],[How many hours of a day you work on Excel]],B1173+1),""))</f>
        <v>6</v>
      </c>
      <c r="F1173" s="9">
        <f t="array" ref="F1173">SUMPRODUCT(COUNTIF(lstDigits,MID(tblSalaries[[#This Row],[How many hours of a day you work on Excel]],ROW($1:$9)+1,1)))</f>
        <v>1</v>
      </c>
      <c r="G1173" s="11">
        <f t="array" ref="G1173">IFERROR(IF(D1173=1*MID(tblSalaries[[#This Row],[How many hours of a day you work on Excel]],E1173,F1173),"",1*MID(tblSalaries[[#This Row],[How many hours of a day you work on Excel]],E1173,F1173)),0)</f>
        <v>6</v>
      </c>
      <c r="H1173" s="11">
        <f t="shared" si="54"/>
        <v>5</v>
      </c>
      <c r="I1173" s="11">
        <f t="shared" si="55"/>
        <v>4</v>
      </c>
      <c r="J1173" s="11">
        <f t="shared" si="56"/>
        <v>6</v>
      </c>
    </row>
    <row r="1174" spans="2:10">
      <c r="B1174" s="9">
        <f t="array" ref="B1174">MIN(IFERROR(FIND(lstNum,tblSalaries[[#This Row],[How many hours of a day you work on Excel]]),""))</f>
        <v>9</v>
      </c>
      <c r="C1174" s="9">
        <f t="array" ref="C1174">SUMPRODUCT(COUNTIF(lstDigits,MID(tblSalaries[[#This Row],[How many hours of a day you work on Excel]],ROW($1:$9),1)))</f>
        <v>1</v>
      </c>
      <c r="D1174" s="11">
        <f t="array" ref="D1174">IFERROR(1*MID(tblSalaries[[#This Row],[How many hours of a day you work on Excel]],B1174,C1174),0)</f>
        <v>8</v>
      </c>
      <c r="E1174" s="9">
        <f t="array" ref="E1174">MIN(IFERROR(FIND(lstNum,tblSalaries[[#This Row],[How many hours of a day you work on Excel]],B1174+1),""))</f>
        <v>31</v>
      </c>
      <c r="F1174" s="9">
        <f t="array" ref="F1174">SUMPRODUCT(COUNTIF(lstDigits,MID(tblSalaries[[#This Row],[How many hours of a day you work on Excel]],ROW($1:$9)+1,1)))</f>
        <v>1</v>
      </c>
      <c r="G1174" s="11" t="str">
        <f t="array" ref="G1174">IFERROR(IF(D1174=1*MID(tblSalaries[[#This Row],[How many hours of a day you work on Excel]],E1174,F1174),"",1*MID(tblSalaries[[#This Row],[How many hours of a day you work on Excel]],E1174,F1174)),0)</f>
        <v/>
      </c>
      <c r="H1174" s="11">
        <f t="shared" si="54"/>
        <v>8</v>
      </c>
      <c r="I1174" s="11">
        <f t="shared" si="55"/>
        <v>8</v>
      </c>
      <c r="J1174" s="11">
        <f t="shared" si="56"/>
        <v>8</v>
      </c>
    </row>
    <row r="1175" spans="2:10">
      <c r="B1175" s="9">
        <f t="array" ref="B1175">MIN(IFERROR(FIND(lstNum,tblSalaries[[#This Row],[How many hours of a day you work on Excel]]),""))</f>
        <v>1</v>
      </c>
      <c r="C1175" s="9">
        <f t="array" ref="C1175">SUMPRODUCT(COUNTIF(lstDigits,MID(tblSalaries[[#This Row],[How many hours of a day you work on Excel]],ROW($1:$9),1)))</f>
        <v>2</v>
      </c>
      <c r="D1175" s="11">
        <f t="array" ref="D1175">IFERROR(1*MID(tblSalaries[[#This Row],[How many hours of a day you work on Excel]],B1175,C1175),0)</f>
        <v>4</v>
      </c>
      <c r="E1175" s="9">
        <f t="array" ref="E1175">MIN(IFERROR(FIND(lstNum,tblSalaries[[#This Row],[How many hours of a day you work on Excel]],B1175+1),""))</f>
        <v>6</v>
      </c>
      <c r="F1175" s="9">
        <f t="array" ref="F1175">SUMPRODUCT(COUNTIF(lstDigits,MID(tblSalaries[[#This Row],[How many hours of a day you work on Excel]],ROW($1:$9)+1,1)))</f>
        <v>1</v>
      </c>
      <c r="G1175" s="11">
        <f t="array" ref="G1175">IFERROR(IF(D1175=1*MID(tblSalaries[[#This Row],[How many hours of a day you work on Excel]],E1175,F1175),"",1*MID(tblSalaries[[#This Row],[How many hours of a day you work on Excel]],E1175,F1175)),0)</f>
        <v>6</v>
      </c>
      <c r="H1175" s="11">
        <f t="shared" si="54"/>
        <v>5</v>
      </c>
      <c r="I1175" s="11">
        <f t="shared" si="55"/>
        <v>4</v>
      </c>
      <c r="J1175" s="11">
        <f t="shared" si="56"/>
        <v>6</v>
      </c>
    </row>
    <row r="1176" spans="2:10">
      <c r="B1176" s="9">
        <f t="array" ref="B1176">MIN(IFERROR(FIND(lstNum,tblSalaries[[#This Row],[How many hours of a day you work on Excel]]),""))</f>
        <v>1</v>
      </c>
      <c r="C1176" s="9">
        <f t="array" ref="C1176">SUMPRODUCT(COUNTIF(lstDigits,MID(tblSalaries[[#This Row],[How many hours of a day you work on Excel]],ROW($1:$9),1)))</f>
        <v>2</v>
      </c>
      <c r="D1176" s="11">
        <f t="array" ref="D1176">IFERROR(1*MID(tblSalaries[[#This Row],[How many hours of a day you work on Excel]],B1176,C1176),0)</f>
        <v>4</v>
      </c>
      <c r="E1176" s="9">
        <f t="array" ref="E1176">MIN(IFERROR(FIND(lstNum,tblSalaries[[#This Row],[How many hours of a day you work on Excel]],B1176+1),""))</f>
        <v>6</v>
      </c>
      <c r="F1176" s="9">
        <f t="array" ref="F1176">SUMPRODUCT(COUNTIF(lstDigits,MID(tblSalaries[[#This Row],[How many hours of a day you work on Excel]],ROW($1:$9)+1,1)))</f>
        <v>1</v>
      </c>
      <c r="G1176" s="11">
        <f t="array" ref="G1176">IFERROR(IF(D1176=1*MID(tblSalaries[[#This Row],[How many hours of a day you work on Excel]],E1176,F1176),"",1*MID(tblSalaries[[#This Row],[How many hours of a day you work on Excel]],E1176,F1176)),0)</f>
        <v>6</v>
      </c>
      <c r="H1176" s="11">
        <f t="shared" ref="H1176:H1239" si="57">AVERAGE(D1176,G1176)</f>
        <v>5</v>
      </c>
      <c r="I1176" s="11">
        <f t="shared" ref="I1176:I1239" si="58">MIN(D1176,G1176)</f>
        <v>4</v>
      </c>
      <c r="J1176" s="11">
        <f t="shared" si="56"/>
        <v>6</v>
      </c>
    </row>
    <row r="1177" spans="2:10">
      <c r="B1177" s="9">
        <f t="array" ref="B1177">MIN(IFERROR(FIND(lstNum,tblSalaries[[#This Row],[How many hours of a day you work on Excel]]),""))</f>
        <v>1</v>
      </c>
      <c r="C1177" s="9">
        <f t="array" ref="C1177">SUMPRODUCT(COUNTIF(lstDigits,MID(tblSalaries[[#This Row],[How many hours of a day you work on Excel]],ROW($1:$9),1)))</f>
        <v>2</v>
      </c>
      <c r="D1177" s="11">
        <f t="array" ref="D1177">IFERROR(1*MID(tblSalaries[[#This Row],[How many hours of a day you work on Excel]],B1177,C1177),0)</f>
        <v>4</v>
      </c>
      <c r="E1177" s="9">
        <f t="array" ref="E1177">MIN(IFERROR(FIND(lstNum,tblSalaries[[#This Row],[How many hours of a day you work on Excel]],B1177+1),""))</f>
        <v>6</v>
      </c>
      <c r="F1177" s="9">
        <f t="array" ref="F1177">SUMPRODUCT(COUNTIF(lstDigits,MID(tblSalaries[[#This Row],[How many hours of a day you work on Excel]],ROW($1:$9)+1,1)))</f>
        <v>1</v>
      </c>
      <c r="G1177" s="11">
        <f t="array" ref="G1177">IFERROR(IF(D1177=1*MID(tblSalaries[[#This Row],[How many hours of a day you work on Excel]],E1177,F1177),"",1*MID(tblSalaries[[#This Row],[How many hours of a day you work on Excel]],E1177,F1177)),0)</f>
        <v>6</v>
      </c>
      <c r="H1177" s="11">
        <f t="shared" si="57"/>
        <v>5</v>
      </c>
      <c r="I1177" s="11">
        <f t="shared" si="58"/>
        <v>4</v>
      </c>
      <c r="J1177" s="11">
        <f t="shared" si="56"/>
        <v>6</v>
      </c>
    </row>
    <row r="1178" spans="2:10">
      <c r="B1178" s="9">
        <f t="array" ref="B1178">MIN(IFERROR(FIND(lstNum,tblSalaries[[#This Row],[How many hours of a day you work on Excel]]),""))</f>
        <v>1</v>
      </c>
      <c r="C1178" s="9">
        <f t="array" ref="C1178">SUMPRODUCT(COUNTIF(lstDigits,MID(tblSalaries[[#This Row],[How many hours of a day you work on Excel]],ROW($1:$9),1)))</f>
        <v>2</v>
      </c>
      <c r="D1178" s="11">
        <f t="array" ref="D1178">IFERROR(1*MID(tblSalaries[[#This Row],[How many hours of a day you work on Excel]],B1178,C1178),0)</f>
        <v>4</v>
      </c>
      <c r="E1178" s="9">
        <f t="array" ref="E1178">MIN(IFERROR(FIND(lstNum,tblSalaries[[#This Row],[How many hours of a day you work on Excel]],B1178+1),""))</f>
        <v>6</v>
      </c>
      <c r="F1178" s="9">
        <f t="array" ref="F1178">SUMPRODUCT(COUNTIF(lstDigits,MID(tblSalaries[[#This Row],[How many hours of a day you work on Excel]],ROW($1:$9)+1,1)))</f>
        <v>1</v>
      </c>
      <c r="G1178" s="11">
        <f t="array" ref="G1178">IFERROR(IF(D1178=1*MID(tblSalaries[[#This Row],[How many hours of a day you work on Excel]],E1178,F1178),"",1*MID(tblSalaries[[#This Row],[How many hours of a day you work on Excel]],E1178,F1178)),0)</f>
        <v>6</v>
      </c>
      <c r="H1178" s="11">
        <f t="shared" si="57"/>
        <v>5</v>
      </c>
      <c r="I1178" s="11">
        <f t="shared" si="58"/>
        <v>4</v>
      </c>
      <c r="J1178" s="11">
        <f t="shared" si="56"/>
        <v>6</v>
      </c>
    </row>
    <row r="1179" spans="2:10">
      <c r="B1179" s="9">
        <f t="array" ref="B1179">MIN(IFERROR(FIND(lstNum,tblSalaries[[#This Row],[How many hours of a day you work on Excel]]),""))</f>
        <v>9</v>
      </c>
      <c r="C1179" s="9">
        <f t="array" ref="C1179">SUMPRODUCT(COUNTIF(lstDigits,MID(tblSalaries[[#This Row],[How many hours of a day you work on Excel]],ROW($1:$9),1)))</f>
        <v>1</v>
      </c>
      <c r="D1179" s="11">
        <f t="array" ref="D1179">IFERROR(1*MID(tblSalaries[[#This Row],[How many hours of a day you work on Excel]],B1179,C1179),0)</f>
        <v>8</v>
      </c>
      <c r="E1179" s="9">
        <f t="array" ref="E1179">MIN(IFERROR(FIND(lstNum,tblSalaries[[#This Row],[How many hours of a day you work on Excel]],B1179+1),""))</f>
        <v>31</v>
      </c>
      <c r="F1179" s="9">
        <f t="array" ref="F1179">SUMPRODUCT(COUNTIF(lstDigits,MID(tblSalaries[[#This Row],[How many hours of a day you work on Excel]],ROW($1:$9)+1,1)))</f>
        <v>1</v>
      </c>
      <c r="G1179" s="11" t="str">
        <f t="array" ref="G1179">IFERROR(IF(D1179=1*MID(tblSalaries[[#This Row],[How many hours of a day you work on Excel]],E1179,F1179),"",1*MID(tblSalaries[[#This Row],[How many hours of a day you work on Excel]],E1179,F1179)),0)</f>
        <v/>
      </c>
      <c r="H1179" s="11">
        <f t="shared" si="57"/>
        <v>8</v>
      </c>
      <c r="I1179" s="11">
        <f t="shared" si="58"/>
        <v>8</v>
      </c>
      <c r="J1179" s="11">
        <f t="shared" si="56"/>
        <v>8</v>
      </c>
    </row>
    <row r="1180" spans="2:10">
      <c r="B1180" s="9">
        <f t="array" ref="B1180">MIN(IFERROR(FIND(lstNum,tblSalaries[[#This Row],[How many hours of a day you work on Excel]]),""))</f>
        <v>9</v>
      </c>
      <c r="C1180" s="9">
        <f t="array" ref="C1180">SUMPRODUCT(COUNTIF(lstDigits,MID(tblSalaries[[#This Row],[How many hours of a day you work on Excel]],ROW($1:$9),1)))</f>
        <v>1</v>
      </c>
      <c r="D1180" s="11">
        <f t="array" ref="D1180">IFERROR(1*MID(tblSalaries[[#This Row],[How many hours of a day you work on Excel]],B1180,C1180),0)</f>
        <v>8</v>
      </c>
      <c r="E1180" s="9">
        <f t="array" ref="E1180">MIN(IFERROR(FIND(lstNum,tblSalaries[[#This Row],[How many hours of a day you work on Excel]],B1180+1),""))</f>
        <v>31</v>
      </c>
      <c r="F1180" s="9">
        <f t="array" ref="F1180">SUMPRODUCT(COUNTIF(lstDigits,MID(tblSalaries[[#This Row],[How many hours of a day you work on Excel]],ROW($1:$9)+1,1)))</f>
        <v>1</v>
      </c>
      <c r="G1180" s="11" t="str">
        <f t="array" ref="G1180">IFERROR(IF(D1180=1*MID(tblSalaries[[#This Row],[How many hours of a day you work on Excel]],E1180,F1180),"",1*MID(tblSalaries[[#This Row],[How many hours of a day you work on Excel]],E1180,F1180)),0)</f>
        <v/>
      </c>
      <c r="H1180" s="11">
        <f t="shared" si="57"/>
        <v>8</v>
      </c>
      <c r="I1180" s="11">
        <f t="shared" si="58"/>
        <v>8</v>
      </c>
      <c r="J1180" s="11">
        <f t="shared" si="56"/>
        <v>8</v>
      </c>
    </row>
    <row r="1181" spans="2:10">
      <c r="B1181" s="9">
        <f t="array" ref="B1181">MIN(IFERROR(FIND(lstNum,tblSalaries[[#This Row],[How many hours of a day you work on Excel]]),""))</f>
        <v>1</v>
      </c>
      <c r="C1181" s="9">
        <f t="array" ref="C1181">SUMPRODUCT(COUNTIF(lstDigits,MID(tblSalaries[[#This Row],[How many hours of a day you work on Excel]],ROW($1:$9),1)))</f>
        <v>2</v>
      </c>
      <c r="D1181" s="11">
        <f t="array" ref="D1181">IFERROR(1*MID(tblSalaries[[#This Row],[How many hours of a day you work on Excel]],B1181,C1181),0)</f>
        <v>4</v>
      </c>
      <c r="E1181" s="9">
        <f t="array" ref="E1181">MIN(IFERROR(FIND(lstNum,tblSalaries[[#This Row],[How many hours of a day you work on Excel]],B1181+1),""))</f>
        <v>6</v>
      </c>
      <c r="F1181" s="9">
        <f t="array" ref="F1181">SUMPRODUCT(COUNTIF(lstDigits,MID(tblSalaries[[#This Row],[How many hours of a day you work on Excel]],ROW($1:$9)+1,1)))</f>
        <v>1</v>
      </c>
      <c r="G1181" s="11">
        <f t="array" ref="G1181">IFERROR(IF(D1181=1*MID(tblSalaries[[#This Row],[How many hours of a day you work on Excel]],E1181,F1181),"",1*MID(tblSalaries[[#This Row],[How many hours of a day you work on Excel]],E1181,F1181)),0)</f>
        <v>6</v>
      </c>
      <c r="H1181" s="11">
        <f t="shared" si="57"/>
        <v>5</v>
      </c>
      <c r="I1181" s="11">
        <f t="shared" si="58"/>
        <v>4</v>
      </c>
      <c r="J1181" s="11">
        <f t="shared" si="56"/>
        <v>6</v>
      </c>
    </row>
    <row r="1182" spans="2:10">
      <c r="B1182" s="9">
        <f t="array" ref="B1182">MIN(IFERROR(FIND(lstNum,tblSalaries[[#This Row],[How many hours of a day you work on Excel]]),""))</f>
        <v>9</v>
      </c>
      <c r="C1182" s="9">
        <f t="array" ref="C1182">SUMPRODUCT(COUNTIF(lstDigits,MID(tblSalaries[[#This Row],[How many hours of a day you work on Excel]],ROW($1:$9),1)))</f>
        <v>1</v>
      </c>
      <c r="D1182" s="11">
        <f t="array" ref="D1182">IFERROR(1*MID(tblSalaries[[#This Row],[How many hours of a day you work on Excel]],B1182,C1182),0)</f>
        <v>8</v>
      </c>
      <c r="E1182" s="9">
        <f t="array" ref="E1182">MIN(IFERROR(FIND(lstNum,tblSalaries[[#This Row],[How many hours of a day you work on Excel]],B1182+1),""))</f>
        <v>31</v>
      </c>
      <c r="F1182" s="9">
        <f t="array" ref="F1182">SUMPRODUCT(COUNTIF(lstDigits,MID(tblSalaries[[#This Row],[How many hours of a day you work on Excel]],ROW($1:$9)+1,1)))</f>
        <v>1</v>
      </c>
      <c r="G1182" s="11" t="str">
        <f t="array" ref="G1182">IFERROR(IF(D1182=1*MID(tblSalaries[[#This Row],[How many hours of a day you work on Excel]],E1182,F1182),"",1*MID(tblSalaries[[#This Row],[How many hours of a day you work on Excel]],E1182,F1182)),0)</f>
        <v/>
      </c>
      <c r="H1182" s="11">
        <f t="shared" si="57"/>
        <v>8</v>
      </c>
      <c r="I1182" s="11">
        <f t="shared" si="58"/>
        <v>8</v>
      </c>
      <c r="J1182" s="11">
        <f t="shared" si="56"/>
        <v>8</v>
      </c>
    </row>
    <row r="1183" spans="2:10">
      <c r="B1183" s="9">
        <f t="array" ref="B1183">MIN(IFERROR(FIND(lstNum,tblSalaries[[#This Row],[How many hours of a day you work on Excel]]),""))</f>
        <v>9</v>
      </c>
      <c r="C1183" s="9">
        <f t="array" ref="C1183">SUMPRODUCT(COUNTIF(lstDigits,MID(tblSalaries[[#This Row],[How many hours of a day you work on Excel]],ROW($1:$9),1)))</f>
        <v>1</v>
      </c>
      <c r="D1183" s="11">
        <f t="array" ref="D1183">IFERROR(1*MID(tblSalaries[[#This Row],[How many hours of a day you work on Excel]],B1183,C1183),0)</f>
        <v>8</v>
      </c>
      <c r="E1183" s="9">
        <f t="array" ref="E1183">MIN(IFERROR(FIND(lstNum,tblSalaries[[#This Row],[How many hours of a day you work on Excel]],B1183+1),""))</f>
        <v>31</v>
      </c>
      <c r="F1183" s="9">
        <f t="array" ref="F1183">SUMPRODUCT(COUNTIF(lstDigits,MID(tblSalaries[[#This Row],[How many hours of a day you work on Excel]],ROW($1:$9)+1,1)))</f>
        <v>1</v>
      </c>
      <c r="G1183" s="11" t="str">
        <f t="array" ref="G1183">IFERROR(IF(D1183=1*MID(tblSalaries[[#This Row],[How many hours of a day you work on Excel]],E1183,F1183),"",1*MID(tblSalaries[[#This Row],[How many hours of a day you work on Excel]],E1183,F1183)),0)</f>
        <v/>
      </c>
      <c r="H1183" s="11">
        <f t="shared" si="57"/>
        <v>8</v>
      </c>
      <c r="I1183" s="11">
        <f t="shared" si="58"/>
        <v>8</v>
      </c>
      <c r="J1183" s="11">
        <f t="shared" si="56"/>
        <v>8</v>
      </c>
    </row>
    <row r="1184" spans="2:10">
      <c r="B1184" s="9">
        <f t="array" ref="B1184">MIN(IFERROR(FIND(lstNum,tblSalaries[[#This Row],[How many hours of a day you work on Excel]]),""))</f>
        <v>1</v>
      </c>
      <c r="C1184" s="9">
        <f t="array" ref="C1184">SUMPRODUCT(COUNTIF(lstDigits,MID(tblSalaries[[#This Row],[How many hours of a day you work on Excel]],ROW($1:$9),1)))</f>
        <v>2</v>
      </c>
      <c r="D1184" s="11">
        <f t="array" ref="D1184">IFERROR(1*MID(tblSalaries[[#This Row],[How many hours of a day you work on Excel]],B1184,C1184),0)</f>
        <v>4</v>
      </c>
      <c r="E1184" s="9">
        <f t="array" ref="E1184">MIN(IFERROR(FIND(lstNum,tblSalaries[[#This Row],[How many hours of a day you work on Excel]],B1184+1),""))</f>
        <v>6</v>
      </c>
      <c r="F1184" s="9">
        <f t="array" ref="F1184">SUMPRODUCT(COUNTIF(lstDigits,MID(tblSalaries[[#This Row],[How many hours of a day you work on Excel]],ROW($1:$9)+1,1)))</f>
        <v>1</v>
      </c>
      <c r="G1184" s="11">
        <f t="array" ref="G1184">IFERROR(IF(D1184=1*MID(tblSalaries[[#This Row],[How many hours of a day you work on Excel]],E1184,F1184),"",1*MID(tblSalaries[[#This Row],[How many hours of a day you work on Excel]],E1184,F1184)),0)</f>
        <v>6</v>
      </c>
      <c r="H1184" s="11">
        <f t="shared" si="57"/>
        <v>5</v>
      </c>
      <c r="I1184" s="11">
        <f t="shared" si="58"/>
        <v>4</v>
      </c>
      <c r="J1184" s="11">
        <f t="shared" si="56"/>
        <v>6</v>
      </c>
    </row>
    <row r="1185" spans="2:10">
      <c r="B1185" s="9">
        <f t="array" ref="B1185">MIN(IFERROR(FIND(lstNum,tblSalaries[[#This Row],[How many hours of a day you work on Excel]]),""))</f>
        <v>1</v>
      </c>
      <c r="C1185" s="9">
        <f t="array" ref="C1185">SUMPRODUCT(COUNTIF(lstDigits,MID(tblSalaries[[#This Row],[How many hours of a day you work on Excel]],ROW($1:$9),1)))</f>
        <v>2</v>
      </c>
      <c r="D1185" s="11">
        <f t="array" ref="D1185">IFERROR(1*MID(tblSalaries[[#This Row],[How many hours of a day you work on Excel]],B1185,C1185),0)</f>
        <v>1</v>
      </c>
      <c r="E1185" s="9">
        <f t="array" ref="E1185">MIN(IFERROR(FIND(lstNum,tblSalaries[[#This Row],[How many hours of a day you work on Excel]],B1185+1),""))</f>
        <v>6</v>
      </c>
      <c r="F1185" s="9">
        <f t="array" ref="F1185">SUMPRODUCT(COUNTIF(lstDigits,MID(tblSalaries[[#This Row],[How many hours of a day you work on Excel]],ROW($1:$9)+1,1)))</f>
        <v>1</v>
      </c>
      <c r="G1185" s="11">
        <f t="array" ref="G1185">IFERROR(IF(D1185=1*MID(tblSalaries[[#This Row],[How many hours of a day you work on Excel]],E1185,F1185),"",1*MID(tblSalaries[[#This Row],[How many hours of a day you work on Excel]],E1185,F1185)),0)</f>
        <v>2</v>
      </c>
      <c r="H1185" s="11">
        <f t="shared" si="57"/>
        <v>1.5</v>
      </c>
      <c r="I1185" s="11">
        <f t="shared" si="58"/>
        <v>1</v>
      </c>
      <c r="J1185" s="11">
        <f t="shared" si="56"/>
        <v>2</v>
      </c>
    </row>
    <row r="1186" spans="2:10">
      <c r="B1186" s="9">
        <f t="array" ref="B1186">MIN(IFERROR(FIND(lstNum,tblSalaries[[#This Row],[How many hours of a day you work on Excel]]),""))</f>
        <v>9</v>
      </c>
      <c r="C1186" s="9">
        <f t="array" ref="C1186">SUMPRODUCT(COUNTIF(lstDigits,MID(tblSalaries[[#This Row],[How many hours of a day you work on Excel]],ROW($1:$9),1)))</f>
        <v>1</v>
      </c>
      <c r="D1186" s="11">
        <f t="array" ref="D1186">IFERROR(1*MID(tblSalaries[[#This Row],[How many hours of a day you work on Excel]],B1186,C1186),0)</f>
        <v>8</v>
      </c>
      <c r="E1186" s="9">
        <f t="array" ref="E1186">MIN(IFERROR(FIND(lstNum,tblSalaries[[#This Row],[How many hours of a day you work on Excel]],B1186+1),""))</f>
        <v>31</v>
      </c>
      <c r="F1186" s="9">
        <f t="array" ref="F1186">SUMPRODUCT(COUNTIF(lstDigits,MID(tblSalaries[[#This Row],[How many hours of a day you work on Excel]],ROW($1:$9)+1,1)))</f>
        <v>1</v>
      </c>
      <c r="G1186" s="11" t="str">
        <f t="array" ref="G1186">IFERROR(IF(D1186=1*MID(tblSalaries[[#This Row],[How many hours of a day you work on Excel]],E1186,F1186),"",1*MID(tblSalaries[[#This Row],[How many hours of a day you work on Excel]],E1186,F1186)),0)</f>
        <v/>
      </c>
      <c r="H1186" s="11">
        <f t="shared" si="57"/>
        <v>8</v>
      </c>
      <c r="I1186" s="11">
        <f t="shared" si="58"/>
        <v>8</v>
      </c>
      <c r="J1186" s="11">
        <f t="shared" si="56"/>
        <v>8</v>
      </c>
    </row>
    <row r="1187" spans="2:10">
      <c r="B1187" s="9">
        <f t="array" ref="B1187">MIN(IFERROR(FIND(lstNum,tblSalaries[[#This Row],[How many hours of a day you work on Excel]]),""))</f>
        <v>1</v>
      </c>
      <c r="C1187" s="9">
        <f t="array" ref="C1187">SUMPRODUCT(COUNTIF(lstDigits,MID(tblSalaries[[#This Row],[How many hours of a day you work on Excel]],ROW($1:$9),1)))</f>
        <v>2</v>
      </c>
      <c r="D1187" s="11">
        <f t="array" ref="D1187">IFERROR(1*MID(tblSalaries[[#This Row],[How many hours of a day you work on Excel]],B1187,C1187),0)</f>
        <v>1</v>
      </c>
      <c r="E1187" s="9">
        <f t="array" ref="E1187">MIN(IFERROR(FIND(lstNum,tblSalaries[[#This Row],[How many hours of a day you work on Excel]],B1187+1),""))</f>
        <v>6</v>
      </c>
      <c r="F1187" s="9">
        <f t="array" ref="F1187">SUMPRODUCT(COUNTIF(lstDigits,MID(tblSalaries[[#This Row],[How many hours of a day you work on Excel]],ROW($1:$9)+1,1)))</f>
        <v>1</v>
      </c>
      <c r="G1187" s="11">
        <f t="array" ref="G1187">IFERROR(IF(D1187=1*MID(tblSalaries[[#This Row],[How many hours of a day you work on Excel]],E1187,F1187),"",1*MID(tblSalaries[[#This Row],[How many hours of a day you work on Excel]],E1187,F1187)),0)</f>
        <v>2</v>
      </c>
      <c r="H1187" s="11">
        <f t="shared" si="57"/>
        <v>1.5</v>
      </c>
      <c r="I1187" s="11">
        <f t="shared" si="58"/>
        <v>1</v>
      </c>
      <c r="J1187" s="11">
        <f t="shared" si="56"/>
        <v>2</v>
      </c>
    </row>
    <row r="1188" spans="2:10">
      <c r="B1188" s="9">
        <f t="array" ref="B1188">MIN(IFERROR(FIND(lstNum,tblSalaries[[#This Row],[How many hours of a day you work on Excel]]),""))</f>
        <v>1</v>
      </c>
      <c r="C1188" s="9">
        <f t="array" ref="C1188">SUMPRODUCT(COUNTIF(lstDigits,MID(tblSalaries[[#This Row],[How many hours of a day you work on Excel]],ROW($1:$9),1)))</f>
        <v>2</v>
      </c>
      <c r="D1188" s="11">
        <f t="array" ref="D1188">IFERROR(1*MID(tblSalaries[[#This Row],[How many hours of a day you work on Excel]],B1188,C1188),0)</f>
        <v>1</v>
      </c>
      <c r="E1188" s="9">
        <f t="array" ref="E1188">MIN(IFERROR(FIND(lstNum,tblSalaries[[#This Row],[How many hours of a day you work on Excel]],B1188+1),""))</f>
        <v>6</v>
      </c>
      <c r="F1188" s="9">
        <f t="array" ref="F1188">SUMPRODUCT(COUNTIF(lstDigits,MID(tblSalaries[[#This Row],[How many hours of a day you work on Excel]],ROW($1:$9)+1,1)))</f>
        <v>1</v>
      </c>
      <c r="G1188" s="11">
        <f t="array" ref="G1188">IFERROR(IF(D1188=1*MID(tblSalaries[[#This Row],[How many hours of a day you work on Excel]],E1188,F1188),"",1*MID(tblSalaries[[#This Row],[How many hours of a day you work on Excel]],E1188,F1188)),0)</f>
        <v>2</v>
      </c>
      <c r="H1188" s="11">
        <f t="shared" si="57"/>
        <v>1.5</v>
      </c>
      <c r="I1188" s="11">
        <f t="shared" si="58"/>
        <v>1</v>
      </c>
      <c r="J1188" s="11">
        <f t="shared" si="56"/>
        <v>2</v>
      </c>
    </row>
    <row r="1189" spans="2:10">
      <c r="B1189" s="9">
        <f t="array" ref="B1189">MIN(IFERROR(FIND(lstNum,tblSalaries[[#This Row],[How many hours of a day you work on Excel]]),""))</f>
        <v>1</v>
      </c>
      <c r="C1189" s="9">
        <f t="array" ref="C1189">SUMPRODUCT(COUNTIF(lstDigits,MID(tblSalaries[[#This Row],[How many hours of a day you work on Excel]],ROW($1:$9),1)))</f>
        <v>2</v>
      </c>
      <c r="D1189" s="11">
        <f t="array" ref="D1189">IFERROR(1*MID(tblSalaries[[#This Row],[How many hours of a day you work on Excel]],B1189,C1189),0)</f>
        <v>4</v>
      </c>
      <c r="E1189" s="9">
        <f t="array" ref="E1189">MIN(IFERROR(FIND(lstNum,tblSalaries[[#This Row],[How many hours of a day you work on Excel]],B1189+1),""))</f>
        <v>6</v>
      </c>
      <c r="F1189" s="9">
        <f t="array" ref="F1189">SUMPRODUCT(COUNTIF(lstDigits,MID(tblSalaries[[#This Row],[How many hours of a day you work on Excel]],ROW($1:$9)+1,1)))</f>
        <v>1</v>
      </c>
      <c r="G1189" s="11">
        <f t="array" ref="G1189">IFERROR(IF(D1189=1*MID(tblSalaries[[#This Row],[How many hours of a day you work on Excel]],E1189,F1189),"",1*MID(tblSalaries[[#This Row],[How many hours of a day you work on Excel]],E1189,F1189)),0)</f>
        <v>6</v>
      </c>
      <c r="H1189" s="11">
        <f t="shared" si="57"/>
        <v>5</v>
      </c>
      <c r="I1189" s="11">
        <f t="shared" si="58"/>
        <v>4</v>
      </c>
      <c r="J1189" s="11">
        <f t="shared" si="56"/>
        <v>6</v>
      </c>
    </row>
    <row r="1190" spans="2:10">
      <c r="B1190" s="9">
        <f t="array" ref="B1190">MIN(IFERROR(FIND(lstNum,tblSalaries[[#This Row],[How many hours of a day you work on Excel]]),""))</f>
        <v>1</v>
      </c>
      <c r="C1190" s="9">
        <f t="array" ref="C1190">SUMPRODUCT(COUNTIF(lstDigits,MID(tblSalaries[[#This Row],[How many hours of a day you work on Excel]],ROW($1:$9),1)))</f>
        <v>2</v>
      </c>
      <c r="D1190" s="11">
        <f t="array" ref="D1190">IFERROR(1*MID(tblSalaries[[#This Row],[How many hours of a day you work on Excel]],B1190,C1190),0)</f>
        <v>4</v>
      </c>
      <c r="E1190" s="9">
        <f t="array" ref="E1190">MIN(IFERROR(FIND(lstNum,tblSalaries[[#This Row],[How many hours of a day you work on Excel]],B1190+1),""))</f>
        <v>6</v>
      </c>
      <c r="F1190" s="9">
        <f t="array" ref="F1190">SUMPRODUCT(COUNTIF(lstDigits,MID(tblSalaries[[#This Row],[How many hours of a day you work on Excel]],ROW($1:$9)+1,1)))</f>
        <v>1</v>
      </c>
      <c r="G1190" s="11">
        <f t="array" ref="G1190">IFERROR(IF(D1190=1*MID(tblSalaries[[#This Row],[How many hours of a day you work on Excel]],E1190,F1190),"",1*MID(tblSalaries[[#This Row],[How many hours of a day you work on Excel]],E1190,F1190)),0)</f>
        <v>6</v>
      </c>
      <c r="H1190" s="11">
        <f t="shared" si="57"/>
        <v>5</v>
      </c>
      <c r="I1190" s="11">
        <f t="shared" si="58"/>
        <v>4</v>
      </c>
      <c r="J1190" s="11">
        <f t="shared" si="56"/>
        <v>6</v>
      </c>
    </row>
    <row r="1191" spans="2:10">
      <c r="B1191" s="9">
        <f t="array" ref="B1191">MIN(IFERROR(FIND(lstNum,tblSalaries[[#This Row],[How many hours of a day you work on Excel]]),""))</f>
        <v>1</v>
      </c>
      <c r="C1191" s="9">
        <f t="array" ref="C1191">SUMPRODUCT(COUNTIF(lstDigits,MID(tblSalaries[[#This Row],[How many hours of a day you work on Excel]],ROW($1:$9),1)))</f>
        <v>2</v>
      </c>
      <c r="D1191" s="11">
        <f t="array" ref="D1191">IFERROR(1*MID(tblSalaries[[#This Row],[How many hours of a day you work on Excel]],B1191,C1191),0)</f>
        <v>2</v>
      </c>
      <c r="E1191" s="9">
        <f t="array" ref="E1191">MIN(IFERROR(FIND(lstNum,tblSalaries[[#This Row],[How many hours of a day you work on Excel]],B1191+1),""))</f>
        <v>6</v>
      </c>
      <c r="F1191" s="9">
        <f t="array" ref="F1191">SUMPRODUCT(COUNTIF(lstDigits,MID(tblSalaries[[#This Row],[How many hours of a day you work on Excel]],ROW($1:$9)+1,1)))</f>
        <v>1</v>
      </c>
      <c r="G1191" s="11">
        <f t="array" ref="G1191">IFERROR(IF(D1191=1*MID(tblSalaries[[#This Row],[How many hours of a day you work on Excel]],E1191,F1191),"",1*MID(tblSalaries[[#This Row],[How many hours of a day you work on Excel]],E1191,F1191)),0)</f>
        <v>3</v>
      </c>
      <c r="H1191" s="11">
        <f t="shared" si="57"/>
        <v>2.5</v>
      </c>
      <c r="I1191" s="11">
        <f t="shared" si="58"/>
        <v>2</v>
      </c>
      <c r="J1191" s="11">
        <f t="shared" si="56"/>
        <v>3</v>
      </c>
    </row>
    <row r="1192" spans="2:10">
      <c r="B1192" s="9">
        <f t="array" ref="B1192">MIN(IFERROR(FIND(lstNum,tblSalaries[[#This Row],[How many hours of a day you work on Excel]]),""))</f>
        <v>1</v>
      </c>
      <c r="C1192" s="9">
        <f t="array" ref="C1192">SUMPRODUCT(COUNTIF(lstDigits,MID(tblSalaries[[#This Row],[How many hours of a day you work on Excel]],ROW($1:$9),1)))</f>
        <v>2</v>
      </c>
      <c r="D1192" s="11">
        <f t="array" ref="D1192">IFERROR(1*MID(tblSalaries[[#This Row],[How many hours of a day you work on Excel]],B1192,C1192),0)</f>
        <v>4</v>
      </c>
      <c r="E1192" s="9">
        <f t="array" ref="E1192">MIN(IFERROR(FIND(lstNum,tblSalaries[[#This Row],[How many hours of a day you work on Excel]],B1192+1),""))</f>
        <v>6</v>
      </c>
      <c r="F1192" s="9">
        <f t="array" ref="F1192">SUMPRODUCT(COUNTIF(lstDigits,MID(tblSalaries[[#This Row],[How many hours of a day you work on Excel]],ROW($1:$9)+1,1)))</f>
        <v>1</v>
      </c>
      <c r="G1192" s="11">
        <f t="array" ref="G1192">IFERROR(IF(D1192=1*MID(tblSalaries[[#This Row],[How many hours of a day you work on Excel]],E1192,F1192),"",1*MID(tblSalaries[[#This Row],[How many hours of a day you work on Excel]],E1192,F1192)),0)</f>
        <v>6</v>
      </c>
      <c r="H1192" s="11">
        <f t="shared" si="57"/>
        <v>5</v>
      </c>
      <c r="I1192" s="11">
        <f t="shared" si="58"/>
        <v>4</v>
      </c>
      <c r="J1192" s="11">
        <f t="shared" si="56"/>
        <v>6</v>
      </c>
    </row>
    <row r="1193" spans="2:10">
      <c r="B1193" s="9">
        <f t="array" ref="B1193">MIN(IFERROR(FIND(lstNum,tblSalaries[[#This Row],[How many hours of a day you work on Excel]]),""))</f>
        <v>1</v>
      </c>
      <c r="C1193" s="9">
        <f t="array" ref="C1193">SUMPRODUCT(COUNTIF(lstDigits,MID(tblSalaries[[#This Row],[How many hours of a day you work on Excel]],ROW($1:$9),1)))</f>
        <v>2</v>
      </c>
      <c r="D1193" s="11">
        <f t="array" ref="D1193">IFERROR(1*MID(tblSalaries[[#This Row],[How many hours of a day you work on Excel]],B1193,C1193),0)</f>
        <v>4</v>
      </c>
      <c r="E1193" s="9">
        <f t="array" ref="E1193">MIN(IFERROR(FIND(lstNum,tblSalaries[[#This Row],[How many hours of a day you work on Excel]],B1193+1),""))</f>
        <v>6</v>
      </c>
      <c r="F1193" s="9">
        <f t="array" ref="F1193">SUMPRODUCT(COUNTIF(lstDigits,MID(tblSalaries[[#This Row],[How many hours of a day you work on Excel]],ROW($1:$9)+1,1)))</f>
        <v>1</v>
      </c>
      <c r="G1193" s="11">
        <f t="array" ref="G1193">IFERROR(IF(D1193=1*MID(tblSalaries[[#This Row],[How many hours of a day you work on Excel]],E1193,F1193),"",1*MID(tblSalaries[[#This Row],[How many hours of a day you work on Excel]],E1193,F1193)),0)</f>
        <v>6</v>
      </c>
      <c r="H1193" s="11">
        <f t="shared" si="57"/>
        <v>5</v>
      </c>
      <c r="I1193" s="11">
        <f t="shared" si="58"/>
        <v>4</v>
      </c>
      <c r="J1193" s="11">
        <f t="shared" si="56"/>
        <v>6</v>
      </c>
    </row>
    <row r="1194" spans="2:10">
      <c r="B1194" s="9">
        <f t="array" ref="B1194">MIN(IFERROR(FIND(lstNum,tblSalaries[[#This Row],[How many hours of a day you work on Excel]]),""))</f>
        <v>1</v>
      </c>
      <c r="C1194" s="9">
        <f t="array" ref="C1194">SUMPRODUCT(COUNTIF(lstDigits,MID(tblSalaries[[#This Row],[How many hours of a day you work on Excel]],ROW($1:$9),1)))</f>
        <v>2</v>
      </c>
      <c r="D1194" s="11">
        <f t="array" ref="D1194">IFERROR(1*MID(tblSalaries[[#This Row],[How many hours of a day you work on Excel]],B1194,C1194),0)</f>
        <v>2</v>
      </c>
      <c r="E1194" s="9">
        <f t="array" ref="E1194">MIN(IFERROR(FIND(lstNum,tblSalaries[[#This Row],[How many hours of a day you work on Excel]],B1194+1),""))</f>
        <v>6</v>
      </c>
      <c r="F1194" s="9">
        <f t="array" ref="F1194">SUMPRODUCT(COUNTIF(lstDigits,MID(tblSalaries[[#This Row],[How many hours of a day you work on Excel]],ROW($1:$9)+1,1)))</f>
        <v>1</v>
      </c>
      <c r="G1194" s="11">
        <f t="array" ref="G1194">IFERROR(IF(D1194=1*MID(tblSalaries[[#This Row],[How many hours of a day you work on Excel]],E1194,F1194),"",1*MID(tblSalaries[[#This Row],[How many hours of a day you work on Excel]],E1194,F1194)),0)</f>
        <v>3</v>
      </c>
      <c r="H1194" s="11">
        <f t="shared" si="57"/>
        <v>2.5</v>
      </c>
      <c r="I1194" s="11">
        <f t="shared" si="58"/>
        <v>2</v>
      </c>
      <c r="J1194" s="11">
        <f t="shared" si="56"/>
        <v>3</v>
      </c>
    </row>
    <row r="1195" spans="2:10">
      <c r="B1195" s="9">
        <f t="array" ref="B1195">MIN(IFERROR(FIND(lstNum,tblSalaries[[#This Row],[How many hours of a day you work on Excel]]),""))</f>
        <v>1</v>
      </c>
      <c r="C1195" s="9">
        <f t="array" ref="C1195">SUMPRODUCT(COUNTIF(lstDigits,MID(tblSalaries[[#This Row],[How many hours of a day you work on Excel]],ROW($1:$9),1)))</f>
        <v>2</v>
      </c>
      <c r="D1195" s="11">
        <f t="array" ref="D1195">IFERROR(1*MID(tblSalaries[[#This Row],[How many hours of a day you work on Excel]],B1195,C1195),0)</f>
        <v>4</v>
      </c>
      <c r="E1195" s="9">
        <f t="array" ref="E1195">MIN(IFERROR(FIND(lstNum,tblSalaries[[#This Row],[How many hours of a day you work on Excel]],B1195+1),""))</f>
        <v>6</v>
      </c>
      <c r="F1195" s="9">
        <f t="array" ref="F1195">SUMPRODUCT(COUNTIF(lstDigits,MID(tblSalaries[[#This Row],[How many hours of a day you work on Excel]],ROW($1:$9)+1,1)))</f>
        <v>1</v>
      </c>
      <c r="G1195" s="11">
        <f t="array" ref="G1195">IFERROR(IF(D1195=1*MID(tblSalaries[[#This Row],[How many hours of a day you work on Excel]],E1195,F1195),"",1*MID(tblSalaries[[#This Row],[How many hours of a day you work on Excel]],E1195,F1195)),0)</f>
        <v>6</v>
      </c>
      <c r="H1195" s="11">
        <f t="shared" si="57"/>
        <v>5</v>
      </c>
      <c r="I1195" s="11">
        <f t="shared" si="58"/>
        <v>4</v>
      </c>
      <c r="J1195" s="11">
        <f t="shared" si="56"/>
        <v>6</v>
      </c>
    </row>
    <row r="1196" spans="2:10">
      <c r="B1196" s="9">
        <f t="array" ref="B1196">MIN(IFERROR(FIND(lstNum,tblSalaries[[#This Row],[How many hours of a day you work on Excel]]),""))</f>
        <v>1</v>
      </c>
      <c r="C1196" s="9">
        <f t="array" ref="C1196">SUMPRODUCT(COUNTIF(lstDigits,MID(tblSalaries[[#This Row],[How many hours of a day you work on Excel]],ROW($1:$9),1)))</f>
        <v>2</v>
      </c>
      <c r="D1196" s="11">
        <f t="array" ref="D1196">IFERROR(1*MID(tblSalaries[[#This Row],[How many hours of a day you work on Excel]],B1196,C1196),0)</f>
        <v>2</v>
      </c>
      <c r="E1196" s="9">
        <f t="array" ref="E1196">MIN(IFERROR(FIND(lstNum,tblSalaries[[#This Row],[How many hours of a day you work on Excel]],B1196+1),""))</f>
        <v>6</v>
      </c>
      <c r="F1196" s="9">
        <f t="array" ref="F1196">SUMPRODUCT(COUNTIF(lstDigits,MID(tblSalaries[[#This Row],[How many hours of a day you work on Excel]],ROW($1:$9)+1,1)))</f>
        <v>1</v>
      </c>
      <c r="G1196" s="11">
        <f t="array" ref="G1196">IFERROR(IF(D1196=1*MID(tblSalaries[[#This Row],[How many hours of a day you work on Excel]],E1196,F1196),"",1*MID(tblSalaries[[#This Row],[How many hours of a day you work on Excel]],E1196,F1196)),0)</f>
        <v>3</v>
      </c>
      <c r="H1196" s="11">
        <f t="shared" si="57"/>
        <v>2.5</v>
      </c>
      <c r="I1196" s="11">
        <f t="shared" si="58"/>
        <v>2</v>
      </c>
      <c r="J1196" s="11">
        <f t="shared" si="56"/>
        <v>3</v>
      </c>
    </row>
    <row r="1197" spans="2:10">
      <c r="B1197" s="9">
        <f t="array" ref="B1197">MIN(IFERROR(FIND(lstNum,tblSalaries[[#This Row],[How many hours of a day you work on Excel]]),""))</f>
        <v>1</v>
      </c>
      <c r="C1197" s="9">
        <f t="array" ref="C1197">SUMPRODUCT(COUNTIF(lstDigits,MID(tblSalaries[[#This Row],[How many hours of a day you work on Excel]],ROW($1:$9),1)))</f>
        <v>2</v>
      </c>
      <c r="D1197" s="11">
        <f t="array" ref="D1197">IFERROR(1*MID(tblSalaries[[#This Row],[How many hours of a day you work on Excel]],B1197,C1197),0)</f>
        <v>2</v>
      </c>
      <c r="E1197" s="9">
        <f t="array" ref="E1197">MIN(IFERROR(FIND(lstNum,tblSalaries[[#This Row],[How many hours of a day you work on Excel]],B1197+1),""))</f>
        <v>6</v>
      </c>
      <c r="F1197" s="9">
        <f t="array" ref="F1197">SUMPRODUCT(COUNTIF(lstDigits,MID(tblSalaries[[#This Row],[How many hours of a day you work on Excel]],ROW($1:$9)+1,1)))</f>
        <v>1</v>
      </c>
      <c r="G1197" s="11">
        <f t="array" ref="G1197">IFERROR(IF(D1197=1*MID(tblSalaries[[#This Row],[How many hours of a day you work on Excel]],E1197,F1197),"",1*MID(tblSalaries[[#This Row],[How many hours of a day you work on Excel]],E1197,F1197)),0)</f>
        <v>3</v>
      </c>
      <c r="H1197" s="11">
        <f t="shared" si="57"/>
        <v>2.5</v>
      </c>
      <c r="I1197" s="11">
        <f t="shared" si="58"/>
        <v>2</v>
      </c>
      <c r="J1197" s="11">
        <f t="shared" si="56"/>
        <v>3</v>
      </c>
    </row>
    <row r="1198" spans="2:10">
      <c r="B1198" s="9">
        <f t="array" ref="B1198">MIN(IFERROR(FIND(lstNum,tblSalaries[[#This Row],[How many hours of a day you work on Excel]]),""))</f>
        <v>1</v>
      </c>
      <c r="C1198" s="9">
        <f t="array" ref="C1198">SUMPRODUCT(COUNTIF(lstDigits,MID(tblSalaries[[#This Row],[How many hours of a day you work on Excel]],ROW($1:$9),1)))</f>
        <v>2</v>
      </c>
      <c r="D1198" s="11">
        <f t="array" ref="D1198">IFERROR(1*MID(tblSalaries[[#This Row],[How many hours of a day you work on Excel]],B1198,C1198),0)</f>
        <v>2</v>
      </c>
      <c r="E1198" s="9">
        <f t="array" ref="E1198">MIN(IFERROR(FIND(lstNum,tblSalaries[[#This Row],[How many hours of a day you work on Excel]],B1198+1),""))</f>
        <v>6</v>
      </c>
      <c r="F1198" s="9">
        <f t="array" ref="F1198">SUMPRODUCT(COUNTIF(lstDigits,MID(tblSalaries[[#This Row],[How many hours of a day you work on Excel]],ROW($1:$9)+1,1)))</f>
        <v>1</v>
      </c>
      <c r="G1198" s="11">
        <f t="array" ref="G1198">IFERROR(IF(D1198=1*MID(tblSalaries[[#This Row],[How many hours of a day you work on Excel]],E1198,F1198),"",1*MID(tblSalaries[[#This Row],[How many hours of a day you work on Excel]],E1198,F1198)),0)</f>
        <v>3</v>
      </c>
      <c r="H1198" s="11">
        <f t="shared" si="57"/>
        <v>2.5</v>
      </c>
      <c r="I1198" s="11">
        <f t="shared" si="58"/>
        <v>2</v>
      </c>
      <c r="J1198" s="11">
        <f t="shared" si="56"/>
        <v>3</v>
      </c>
    </row>
    <row r="1199" spans="2:10">
      <c r="B1199" s="9">
        <f t="array" ref="B1199">MIN(IFERROR(FIND(lstNum,tblSalaries[[#This Row],[How many hours of a day you work on Excel]]),""))</f>
        <v>1</v>
      </c>
      <c r="C1199" s="9">
        <f t="array" ref="C1199">SUMPRODUCT(COUNTIF(lstDigits,MID(tblSalaries[[#This Row],[How many hours of a day you work on Excel]],ROW($1:$9),1)))</f>
        <v>2</v>
      </c>
      <c r="D1199" s="11">
        <f t="array" ref="D1199">IFERROR(1*MID(tblSalaries[[#This Row],[How many hours of a day you work on Excel]],B1199,C1199),0)</f>
        <v>4</v>
      </c>
      <c r="E1199" s="9">
        <f t="array" ref="E1199">MIN(IFERROR(FIND(lstNum,tblSalaries[[#This Row],[How many hours of a day you work on Excel]],B1199+1),""))</f>
        <v>6</v>
      </c>
      <c r="F1199" s="9">
        <f t="array" ref="F1199">SUMPRODUCT(COUNTIF(lstDigits,MID(tblSalaries[[#This Row],[How many hours of a day you work on Excel]],ROW($1:$9)+1,1)))</f>
        <v>1</v>
      </c>
      <c r="G1199" s="11">
        <f t="array" ref="G1199">IFERROR(IF(D1199=1*MID(tblSalaries[[#This Row],[How many hours of a day you work on Excel]],E1199,F1199),"",1*MID(tblSalaries[[#This Row],[How many hours of a day you work on Excel]],E1199,F1199)),0)</f>
        <v>6</v>
      </c>
      <c r="H1199" s="11">
        <f t="shared" si="57"/>
        <v>5</v>
      </c>
      <c r="I1199" s="11">
        <f t="shared" si="58"/>
        <v>4</v>
      </c>
      <c r="J1199" s="11">
        <f t="shared" si="56"/>
        <v>6</v>
      </c>
    </row>
    <row r="1200" spans="2:10">
      <c r="B1200" s="9">
        <f t="array" ref="B1200">MIN(IFERROR(FIND(lstNum,tblSalaries[[#This Row],[How many hours of a day you work on Excel]]),""))</f>
        <v>9</v>
      </c>
      <c r="C1200" s="9">
        <f t="array" ref="C1200">SUMPRODUCT(COUNTIF(lstDigits,MID(tblSalaries[[#This Row],[How many hours of a day you work on Excel]],ROW($1:$9),1)))</f>
        <v>1</v>
      </c>
      <c r="D1200" s="11">
        <f t="array" ref="D1200">IFERROR(1*MID(tblSalaries[[#This Row],[How many hours of a day you work on Excel]],B1200,C1200),0)</f>
        <v>8</v>
      </c>
      <c r="E1200" s="9">
        <f t="array" ref="E1200">MIN(IFERROR(FIND(lstNum,tblSalaries[[#This Row],[How many hours of a day you work on Excel]],B1200+1),""))</f>
        <v>31</v>
      </c>
      <c r="F1200" s="9">
        <f t="array" ref="F1200">SUMPRODUCT(COUNTIF(lstDigits,MID(tblSalaries[[#This Row],[How many hours of a day you work on Excel]],ROW($1:$9)+1,1)))</f>
        <v>1</v>
      </c>
      <c r="G1200" s="11" t="str">
        <f t="array" ref="G1200">IFERROR(IF(D1200=1*MID(tblSalaries[[#This Row],[How many hours of a day you work on Excel]],E1200,F1200),"",1*MID(tblSalaries[[#This Row],[How many hours of a day you work on Excel]],E1200,F1200)),0)</f>
        <v/>
      </c>
      <c r="H1200" s="11">
        <f t="shared" si="57"/>
        <v>8</v>
      </c>
      <c r="I1200" s="11">
        <f t="shared" si="58"/>
        <v>8</v>
      </c>
      <c r="J1200" s="11">
        <f t="shared" si="56"/>
        <v>8</v>
      </c>
    </row>
    <row r="1201" spans="2:10">
      <c r="B1201" s="9">
        <f t="array" ref="B1201">MIN(IFERROR(FIND(lstNum,tblSalaries[[#This Row],[How many hours of a day you work on Excel]]),""))</f>
        <v>1</v>
      </c>
      <c r="C1201" s="9">
        <f t="array" ref="C1201">SUMPRODUCT(COUNTIF(lstDigits,MID(tblSalaries[[#This Row],[How many hours of a day you work on Excel]],ROW($1:$9),1)))</f>
        <v>2</v>
      </c>
      <c r="D1201" s="11">
        <f t="array" ref="D1201">IFERROR(1*MID(tblSalaries[[#This Row],[How many hours of a day you work on Excel]],B1201,C1201),0)</f>
        <v>4</v>
      </c>
      <c r="E1201" s="9">
        <f t="array" ref="E1201">MIN(IFERROR(FIND(lstNum,tblSalaries[[#This Row],[How many hours of a day you work on Excel]],B1201+1),""))</f>
        <v>6</v>
      </c>
      <c r="F1201" s="9">
        <f t="array" ref="F1201">SUMPRODUCT(COUNTIF(lstDigits,MID(tblSalaries[[#This Row],[How many hours of a day you work on Excel]],ROW($1:$9)+1,1)))</f>
        <v>1</v>
      </c>
      <c r="G1201" s="11">
        <f t="array" ref="G1201">IFERROR(IF(D1201=1*MID(tblSalaries[[#This Row],[How many hours of a day you work on Excel]],E1201,F1201),"",1*MID(tblSalaries[[#This Row],[How many hours of a day you work on Excel]],E1201,F1201)),0)</f>
        <v>6</v>
      </c>
      <c r="H1201" s="11">
        <f t="shared" si="57"/>
        <v>5</v>
      </c>
      <c r="I1201" s="11">
        <f t="shared" si="58"/>
        <v>4</v>
      </c>
      <c r="J1201" s="11">
        <f t="shared" si="56"/>
        <v>6</v>
      </c>
    </row>
    <row r="1202" spans="2:10">
      <c r="B1202" s="9">
        <f t="array" ref="B1202">MIN(IFERROR(FIND(lstNum,tblSalaries[[#This Row],[How many hours of a day you work on Excel]]),""))</f>
        <v>1</v>
      </c>
      <c r="C1202" s="9">
        <f t="array" ref="C1202">SUMPRODUCT(COUNTIF(lstDigits,MID(tblSalaries[[#This Row],[How many hours of a day you work on Excel]],ROW($1:$9),1)))</f>
        <v>2</v>
      </c>
      <c r="D1202" s="11">
        <f t="array" ref="D1202">IFERROR(1*MID(tblSalaries[[#This Row],[How many hours of a day you work on Excel]],B1202,C1202),0)</f>
        <v>4</v>
      </c>
      <c r="E1202" s="9">
        <f t="array" ref="E1202">MIN(IFERROR(FIND(lstNum,tblSalaries[[#This Row],[How many hours of a day you work on Excel]],B1202+1),""))</f>
        <v>6</v>
      </c>
      <c r="F1202" s="9">
        <f t="array" ref="F1202">SUMPRODUCT(COUNTIF(lstDigits,MID(tblSalaries[[#This Row],[How many hours of a day you work on Excel]],ROW($1:$9)+1,1)))</f>
        <v>1</v>
      </c>
      <c r="G1202" s="11">
        <f t="array" ref="G1202">IFERROR(IF(D1202=1*MID(tblSalaries[[#This Row],[How many hours of a day you work on Excel]],E1202,F1202),"",1*MID(tblSalaries[[#This Row],[How many hours of a day you work on Excel]],E1202,F1202)),0)</f>
        <v>6</v>
      </c>
      <c r="H1202" s="11">
        <f t="shared" si="57"/>
        <v>5</v>
      </c>
      <c r="I1202" s="11">
        <f t="shared" si="58"/>
        <v>4</v>
      </c>
      <c r="J1202" s="11">
        <f t="shared" si="56"/>
        <v>6</v>
      </c>
    </row>
    <row r="1203" spans="2:10">
      <c r="B1203" s="9">
        <f t="array" ref="B1203">MIN(IFERROR(FIND(lstNum,tblSalaries[[#This Row],[How many hours of a day you work on Excel]]),""))</f>
        <v>1</v>
      </c>
      <c r="C1203" s="9">
        <f t="array" ref="C1203">SUMPRODUCT(COUNTIF(lstDigits,MID(tblSalaries[[#This Row],[How many hours of a day you work on Excel]],ROW($1:$9),1)))</f>
        <v>2</v>
      </c>
      <c r="D1203" s="11">
        <f t="array" ref="D1203">IFERROR(1*MID(tblSalaries[[#This Row],[How many hours of a day you work on Excel]],B1203,C1203),0)</f>
        <v>1</v>
      </c>
      <c r="E1203" s="9">
        <f t="array" ref="E1203">MIN(IFERROR(FIND(lstNum,tblSalaries[[#This Row],[How many hours of a day you work on Excel]],B1203+1),""))</f>
        <v>6</v>
      </c>
      <c r="F1203" s="9">
        <f t="array" ref="F1203">SUMPRODUCT(COUNTIF(lstDigits,MID(tblSalaries[[#This Row],[How many hours of a day you work on Excel]],ROW($1:$9)+1,1)))</f>
        <v>1</v>
      </c>
      <c r="G1203" s="11">
        <f t="array" ref="G1203">IFERROR(IF(D1203=1*MID(tblSalaries[[#This Row],[How many hours of a day you work on Excel]],E1203,F1203),"",1*MID(tblSalaries[[#This Row],[How many hours of a day you work on Excel]],E1203,F1203)),0)</f>
        <v>2</v>
      </c>
      <c r="H1203" s="11">
        <f t="shared" si="57"/>
        <v>1.5</v>
      </c>
      <c r="I1203" s="11">
        <f t="shared" si="58"/>
        <v>1</v>
      </c>
      <c r="J1203" s="11">
        <f t="shared" si="56"/>
        <v>2</v>
      </c>
    </row>
    <row r="1204" spans="2:10">
      <c r="B1204" s="9">
        <f t="array" ref="B1204">MIN(IFERROR(FIND(lstNum,tblSalaries[[#This Row],[How many hours of a day you work on Excel]]),""))</f>
        <v>1</v>
      </c>
      <c r="C1204" s="9">
        <f t="array" ref="C1204">SUMPRODUCT(COUNTIF(lstDigits,MID(tblSalaries[[#This Row],[How many hours of a day you work on Excel]],ROW($1:$9),1)))</f>
        <v>2</v>
      </c>
      <c r="D1204" s="11">
        <f t="array" ref="D1204">IFERROR(1*MID(tblSalaries[[#This Row],[How many hours of a day you work on Excel]],B1204,C1204),0)</f>
        <v>4</v>
      </c>
      <c r="E1204" s="9">
        <f t="array" ref="E1204">MIN(IFERROR(FIND(lstNum,tblSalaries[[#This Row],[How many hours of a day you work on Excel]],B1204+1),""))</f>
        <v>6</v>
      </c>
      <c r="F1204" s="9">
        <f t="array" ref="F1204">SUMPRODUCT(COUNTIF(lstDigits,MID(tblSalaries[[#This Row],[How many hours of a day you work on Excel]],ROW($1:$9)+1,1)))</f>
        <v>1</v>
      </c>
      <c r="G1204" s="11">
        <f t="array" ref="G1204">IFERROR(IF(D1204=1*MID(tblSalaries[[#This Row],[How many hours of a day you work on Excel]],E1204,F1204),"",1*MID(tblSalaries[[#This Row],[How many hours of a day you work on Excel]],E1204,F1204)),0)</f>
        <v>6</v>
      </c>
      <c r="H1204" s="11">
        <f t="shared" si="57"/>
        <v>5</v>
      </c>
      <c r="I1204" s="11">
        <f t="shared" si="58"/>
        <v>4</v>
      </c>
      <c r="J1204" s="11">
        <f t="shared" si="56"/>
        <v>6</v>
      </c>
    </row>
    <row r="1205" spans="2:10">
      <c r="B1205" s="9">
        <f t="array" ref="B1205">MIN(IFERROR(FIND(lstNum,tblSalaries[[#This Row],[How many hours of a day you work on Excel]]),""))</f>
        <v>1</v>
      </c>
      <c r="C1205" s="9">
        <f t="array" ref="C1205">SUMPRODUCT(COUNTIF(lstDigits,MID(tblSalaries[[#This Row],[How many hours of a day you work on Excel]],ROW($1:$9),1)))</f>
        <v>2</v>
      </c>
      <c r="D1205" s="11">
        <f t="array" ref="D1205">IFERROR(1*MID(tblSalaries[[#This Row],[How many hours of a day you work on Excel]],B1205,C1205),0)</f>
        <v>2</v>
      </c>
      <c r="E1205" s="9">
        <f t="array" ref="E1205">MIN(IFERROR(FIND(lstNum,tblSalaries[[#This Row],[How many hours of a day you work on Excel]],B1205+1),""))</f>
        <v>6</v>
      </c>
      <c r="F1205" s="9">
        <f t="array" ref="F1205">SUMPRODUCT(COUNTIF(lstDigits,MID(tblSalaries[[#This Row],[How many hours of a day you work on Excel]],ROW($1:$9)+1,1)))</f>
        <v>1</v>
      </c>
      <c r="G1205" s="11">
        <f t="array" ref="G1205">IFERROR(IF(D1205=1*MID(tblSalaries[[#This Row],[How many hours of a day you work on Excel]],E1205,F1205),"",1*MID(tblSalaries[[#This Row],[How many hours of a day you work on Excel]],E1205,F1205)),0)</f>
        <v>3</v>
      </c>
      <c r="H1205" s="11">
        <f t="shared" si="57"/>
        <v>2.5</v>
      </c>
      <c r="I1205" s="11">
        <f t="shared" si="58"/>
        <v>2</v>
      </c>
      <c r="J1205" s="11">
        <f t="shared" si="56"/>
        <v>3</v>
      </c>
    </row>
    <row r="1206" spans="2:10">
      <c r="B1206" s="9">
        <f t="array" ref="B1206">MIN(IFERROR(FIND(lstNum,tblSalaries[[#This Row],[How many hours of a day you work on Excel]]),""))</f>
        <v>1</v>
      </c>
      <c r="C1206" s="9">
        <f t="array" ref="C1206">SUMPRODUCT(COUNTIF(lstDigits,MID(tblSalaries[[#This Row],[How many hours of a day you work on Excel]],ROW($1:$9),1)))</f>
        <v>2</v>
      </c>
      <c r="D1206" s="11">
        <f t="array" ref="D1206">IFERROR(1*MID(tblSalaries[[#This Row],[How many hours of a day you work on Excel]],B1206,C1206),0)</f>
        <v>4</v>
      </c>
      <c r="E1206" s="9">
        <f t="array" ref="E1206">MIN(IFERROR(FIND(lstNum,tblSalaries[[#This Row],[How many hours of a day you work on Excel]],B1206+1),""))</f>
        <v>6</v>
      </c>
      <c r="F1206" s="9">
        <f t="array" ref="F1206">SUMPRODUCT(COUNTIF(lstDigits,MID(tblSalaries[[#This Row],[How many hours of a day you work on Excel]],ROW($1:$9)+1,1)))</f>
        <v>1</v>
      </c>
      <c r="G1206" s="11">
        <f t="array" ref="G1206">IFERROR(IF(D1206=1*MID(tblSalaries[[#This Row],[How many hours of a day you work on Excel]],E1206,F1206),"",1*MID(tblSalaries[[#This Row],[How many hours of a day you work on Excel]],E1206,F1206)),0)</f>
        <v>6</v>
      </c>
      <c r="H1206" s="11">
        <f t="shared" si="57"/>
        <v>5</v>
      </c>
      <c r="I1206" s="11">
        <f t="shared" si="58"/>
        <v>4</v>
      </c>
      <c r="J1206" s="11">
        <f t="shared" si="56"/>
        <v>6</v>
      </c>
    </row>
    <row r="1207" spans="2:10">
      <c r="B1207" s="9">
        <f t="array" ref="B1207">MIN(IFERROR(FIND(lstNum,tblSalaries[[#This Row],[How many hours of a day you work on Excel]]),""))</f>
        <v>1</v>
      </c>
      <c r="C1207" s="9">
        <f t="array" ref="C1207">SUMPRODUCT(COUNTIF(lstDigits,MID(tblSalaries[[#This Row],[How many hours of a day you work on Excel]],ROW($1:$9),1)))</f>
        <v>2</v>
      </c>
      <c r="D1207" s="11">
        <f t="array" ref="D1207">IFERROR(1*MID(tblSalaries[[#This Row],[How many hours of a day you work on Excel]],B1207,C1207),0)</f>
        <v>4</v>
      </c>
      <c r="E1207" s="9">
        <f t="array" ref="E1207">MIN(IFERROR(FIND(lstNum,tblSalaries[[#This Row],[How many hours of a day you work on Excel]],B1207+1),""))</f>
        <v>6</v>
      </c>
      <c r="F1207" s="9">
        <f t="array" ref="F1207">SUMPRODUCT(COUNTIF(lstDigits,MID(tblSalaries[[#This Row],[How many hours of a day you work on Excel]],ROW($1:$9)+1,1)))</f>
        <v>1</v>
      </c>
      <c r="G1207" s="11">
        <f t="array" ref="G1207">IFERROR(IF(D1207=1*MID(tblSalaries[[#This Row],[How many hours of a day you work on Excel]],E1207,F1207),"",1*MID(tblSalaries[[#This Row],[How many hours of a day you work on Excel]],E1207,F1207)),0)</f>
        <v>6</v>
      </c>
      <c r="H1207" s="11">
        <f t="shared" si="57"/>
        <v>5</v>
      </c>
      <c r="I1207" s="11">
        <f t="shared" si="58"/>
        <v>4</v>
      </c>
      <c r="J1207" s="11">
        <f t="shared" si="56"/>
        <v>6</v>
      </c>
    </row>
    <row r="1208" spans="2:10">
      <c r="B1208" s="9">
        <f t="array" ref="B1208">MIN(IFERROR(FIND(lstNum,tblSalaries[[#This Row],[How many hours of a day you work on Excel]]),""))</f>
        <v>1</v>
      </c>
      <c r="C1208" s="9">
        <f t="array" ref="C1208">SUMPRODUCT(COUNTIF(lstDigits,MID(tblSalaries[[#This Row],[How many hours of a day you work on Excel]],ROW($1:$9),1)))</f>
        <v>2</v>
      </c>
      <c r="D1208" s="11">
        <f t="array" ref="D1208">IFERROR(1*MID(tblSalaries[[#This Row],[How many hours of a day you work on Excel]],B1208,C1208),0)</f>
        <v>4</v>
      </c>
      <c r="E1208" s="9">
        <f t="array" ref="E1208">MIN(IFERROR(FIND(lstNum,tblSalaries[[#This Row],[How many hours of a day you work on Excel]],B1208+1),""))</f>
        <v>6</v>
      </c>
      <c r="F1208" s="9">
        <f t="array" ref="F1208">SUMPRODUCT(COUNTIF(lstDigits,MID(tblSalaries[[#This Row],[How many hours of a day you work on Excel]],ROW($1:$9)+1,1)))</f>
        <v>1</v>
      </c>
      <c r="G1208" s="11">
        <f t="array" ref="G1208">IFERROR(IF(D1208=1*MID(tblSalaries[[#This Row],[How many hours of a day you work on Excel]],E1208,F1208),"",1*MID(tblSalaries[[#This Row],[How many hours of a day you work on Excel]],E1208,F1208)),0)</f>
        <v>6</v>
      </c>
      <c r="H1208" s="11">
        <f t="shared" si="57"/>
        <v>5</v>
      </c>
      <c r="I1208" s="11">
        <f t="shared" si="58"/>
        <v>4</v>
      </c>
      <c r="J1208" s="11">
        <f t="shared" si="56"/>
        <v>6</v>
      </c>
    </row>
    <row r="1209" spans="2:10">
      <c r="B1209" s="9">
        <f t="array" ref="B1209">MIN(IFERROR(FIND(lstNum,tblSalaries[[#This Row],[How many hours of a day you work on Excel]]),""))</f>
        <v>1</v>
      </c>
      <c r="C1209" s="9">
        <f t="array" ref="C1209">SUMPRODUCT(COUNTIF(lstDigits,MID(tblSalaries[[#This Row],[How many hours of a day you work on Excel]],ROW($1:$9),1)))</f>
        <v>2</v>
      </c>
      <c r="D1209" s="11">
        <f t="array" ref="D1209">IFERROR(1*MID(tblSalaries[[#This Row],[How many hours of a day you work on Excel]],B1209,C1209),0)</f>
        <v>4</v>
      </c>
      <c r="E1209" s="9">
        <f t="array" ref="E1209">MIN(IFERROR(FIND(lstNum,tblSalaries[[#This Row],[How many hours of a day you work on Excel]],B1209+1),""))</f>
        <v>6</v>
      </c>
      <c r="F1209" s="9">
        <f t="array" ref="F1209">SUMPRODUCT(COUNTIF(lstDigits,MID(tblSalaries[[#This Row],[How many hours of a day you work on Excel]],ROW($1:$9)+1,1)))</f>
        <v>1</v>
      </c>
      <c r="G1209" s="11">
        <f t="array" ref="G1209">IFERROR(IF(D1209=1*MID(tblSalaries[[#This Row],[How many hours of a day you work on Excel]],E1209,F1209),"",1*MID(tblSalaries[[#This Row],[How many hours of a day you work on Excel]],E1209,F1209)),0)</f>
        <v>6</v>
      </c>
      <c r="H1209" s="11">
        <f t="shared" si="57"/>
        <v>5</v>
      </c>
      <c r="I1209" s="11">
        <f t="shared" si="58"/>
        <v>4</v>
      </c>
      <c r="J1209" s="11">
        <f t="shared" si="56"/>
        <v>6</v>
      </c>
    </row>
    <row r="1210" spans="2:10">
      <c r="B1210" s="9">
        <f t="array" ref="B1210">MIN(IFERROR(FIND(lstNum,tblSalaries[[#This Row],[How many hours of a day you work on Excel]]),""))</f>
        <v>1</v>
      </c>
      <c r="C1210" s="9">
        <f t="array" ref="C1210">SUMPRODUCT(COUNTIF(lstDigits,MID(tblSalaries[[#This Row],[How many hours of a day you work on Excel]],ROW($1:$9),1)))</f>
        <v>2</v>
      </c>
      <c r="D1210" s="11">
        <f t="array" ref="D1210">IFERROR(1*MID(tblSalaries[[#This Row],[How many hours of a day you work on Excel]],B1210,C1210),0)</f>
        <v>2</v>
      </c>
      <c r="E1210" s="9">
        <f t="array" ref="E1210">MIN(IFERROR(FIND(lstNum,tblSalaries[[#This Row],[How many hours of a day you work on Excel]],B1210+1),""))</f>
        <v>6</v>
      </c>
      <c r="F1210" s="9">
        <f t="array" ref="F1210">SUMPRODUCT(COUNTIF(lstDigits,MID(tblSalaries[[#This Row],[How many hours of a day you work on Excel]],ROW($1:$9)+1,1)))</f>
        <v>1</v>
      </c>
      <c r="G1210" s="11">
        <f t="array" ref="G1210">IFERROR(IF(D1210=1*MID(tblSalaries[[#This Row],[How many hours of a day you work on Excel]],E1210,F1210),"",1*MID(tblSalaries[[#This Row],[How many hours of a day you work on Excel]],E1210,F1210)),0)</f>
        <v>3</v>
      </c>
      <c r="H1210" s="11">
        <f t="shared" si="57"/>
        <v>2.5</v>
      </c>
      <c r="I1210" s="11">
        <f t="shared" si="58"/>
        <v>2</v>
      </c>
      <c r="J1210" s="11">
        <f t="shared" si="56"/>
        <v>3</v>
      </c>
    </row>
    <row r="1211" spans="2:10">
      <c r="B1211" s="9">
        <f t="array" ref="B1211">MIN(IFERROR(FIND(lstNum,tblSalaries[[#This Row],[How many hours of a day you work on Excel]]),""))</f>
        <v>1</v>
      </c>
      <c r="C1211" s="9">
        <f t="array" ref="C1211">SUMPRODUCT(COUNTIF(lstDigits,MID(tblSalaries[[#This Row],[How many hours of a day you work on Excel]],ROW($1:$9),1)))</f>
        <v>2</v>
      </c>
      <c r="D1211" s="11">
        <f t="array" ref="D1211">IFERROR(1*MID(tblSalaries[[#This Row],[How many hours of a day you work on Excel]],B1211,C1211),0)</f>
        <v>4</v>
      </c>
      <c r="E1211" s="9">
        <f t="array" ref="E1211">MIN(IFERROR(FIND(lstNum,tblSalaries[[#This Row],[How many hours of a day you work on Excel]],B1211+1),""))</f>
        <v>6</v>
      </c>
      <c r="F1211" s="9">
        <f t="array" ref="F1211">SUMPRODUCT(COUNTIF(lstDigits,MID(tblSalaries[[#This Row],[How many hours of a day you work on Excel]],ROW($1:$9)+1,1)))</f>
        <v>1</v>
      </c>
      <c r="G1211" s="11">
        <f t="array" ref="G1211">IFERROR(IF(D1211=1*MID(tblSalaries[[#This Row],[How many hours of a day you work on Excel]],E1211,F1211),"",1*MID(tblSalaries[[#This Row],[How many hours of a day you work on Excel]],E1211,F1211)),0)</f>
        <v>6</v>
      </c>
      <c r="H1211" s="11">
        <f t="shared" si="57"/>
        <v>5</v>
      </c>
      <c r="I1211" s="11">
        <f t="shared" si="58"/>
        <v>4</v>
      </c>
      <c r="J1211" s="11">
        <f t="shared" si="56"/>
        <v>6</v>
      </c>
    </row>
    <row r="1212" spans="2:10">
      <c r="B1212" s="9">
        <f t="array" ref="B1212">MIN(IFERROR(FIND(lstNum,tblSalaries[[#This Row],[How many hours of a day you work on Excel]]),""))</f>
        <v>1</v>
      </c>
      <c r="C1212" s="9">
        <f t="array" ref="C1212">SUMPRODUCT(COUNTIF(lstDigits,MID(tblSalaries[[#This Row],[How many hours of a day you work on Excel]],ROW($1:$9),1)))</f>
        <v>2</v>
      </c>
      <c r="D1212" s="11">
        <f t="array" ref="D1212">IFERROR(1*MID(tblSalaries[[#This Row],[How many hours of a day you work on Excel]],B1212,C1212),0)</f>
        <v>4</v>
      </c>
      <c r="E1212" s="9">
        <f t="array" ref="E1212">MIN(IFERROR(FIND(lstNum,tblSalaries[[#This Row],[How many hours of a day you work on Excel]],B1212+1),""))</f>
        <v>6</v>
      </c>
      <c r="F1212" s="9">
        <f t="array" ref="F1212">SUMPRODUCT(COUNTIF(lstDigits,MID(tblSalaries[[#This Row],[How many hours of a day you work on Excel]],ROW($1:$9)+1,1)))</f>
        <v>1</v>
      </c>
      <c r="G1212" s="11">
        <f t="array" ref="G1212">IFERROR(IF(D1212=1*MID(tblSalaries[[#This Row],[How many hours of a day you work on Excel]],E1212,F1212),"",1*MID(tblSalaries[[#This Row],[How many hours of a day you work on Excel]],E1212,F1212)),0)</f>
        <v>6</v>
      </c>
      <c r="H1212" s="11">
        <f t="shared" si="57"/>
        <v>5</v>
      </c>
      <c r="I1212" s="11">
        <f t="shared" si="58"/>
        <v>4</v>
      </c>
      <c r="J1212" s="11">
        <f t="shared" si="56"/>
        <v>6</v>
      </c>
    </row>
    <row r="1213" spans="2:10">
      <c r="B1213" s="9">
        <f t="array" ref="B1213">MIN(IFERROR(FIND(lstNum,tblSalaries[[#This Row],[How many hours of a day you work on Excel]]),""))</f>
        <v>1</v>
      </c>
      <c r="C1213" s="9">
        <f t="array" ref="C1213">SUMPRODUCT(COUNTIF(lstDigits,MID(tblSalaries[[#This Row],[How many hours of a day you work on Excel]],ROW($1:$9),1)))</f>
        <v>2</v>
      </c>
      <c r="D1213" s="11">
        <f t="array" ref="D1213">IFERROR(1*MID(tblSalaries[[#This Row],[How many hours of a day you work on Excel]],B1213,C1213),0)</f>
        <v>4</v>
      </c>
      <c r="E1213" s="9">
        <f t="array" ref="E1213">MIN(IFERROR(FIND(lstNum,tblSalaries[[#This Row],[How many hours of a day you work on Excel]],B1213+1),""))</f>
        <v>6</v>
      </c>
      <c r="F1213" s="9">
        <f t="array" ref="F1213">SUMPRODUCT(COUNTIF(lstDigits,MID(tblSalaries[[#This Row],[How many hours of a day you work on Excel]],ROW($1:$9)+1,1)))</f>
        <v>1</v>
      </c>
      <c r="G1213" s="11">
        <f t="array" ref="G1213">IFERROR(IF(D1213=1*MID(tblSalaries[[#This Row],[How many hours of a day you work on Excel]],E1213,F1213),"",1*MID(tblSalaries[[#This Row],[How many hours of a day you work on Excel]],E1213,F1213)),0)</f>
        <v>6</v>
      </c>
      <c r="H1213" s="11">
        <f t="shared" si="57"/>
        <v>5</v>
      </c>
      <c r="I1213" s="11">
        <f t="shared" si="58"/>
        <v>4</v>
      </c>
      <c r="J1213" s="11">
        <f t="shared" si="56"/>
        <v>6</v>
      </c>
    </row>
    <row r="1214" spans="2:10">
      <c r="B1214" s="9">
        <f t="array" ref="B1214">MIN(IFERROR(FIND(lstNum,tblSalaries[[#This Row],[How many hours of a day you work on Excel]]),""))</f>
        <v>1</v>
      </c>
      <c r="C1214" s="9">
        <f t="array" ref="C1214">SUMPRODUCT(COUNTIF(lstDigits,MID(tblSalaries[[#This Row],[How many hours of a day you work on Excel]],ROW($1:$9),1)))</f>
        <v>2</v>
      </c>
      <c r="D1214" s="11">
        <f t="array" ref="D1214">IFERROR(1*MID(tblSalaries[[#This Row],[How many hours of a day you work on Excel]],B1214,C1214),0)</f>
        <v>2</v>
      </c>
      <c r="E1214" s="9">
        <f t="array" ref="E1214">MIN(IFERROR(FIND(lstNum,tblSalaries[[#This Row],[How many hours of a day you work on Excel]],B1214+1),""))</f>
        <v>6</v>
      </c>
      <c r="F1214" s="9">
        <f t="array" ref="F1214">SUMPRODUCT(COUNTIF(lstDigits,MID(tblSalaries[[#This Row],[How many hours of a day you work on Excel]],ROW($1:$9)+1,1)))</f>
        <v>1</v>
      </c>
      <c r="G1214" s="11">
        <f t="array" ref="G1214">IFERROR(IF(D1214=1*MID(tblSalaries[[#This Row],[How many hours of a day you work on Excel]],E1214,F1214),"",1*MID(tblSalaries[[#This Row],[How many hours of a day you work on Excel]],E1214,F1214)),0)</f>
        <v>3</v>
      </c>
      <c r="H1214" s="11">
        <f t="shared" si="57"/>
        <v>2.5</v>
      </c>
      <c r="I1214" s="11">
        <f t="shared" si="58"/>
        <v>2</v>
      </c>
      <c r="J1214" s="11">
        <f t="shared" si="56"/>
        <v>3</v>
      </c>
    </row>
    <row r="1215" spans="2:10">
      <c r="B1215" s="9">
        <f t="array" ref="B1215">MIN(IFERROR(FIND(lstNum,tblSalaries[[#This Row],[How many hours of a day you work on Excel]]),""))</f>
        <v>9</v>
      </c>
      <c r="C1215" s="9">
        <f t="array" ref="C1215">SUMPRODUCT(COUNTIF(lstDigits,MID(tblSalaries[[#This Row],[How many hours of a day you work on Excel]],ROW($1:$9),1)))</f>
        <v>1</v>
      </c>
      <c r="D1215" s="11">
        <f t="array" ref="D1215">IFERROR(1*MID(tblSalaries[[#This Row],[How many hours of a day you work on Excel]],B1215,C1215),0)</f>
        <v>8</v>
      </c>
      <c r="E1215" s="9">
        <f t="array" ref="E1215">MIN(IFERROR(FIND(lstNum,tblSalaries[[#This Row],[How many hours of a day you work on Excel]],B1215+1),""))</f>
        <v>31</v>
      </c>
      <c r="F1215" s="9">
        <f t="array" ref="F1215">SUMPRODUCT(COUNTIF(lstDigits,MID(tblSalaries[[#This Row],[How many hours of a day you work on Excel]],ROW($1:$9)+1,1)))</f>
        <v>1</v>
      </c>
      <c r="G1215" s="11" t="str">
        <f t="array" ref="G1215">IFERROR(IF(D1215=1*MID(tblSalaries[[#This Row],[How many hours of a day you work on Excel]],E1215,F1215),"",1*MID(tblSalaries[[#This Row],[How many hours of a day you work on Excel]],E1215,F1215)),0)</f>
        <v/>
      </c>
      <c r="H1215" s="11">
        <f t="shared" si="57"/>
        <v>8</v>
      </c>
      <c r="I1215" s="11">
        <f t="shared" si="58"/>
        <v>8</v>
      </c>
      <c r="J1215" s="11">
        <f t="shared" si="56"/>
        <v>8</v>
      </c>
    </row>
    <row r="1216" spans="2:10">
      <c r="B1216" s="9">
        <f t="array" ref="B1216">MIN(IFERROR(FIND(lstNum,tblSalaries[[#This Row],[How many hours of a day you work on Excel]]),""))</f>
        <v>1</v>
      </c>
      <c r="C1216" s="9">
        <f t="array" ref="C1216">SUMPRODUCT(COUNTIF(lstDigits,MID(tblSalaries[[#This Row],[How many hours of a day you work on Excel]],ROW($1:$9),1)))</f>
        <v>2</v>
      </c>
      <c r="D1216" s="11">
        <f t="array" ref="D1216">IFERROR(1*MID(tblSalaries[[#This Row],[How many hours of a day you work on Excel]],B1216,C1216),0)</f>
        <v>1</v>
      </c>
      <c r="E1216" s="9">
        <f t="array" ref="E1216">MIN(IFERROR(FIND(lstNum,tblSalaries[[#This Row],[How many hours of a day you work on Excel]],B1216+1),""))</f>
        <v>6</v>
      </c>
      <c r="F1216" s="9">
        <f t="array" ref="F1216">SUMPRODUCT(COUNTIF(lstDigits,MID(tblSalaries[[#This Row],[How many hours of a day you work on Excel]],ROW($1:$9)+1,1)))</f>
        <v>1</v>
      </c>
      <c r="G1216" s="11">
        <f t="array" ref="G1216">IFERROR(IF(D1216=1*MID(tblSalaries[[#This Row],[How many hours of a day you work on Excel]],E1216,F1216),"",1*MID(tblSalaries[[#This Row],[How many hours of a day you work on Excel]],E1216,F1216)),0)</f>
        <v>2</v>
      </c>
      <c r="H1216" s="11">
        <f t="shared" si="57"/>
        <v>1.5</v>
      </c>
      <c r="I1216" s="11">
        <f t="shared" si="58"/>
        <v>1</v>
      </c>
      <c r="J1216" s="11">
        <f t="shared" si="56"/>
        <v>2</v>
      </c>
    </row>
    <row r="1217" spans="2:10">
      <c r="B1217" s="9">
        <f t="array" ref="B1217">MIN(IFERROR(FIND(lstNum,tblSalaries[[#This Row],[How many hours of a day you work on Excel]]),""))</f>
        <v>1</v>
      </c>
      <c r="C1217" s="9">
        <f t="array" ref="C1217">SUMPRODUCT(COUNTIF(lstDigits,MID(tblSalaries[[#This Row],[How many hours of a day you work on Excel]],ROW($1:$9),1)))</f>
        <v>2</v>
      </c>
      <c r="D1217" s="11">
        <f t="array" ref="D1217">IFERROR(1*MID(tblSalaries[[#This Row],[How many hours of a day you work on Excel]],B1217,C1217),0)</f>
        <v>4</v>
      </c>
      <c r="E1217" s="9">
        <f t="array" ref="E1217">MIN(IFERROR(FIND(lstNum,tblSalaries[[#This Row],[How many hours of a day you work on Excel]],B1217+1),""))</f>
        <v>6</v>
      </c>
      <c r="F1217" s="9">
        <f t="array" ref="F1217">SUMPRODUCT(COUNTIF(lstDigits,MID(tblSalaries[[#This Row],[How many hours of a day you work on Excel]],ROW($1:$9)+1,1)))</f>
        <v>1</v>
      </c>
      <c r="G1217" s="11">
        <f t="array" ref="G1217">IFERROR(IF(D1217=1*MID(tblSalaries[[#This Row],[How many hours of a day you work on Excel]],E1217,F1217),"",1*MID(tblSalaries[[#This Row],[How many hours of a day you work on Excel]],E1217,F1217)),0)</f>
        <v>6</v>
      </c>
      <c r="H1217" s="11">
        <f t="shared" si="57"/>
        <v>5</v>
      </c>
      <c r="I1217" s="11">
        <f t="shared" si="58"/>
        <v>4</v>
      </c>
      <c r="J1217" s="11">
        <f t="shared" si="56"/>
        <v>6</v>
      </c>
    </row>
    <row r="1218" spans="2:10">
      <c r="B1218" s="9">
        <f t="array" ref="B1218">MIN(IFERROR(FIND(lstNum,tblSalaries[[#This Row],[How many hours of a day you work on Excel]]),""))</f>
        <v>1</v>
      </c>
      <c r="C1218" s="9">
        <f t="array" ref="C1218">SUMPRODUCT(COUNTIF(lstDigits,MID(tblSalaries[[#This Row],[How many hours of a day you work on Excel]],ROW($1:$9),1)))</f>
        <v>2</v>
      </c>
      <c r="D1218" s="11">
        <f t="array" ref="D1218">IFERROR(1*MID(tblSalaries[[#This Row],[How many hours of a day you work on Excel]],B1218,C1218),0)</f>
        <v>2</v>
      </c>
      <c r="E1218" s="9">
        <f t="array" ref="E1218">MIN(IFERROR(FIND(lstNum,tblSalaries[[#This Row],[How many hours of a day you work on Excel]],B1218+1),""))</f>
        <v>6</v>
      </c>
      <c r="F1218" s="9">
        <f t="array" ref="F1218">SUMPRODUCT(COUNTIF(lstDigits,MID(tblSalaries[[#This Row],[How many hours of a day you work on Excel]],ROW($1:$9)+1,1)))</f>
        <v>1</v>
      </c>
      <c r="G1218" s="11">
        <f t="array" ref="G1218">IFERROR(IF(D1218=1*MID(tblSalaries[[#This Row],[How many hours of a day you work on Excel]],E1218,F1218),"",1*MID(tblSalaries[[#This Row],[How many hours of a day you work on Excel]],E1218,F1218)),0)</f>
        <v>3</v>
      </c>
      <c r="H1218" s="11">
        <f t="shared" si="57"/>
        <v>2.5</v>
      </c>
      <c r="I1218" s="11">
        <f t="shared" si="58"/>
        <v>2</v>
      </c>
      <c r="J1218" s="11">
        <f t="shared" si="56"/>
        <v>3</v>
      </c>
    </row>
    <row r="1219" spans="2:10">
      <c r="B1219" s="9">
        <f t="array" ref="B1219">MIN(IFERROR(FIND(lstNum,tblSalaries[[#This Row],[How many hours of a day you work on Excel]]),""))</f>
        <v>1</v>
      </c>
      <c r="C1219" s="9">
        <f t="array" ref="C1219">SUMPRODUCT(COUNTIF(lstDigits,MID(tblSalaries[[#This Row],[How many hours of a day you work on Excel]],ROW($1:$9),1)))</f>
        <v>2</v>
      </c>
      <c r="D1219" s="11">
        <f t="array" ref="D1219">IFERROR(1*MID(tblSalaries[[#This Row],[How many hours of a day you work on Excel]],B1219,C1219),0)</f>
        <v>1</v>
      </c>
      <c r="E1219" s="9">
        <f t="array" ref="E1219">MIN(IFERROR(FIND(lstNum,tblSalaries[[#This Row],[How many hours of a day you work on Excel]],B1219+1),""))</f>
        <v>6</v>
      </c>
      <c r="F1219" s="9">
        <f t="array" ref="F1219">SUMPRODUCT(COUNTIF(lstDigits,MID(tblSalaries[[#This Row],[How many hours of a day you work on Excel]],ROW($1:$9)+1,1)))</f>
        <v>1</v>
      </c>
      <c r="G1219" s="11">
        <f t="array" ref="G1219">IFERROR(IF(D1219=1*MID(tblSalaries[[#This Row],[How many hours of a day you work on Excel]],E1219,F1219),"",1*MID(tblSalaries[[#This Row],[How many hours of a day you work on Excel]],E1219,F1219)),0)</f>
        <v>2</v>
      </c>
      <c r="H1219" s="11">
        <f t="shared" si="57"/>
        <v>1.5</v>
      </c>
      <c r="I1219" s="11">
        <f t="shared" si="58"/>
        <v>1</v>
      </c>
      <c r="J1219" s="11">
        <f t="shared" si="56"/>
        <v>2</v>
      </c>
    </row>
    <row r="1220" spans="2:10">
      <c r="B1220" s="9">
        <f t="array" ref="B1220">MIN(IFERROR(FIND(lstNum,tblSalaries[[#This Row],[How many hours of a day you work on Excel]]),""))</f>
        <v>1</v>
      </c>
      <c r="C1220" s="9">
        <f t="array" ref="C1220">SUMPRODUCT(COUNTIF(lstDigits,MID(tblSalaries[[#This Row],[How many hours of a day you work on Excel]],ROW($1:$9),1)))</f>
        <v>2</v>
      </c>
      <c r="D1220" s="11">
        <f t="array" ref="D1220">IFERROR(1*MID(tblSalaries[[#This Row],[How many hours of a day you work on Excel]],B1220,C1220),0)</f>
        <v>4</v>
      </c>
      <c r="E1220" s="9">
        <f t="array" ref="E1220">MIN(IFERROR(FIND(lstNum,tblSalaries[[#This Row],[How many hours of a day you work on Excel]],B1220+1),""))</f>
        <v>6</v>
      </c>
      <c r="F1220" s="9">
        <f t="array" ref="F1220">SUMPRODUCT(COUNTIF(lstDigits,MID(tblSalaries[[#This Row],[How many hours of a day you work on Excel]],ROW($1:$9)+1,1)))</f>
        <v>1</v>
      </c>
      <c r="G1220" s="11">
        <f t="array" ref="G1220">IFERROR(IF(D1220=1*MID(tblSalaries[[#This Row],[How many hours of a day you work on Excel]],E1220,F1220),"",1*MID(tblSalaries[[#This Row],[How many hours of a day you work on Excel]],E1220,F1220)),0)</f>
        <v>6</v>
      </c>
      <c r="H1220" s="11">
        <f t="shared" si="57"/>
        <v>5</v>
      </c>
      <c r="I1220" s="11">
        <f t="shared" si="58"/>
        <v>4</v>
      </c>
      <c r="J1220" s="11">
        <f t="shared" si="56"/>
        <v>6</v>
      </c>
    </row>
    <row r="1221" spans="2:10">
      <c r="B1221" s="9">
        <f t="array" ref="B1221">MIN(IFERROR(FIND(lstNum,tblSalaries[[#This Row],[How many hours of a day you work on Excel]]),""))</f>
        <v>1</v>
      </c>
      <c r="C1221" s="9">
        <f t="array" ref="C1221">SUMPRODUCT(COUNTIF(lstDigits,MID(tblSalaries[[#This Row],[How many hours of a day you work on Excel]],ROW($1:$9),1)))</f>
        <v>2</v>
      </c>
      <c r="D1221" s="11">
        <f t="array" ref="D1221">IFERROR(1*MID(tblSalaries[[#This Row],[How many hours of a day you work on Excel]],B1221,C1221),0)</f>
        <v>4</v>
      </c>
      <c r="E1221" s="9">
        <f t="array" ref="E1221">MIN(IFERROR(FIND(lstNum,tblSalaries[[#This Row],[How many hours of a day you work on Excel]],B1221+1),""))</f>
        <v>6</v>
      </c>
      <c r="F1221" s="9">
        <f t="array" ref="F1221">SUMPRODUCT(COUNTIF(lstDigits,MID(tblSalaries[[#This Row],[How many hours of a day you work on Excel]],ROW($1:$9)+1,1)))</f>
        <v>1</v>
      </c>
      <c r="G1221" s="11">
        <f t="array" ref="G1221">IFERROR(IF(D1221=1*MID(tblSalaries[[#This Row],[How many hours of a day you work on Excel]],E1221,F1221),"",1*MID(tblSalaries[[#This Row],[How many hours of a day you work on Excel]],E1221,F1221)),0)</f>
        <v>6</v>
      </c>
      <c r="H1221" s="11">
        <f t="shared" si="57"/>
        <v>5</v>
      </c>
      <c r="I1221" s="11">
        <f t="shared" si="58"/>
        <v>4</v>
      </c>
      <c r="J1221" s="11">
        <f t="shared" si="56"/>
        <v>6</v>
      </c>
    </row>
    <row r="1222" spans="2:10">
      <c r="B1222" s="9">
        <f t="array" ref="B1222">MIN(IFERROR(FIND(lstNum,tblSalaries[[#This Row],[How many hours of a day you work on Excel]]),""))</f>
        <v>1</v>
      </c>
      <c r="C1222" s="9">
        <f t="array" ref="C1222">SUMPRODUCT(COUNTIF(lstDigits,MID(tblSalaries[[#This Row],[How many hours of a day you work on Excel]],ROW($1:$9),1)))</f>
        <v>2</v>
      </c>
      <c r="D1222" s="11">
        <f t="array" ref="D1222">IFERROR(1*MID(tblSalaries[[#This Row],[How many hours of a day you work on Excel]],B1222,C1222),0)</f>
        <v>1</v>
      </c>
      <c r="E1222" s="9">
        <f t="array" ref="E1222">MIN(IFERROR(FIND(lstNum,tblSalaries[[#This Row],[How many hours of a day you work on Excel]],B1222+1),""))</f>
        <v>6</v>
      </c>
      <c r="F1222" s="9">
        <f t="array" ref="F1222">SUMPRODUCT(COUNTIF(lstDigits,MID(tblSalaries[[#This Row],[How many hours of a day you work on Excel]],ROW($1:$9)+1,1)))</f>
        <v>1</v>
      </c>
      <c r="G1222" s="11">
        <f t="array" ref="G1222">IFERROR(IF(D1222=1*MID(tblSalaries[[#This Row],[How many hours of a day you work on Excel]],E1222,F1222),"",1*MID(tblSalaries[[#This Row],[How many hours of a day you work on Excel]],E1222,F1222)),0)</f>
        <v>2</v>
      </c>
      <c r="H1222" s="11">
        <f t="shared" si="57"/>
        <v>1.5</v>
      </c>
      <c r="I1222" s="11">
        <f t="shared" si="58"/>
        <v>1</v>
      </c>
      <c r="J1222" s="11">
        <f t="shared" si="56"/>
        <v>2</v>
      </c>
    </row>
    <row r="1223" spans="2:10">
      <c r="B1223" s="9">
        <f t="array" ref="B1223">MIN(IFERROR(FIND(lstNum,tblSalaries[[#This Row],[How many hours of a day you work on Excel]]),""))</f>
        <v>9</v>
      </c>
      <c r="C1223" s="9">
        <f t="array" ref="C1223">SUMPRODUCT(COUNTIF(lstDigits,MID(tblSalaries[[#This Row],[How many hours of a day you work on Excel]],ROW($1:$9),1)))</f>
        <v>1</v>
      </c>
      <c r="D1223" s="11">
        <f t="array" ref="D1223">IFERROR(1*MID(tblSalaries[[#This Row],[How many hours of a day you work on Excel]],B1223,C1223),0)</f>
        <v>8</v>
      </c>
      <c r="E1223" s="9">
        <f t="array" ref="E1223">MIN(IFERROR(FIND(lstNum,tblSalaries[[#This Row],[How many hours of a day you work on Excel]],B1223+1),""))</f>
        <v>31</v>
      </c>
      <c r="F1223" s="9">
        <f t="array" ref="F1223">SUMPRODUCT(COUNTIF(lstDigits,MID(tblSalaries[[#This Row],[How many hours of a day you work on Excel]],ROW($1:$9)+1,1)))</f>
        <v>1</v>
      </c>
      <c r="G1223" s="11" t="str">
        <f t="array" ref="G1223">IFERROR(IF(D1223=1*MID(tblSalaries[[#This Row],[How many hours of a day you work on Excel]],E1223,F1223),"",1*MID(tblSalaries[[#This Row],[How many hours of a day you work on Excel]],E1223,F1223)),0)</f>
        <v/>
      </c>
      <c r="H1223" s="11">
        <f t="shared" si="57"/>
        <v>8</v>
      </c>
      <c r="I1223" s="11">
        <f t="shared" si="58"/>
        <v>8</v>
      </c>
      <c r="J1223" s="11">
        <f t="shared" ref="J1223:J1286" si="59">MAX(D1223,G1223)</f>
        <v>8</v>
      </c>
    </row>
    <row r="1224" spans="2:10">
      <c r="B1224" s="9">
        <f t="array" ref="B1224">MIN(IFERROR(FIND(lstNum,tblSalaries[[#This Row],[How many hours of a day you work on Excel]]),""))</f>
        <v>9</v>
      </c>
      <c r="C1224" s="9">
        <f t="array" ref="C1224">SUMPRODUCT(COUNTIF(lstDigits,MID(tblSalaries[[#This Row],[How many hours of a day you work on Excel]],ROW($1:$9),1)))</f>
        <v>1</v>
      </c>
      <c r="D1224" s="11">
        <f t="array" ref="D1224">IFERROR(1*MID(tblSalaries[[#This Row],[How many hours of a day you work on Excel]],B1224,C1224),0)</f>
        <v>8</v>
      </c>
      <c r="E1224" s="9">
        <f t="array" ref="E1224">MIN(IFERROR(FIND(lstNum,tblSalaries[[#This Row],[How many hours of a day you work on Excel]],B1224+1),""))</f>
        <v>31</v>
      </c>
      <c r="F1224" s="9">
        <f t="array" ref="F1224">SUMPRODUCT(COUNTIF(lstDigits,MID(tblSalaries[[#This Row],[How many hours of a day you work on Excel]],ROW($1:$9)+1,1)))</f>
        <v>1</v>
      </c>
      <c r="G1224" s="11" t="str">
        <f t="array" ref="G1224">IFERROR(IF(D1224=1*MID(tblSalaries[[#This Row],[How many hours of a day you work on Excel]],E1224,F1224),"",1*MID(tblSalaries[[#This Row],[How many hours of a day you work on Excel]],E1224,F1224)),0)</f>
        <v/>
      </c>
      <c r="H1224" s="11">
        <f t="shared" si="57"/>
        <v>8</v>
      </c>
      <c r="I1224" s="11">
        <f t="shared" si="58"/>
        <v>8</v>
      </c>
      <c r="J1224" s="11">
        <f t="shared" si="59"/>
        <v>8</v>
      </c>
    </row>
    <row r="1225" spans="2:10">
      <c r="B1225" s="9">
        <f t="array" ref="B1225">MIN(IFERROR(FIND(lstNum,tblSalaries[[#This Row],[How many hours of a day you work on Excel]]),""))</f>
        <v>1</v>
      </c>
      <c r="C1225" s="9">
        <f t="array" ref="C1225">SUMPRODUCT(COUNTIF(lstDigits,MID(tblSalaries[[#This Row],[How many hours of a day you work on Excel]],ROW($1:$9),1)))</f>
        <v>2</v>
      </c>
      <c r="D1225" s="11">
        <f t="array" ref="D1225">IFERROR(1*MID(tblSalaries[[#This Row],[How many hours of a day you work on Excel]],B1225,C1225),0)</f>
        <v>4</v>
      </c>
      <c r="E1225" s="9">
        <f t="array" ref="E1225">MIN(IFERROR(FIND(lstNum,tblSalaries[[#This Row],[How many hours of a day you work on Excel]],B1225+1),""))</f>
        <v>6</v>
      </c>
      <c r="F1225" s="9">
        <f t="array" ref="F1225">SUMPRODUCT(COUNTIF(lstDigits,MID(tblSalaries[[#This Row],[How many hours of a day you work on Excel]],ROW($1:$9)+1,1)))</f>
        <v>1</v>
      </c>
      <c r="G1225" s="11">
        <f t="array" ref="G1225">IFERROR(IF(D1225=1*MID(tblSalaries[[#This Row],[How many hours of a day you work on Excel]],E1225,F1225),"",1*MID(tblSalaries[[#This Row],[How many hours of a day you work on Excel]],E1225,F1225)),0)</f>
        <v>6</v>
      </c>
      <c r="H1225" s="11">
        <f t="shared" si="57"/>
        <v>5</v>
      </c>
      <c r="I1225" s="11">
        <f t="shared" si="58"/>
        <v>4</v>
      </c>
      <c r="J1225" s="11">
        <f t="shared" si="59"/>
        <v>6</v>
      </c>
    </row>
    <row r="1226" spans="2:10">
      <c r="B1226" s="9">
        <f t="array" ref="B1226">MIN(IFERROR(FIND(lstNum,tblSalaries[[#This Row],[How many hours of a day you work on Excel]]),""))</f>
        <v>1</v>
      </c>
      <c r="C1226" s="9">
        <f t="array" ref="C1226">SUMPRODUCT(COUNTIF(lstDigits,MID(tblSalaries[[#This Row],[How many hours of a day you work on Excel]],ROW($1:$9),1)))</f>
        <v>2</v>
      </c>
      <c r="D1226" s="11">
        <f t="array" ref="D1226">IFERROR(1*MID(tblSalaries[[#This Row],[How many hours of a day you work on Excel]],B1226,C1226),0)</f>
        <v>2</v>
      </c>
      <c r="E1226" s="9">
        <f t="array" ref="E1226">MIN(IFERROR(FIND(lstNum,tblSalaries[[#This Row],[How many hours of a day you work on Excel]],B1226+1),""))</f>
        <v>6</v>
      </c>
      <c r="F1226" s="9">
        <f t="array" ref="F1226">SUMPRODUCT(COUNTIF(lstDigits,MID(tblSalaries[[#This Row],[How many hours of a day you work on Excel]],ROW($1:$9)+1,1)))</f>
        <v>1</v>
      </c>
      <c r="G1226" s="11">
        <f t="array" ref="G1226">IFERROR(IF(D1226=1*MID(tblSalaries[[#This Row],[How many hours of a day you work on Excel]],E1226,F1226),"",1*MID(tblSalaries[[#This Row],[How many hours of a day you work on Excel]],E1226,F1226)),0)</f>
        <v>3</v>
      </c>
      <c r="H1226" s="11">
        <f t="shared" si="57"/>
        <v>2.5</v>
      </c>
      <c r="I1226" s="11">
        <f t="shared" si="58"/>
        <v>2</v>
      </c>
      <c r="J1226" s="11">
        <f t="shared" si="59"/>
        <v>3</v>
      </c>
    </row>
    <row r="1227" spans="2:10">
      <c r="B1227" s="9">
        <f t="array" ref="B1227">MIN(IFERROR(FIND(lstNum,tblSalaries[[#This Row],[How many hours of a day you work on Excel]]),""))</f>
        <v>1</v>
      </c>
      <c r="C1227" s="9">
        <f t="array" ref="C1227">SUMPRODUCT(COUNTIF(lstDigits,MID(tblSalaries[[#This Row],[How many hours of a day you work on Excel]],ROW($1:$9),1)))</f>
        <v>2</v>
      </c>
      <c r="D1227" s="11">
        <f t="array" ref="D1227">IFERROR(1*MID(tblSalaries[[#This Row],[How many hours of a day you work on Excel]],B1227,C1227),0)</f>
        <v>1</v>
      </c>
      <c r="E1227" s="9">
        <f t="array" ref="E1227">MIN(IFERROR(FIND(lstNum,tblSalaries[[#This Row],[How many hours of a day you work on Excel]],B1227+1),""))</f>
        <v>6</v>
      </c>
      <c r="F1227" s="9">
        <f t="array" ref="F1227">SUMPRODUCT(COUNTIF(lstDigits,MID(tblSalaries[[#This Row],[How many hours of a day you work on Excel]],ROW($1:$9)+1,1)))</f>
        <v>1</v>
      </c>
      <c r="G1227" s="11">
        <f t="array" ref="G1227">IFERROR(IF(D1227=1*MID(tblSalaries[[#This Row],[How many hours of a day you work on Excel]],E1227,F1227),"",1*MID(tblSalaries[[#This Row],[How many hours of a day you work on Excel]],E1227,F1227)),0)</f>
        <v>2</v>
      </c>
      <c r="H1227" s="11">
        <f t="shared" si="57"/>
        <v>1.5</v>
      </c>
      <c r="I1227" s="11">
        <f t="shared" si="58"/>
        <v>1</v>
      </c>
      <c r="J1227" s="11">
        <f t="shared" si="59"/>
        <v>2</v>
      </c>
    </row>
    <row r="1228" spans="2:10">
      <c r="B1228" s="9">
        <f t="array" ref="B1228">MIN(IFERROR(FIND(lstNum,tblSalaries[[#This Row],[How many hours of a day you work on Excel]]),""))</f>
        <v>1</v>
      </c>
      <c r="C1228" s="9">
        <f t="array" ref="C1228">SUMPRODUCT(COUNTIF(lstDigits,MID(tblSalaries[[#This Row],[How many hours of a day you work on Excel]],ROW($1:$9),1)))</f>
        <v>2</v>
      </c>
      <c r="D1228" s="11">
        <f t="array" ref="D1228">IFERROR(1*MID(tblSalaries[[#This Row],[How many hours of a day you work on Excel]],B1228,C1228),0)</f>
        <v>4</v>
      </c>
      <c r="E1228" s="9">
        <f t="array" ref="E1228">MIN(IFERROR(FIND(lstNum,tblSalaries[[#This Row],[How many hours of a day you work on Excel]],B1228+1),""))</f>
        <v>6</v>
      </c>
      <c r="F1228" s="9">
        <f t="array" ref="F1228">SUMPRODUCT(COUNTIF(lstDigits,MID(tblSalaries[[#This Row],[How many hours of a day you work on Excel]],ROW($1:$9)+1,1)))</f>
        <v>1</v>
      </c>
      <c r="G1228" s="11">
        <f t="array" ref="G1228">IFERROR(IF(D1228=1*MID(tblSalaries[[#This Row],[How many hours of a day you work on Excel]],E1228,F1228),"",1*MID(tblSalaries[[#This Row],[How many hours of a day you work on Excel]],E1228,F1228)),0)</f>
        <v>6</v>
      </c>
      <c r="H1228" s="11">
        <f t="shared" si="57"/>
        <v>5</v>
      </c>
      <c r="I1228" s="11">
        <f t="shared" si="58"/>
        <v>4</v>
      </c>
      <c r="J1228" s="11">
        <f t="shared" si="59"/>
        <v>6</v>
      </c>
    </row>
    <row r="1229" spans="2:10">
      <c r="B1229" s="9">
        <f t="array" ref="B1229">MIN(IFERROR(FIND(lstNum,tblSalaries[[#This Row],[How many hours of a day you work on Excel]]),""))</f>
        <v>1</v>
      </c>
      <c r="C1229" s="9">
        <f t="array" ref="C1229">SUMPRODUCT(COUNTIF(lstDigits,MID(tblSalaries[[#This Row],[How many hours of a day you work on Excel]],ROW($1:$9),1)))</f>
        <v>2</v>
      </c>
      <c r="D1229" s="11">
        <f t="array" ref="D1229">IFERROR(1*MID(tblSalaries[[#This Row],[How many hours of a day you work on Excel]],B1229,C1229),0)</f>
        <v>4</v>
      </c>
      <c r="E1229" s="9">
        <f t="array" ref="E1229">MIN(IFERROR(FIND(lstNum,tblSalaries[[#This Row],[How many hours of a day you work on Excel]],B1229+1),""))</f>
        <v>6</v>
      </c>
      <c r="F1229" s="9">
        <f t="array" ref="F1229">SUMPRODUCT(COUNTIF(lstDigits,MID(tblSalaries[[#This Row],[How many hours of a day you work on Excel]],ROW($1:$9)+1,1)))</f>
        <v>1</v>
      </c>
      <c r="G1229" s="11">
        <f t="array" ref="G1229">IFERROR(IF(D1229=1*MID(tblSalaries[[#This Row],[How many hours of a day you work on Excel]],E1229,F1229),"",1*MID(tblSalaries[[#This Row],[How many hours of a day you work on Excel]],E1229,F1229)),0)</f>
        <v>6</v>
      </c>
      <c r="H1229" s="11">
        <f t="shared" si="57"/>
        <v>5</v>
      </c>
      <c r="I1229" s="11">
        <f t="shared" si="58"/>
        <v>4</v>
      </c>
      <c r="J1229" s="11">
        <f t="shared" si="59"/>
        <v>6</v>
      </c>
    </row>
    <row r="1230" spans="2:10">
      <c r="B1230" s="9">
        <f t="array" ref="B1230">MIN(IFERROR(FIND(lstNum,tblSalaries[[#This Row],[How many hours of a day you work on Excel]]),""))</f>
        <v>1</v>
      </c>
      <c r="C1230" s="9">
        <f t="array" ref="C1230">SUMPRODUCT(COUNTIF(lstDigits,MID(tblSalaries[[#This Row],[How many hours of a day you work on Excel]],ROW($1:$9),1)))</f>
        <v>2</v>
      </c>
      <c r="D1230" s="11">
        <f t="array" ref="D1230">IFERROR(1*MID(tblSalaries[[#This Row],[How many hours of a day you work on Excel]],B1230,C1230),0)</f>
        <v>4</v>
      </c>
      <c r="E1230" s="9">
        <f t="array" ref="E1230">MIN(IFERROR(FIND(lstNum,tblSalaries[[#This Row],[How many hours of a day you work on Excel]],B1230+1),""))</f>
        <v>6</v>
      </c>
      <c r="F1230" s="9">
        <f t="array" ref="F1230">SUMPRODUCT(COUNTIF(lstDigits,MID(tblSalaries[[#This Row],[How many hours of a day you work on Excel]],ROW($1:$9)+1,1)))</f>
        <v>1</v>
      </c>
      <c r="G1230" s="11">
        <f t="array" ref="G1230">IFERROR(IF(D1230=1*MID(tblSalaries[[#This Row],[How many hours of a day you work on Excel]],E1230,F1230),"",1*MID(tblSalaries[[#This Row],[How many hours of a day you work on Excel]],E1230,F1230)),0)</f>
        <v>6</v>
      </c>
      <c r="H1230" s="11">
        <f t="shared" si="57"/>
        <v>5</v>
      </c>
      <c r="I1230" s="11">
        <f t="shared" si="58"/>
        <v>4</v>
      </c>
      <c r="J1230" s="11">
        <f t="shared" si="59"/>
        <v>6</v>
      </c>
    </row>
    <row r="1231" spans="2:10">
      <c r="B1231" s="9">
        <f t="array" ref="B1231">MIN(IFERROR(FIND(lstNum,tblSalaries[[#This Row],[How many hours of a day you work on Excel]]),""))</f>
        <v>9</v>
      </c>
      <c r="C1231" s="9">
        <f t="array" ref="C1231">SUMPRODUCT(COUNTIF(lstDigits,MID(tblSalaries[[#This Row],[How many hours of a day you work on Excel]],ROW($1:$9),1)))</f>
        <v>1</v>
      </c>
      <c r="D1231" s="11">
        <f t="array" ref="D1231">IFERROR(1*MID(tblSalaries[[#This Row],[How many hours of a day you work on Excel]],B1231,C1231),0)</f>
        <v>8</v>
      </c>
      <c r="E1231" s="9">
        <f t="array" ref="E1231">MIN(IFERROR(FIND(lstNum,tblSalaries[[#This Row],[How many hours of a day you work on Excel]],B1231+1),""))</f>
        <v>31</v>
      </c>
      <c r="F1231" s="9">
        <f t="array" ref="F1231">SUMPRODUCT(COUNTIF(lstDigits,MID(tblSalaries[[#This Row],[How many hours of a day you work on Excel]],ROW($1:$9)+1,1)))</f>
        <v>1</v>
      </c>
      <c r="G1231" s="11" t="str">
        <f t="array" ref="G1231">IFERROR(IF(D1231=1*MID(tblSalaries[[#This Row],[How many hours of a day you work on Excel]],E1231,F1231),"",1*MID(tblSalaries[[#This Row],[How many hours of a day you work on Excel]],E1231,F1231)),0)</f>
        <v/>
      </c>
      <c r="H1231" s="11">
        <f t="shared" si="57"/>
        <v>8</v>
      </c>
      <c r="I1231" s="11">
        <f t="shared" si="58"/>
        <v>8</v>
      </c>
      <c r="J1231" s="11">
        <f t="shared" si="59"/>
        <v>8</v>
      </c>
    </row>
    <row r="1232" spans="2:10">
      <c r="B1232" s="9">
        <f t="array" ref="B1232">MIN(IFERROR(FIND(lstNum,tblSalaries[[#This Row],[How many hours of a day you work on Excel]]),""))</f>
        <v>1</v>
      </c>
      <c r="C1232" s="9">
        <f t="array" ref="C1232">SUMPRODUCT(COUNTIF(lstDigits,MID(tblSalaries[[#This Row],[How many hours of a day you work on Excel]],ROW($1:$9),1)))</f>
        <v>2</v>
      </c>
      <c r="D1232" s="11">
        <f t="array" ref="D1232">IFERROR(1*MID(tblSalaries[[#This Row],[How many hours of a day you work on Excel]],B1232,C1232),0)</f>
        <v>4</v>
      </c>
      <c r="E1232" s="9">
        <f t="array" ref="E1232">MIN(IFERROR(FIND(lstNum,tblSalaries[[#This Row],[How many hours of a day you work on Excel]],B1232+1),""))</f>
        <v>6</v>
      </c>
      <c r="F1232" s="9">
        <f t="array" ref="F1232">SUMPRODUCT(COUNTIF(lstDigits,MID(tblSalaries[[#This Row],[How many hours of a day you work on Excel]],ROW($1:$9)+1,1)))</f>
        <v>1</v>
      </c>
      <c r="G1232" s="11">
        <f t="array" ref="G1232">IFERROR(IF(D1232=1*MID(tblSalaries[[#This Row],[How many hours of a day you work on Excel]],E1232,F1232),"",1*MID(tblSalaries[[#This Row],[How many hours of a day you work on Excel]],E1232,F1232)),0)</f>
        <v>6</v>
      </c>
      <c r="H1232" s="11">
        <f t="shared" si="57"/>
        <v>5</v>
      </c>
      <c r="I1232" s="11">
        <f t="shared" si="58"/>
        <v>4</v>
      </c>
      <c r="J1232" s="11">
        <f t="shared" si="59"/>
        <v>6</v>
      </c>
    </row>
    <row r="1233" spans="2:10">
      <c r="B1233" s="9">
        <f t="array" ref="B1233">MIN(IFERROR(FIND(lstNum,tblSalaries[[#This Row],[How many hours of a day you work on Excel]]),""))</f>
        <v>1</v>
      </c>
      <c r="C1233" s="9">
        <f t="array" ref="C1233">SUMPRODUCT(COUNTIF(lstDigits,MID(tblSalaries[[#This Row],[How many hours of a day you work on Excel]],ROW($1:$9),1)))</f>
        <v>2</v>
      </c>
      <c r="D1233" s="11">
        <f t="array" ref="D1233">IFERROR(1*MID(tblSalaries[[#This Row],[How many hours of a day you work on Excel]],B1233,C1233),0)</f>
        <v>1</v>
      </c>
      <c r="E1233" s="9">
        <f t="array" ref="E1233">MIN(IFERROR(FIND(lstNum,tblSalaries[[#This Row],[How many hours of a day you work on Excel]],B1233+1),""))</f>
        <v>6</v>
      </c>
      <c r="F1233" s="9">
        <f t="array" ref="F1233">SUMPRODUCT(COUNTIF(lstDigits,MID(tblSalaries[[#This Row],[How many hours of a day you work on Excel]],ROW($1:$9)+1,1)))</f>
        <v>1</v>
      </c>
      <c r="G1233" s="11">
        <f t="array" ref="G1233">IFERROR(IF(D1233=1*MID(tblSalaries[[#This Row],[How many hours of a day you work on Excel]],E1233,F1233),"",1*MID(tblSalaries[[#This Row],[How many hours of a day you work on Excel]],E1233,F1233)),0)</f>
        <v>2</v>
      </c>
      <c r="H1233" s="11">
        <f t="shared" si="57"/>
        <v>1.5</v>
      </c>
      <c r="I1233" s="11">
        <f t="shared" si="58"/>
        <v>1</v>
      </c>
      <c r="J1233" s="11">
        <f t="shared" si="59"/>
        <v>2</v>
      </c>
    </row>
    <row r="1234" spans="2:10">
      <c r="B1234" s="9">
        <f t="array" ref="B1234">MIN(IFERROR(FIND(lstNum,tblSalaries[[#This Row],[How many hours of a day you work on Excel]]),""))</f>
        <v>1</v>
      </c>
      <c r="C1234" s="9">
        <f t="array" ref="C1234">SUMPRODUCT(COUNTIF(lstDigits,MID(tblSalaries[[#This Row],[How many hours of a day you work on Excel]],ROW($1:$9),1)))</f>
        <v>2</v>
      </c>
      <c r="D1234" s="11">
        <f t="array" ref="D1234">IFERROR(1*MID(tblSalaries[[#This Row],[How many hours of a day you work on Excel]],B1234,C1234),0)</f>
        <v>4</v>
      </c>
      <c r="E1234" s="9">
        <f t="array" ref="E1234">MIN(IFERROR(FIND(lstNum,tblSalaries[[#This Row],[How many hours of a day you work on Excel]],B1234+1),""))</f>
        <v>6</v>
      </c>
      <c r="F1234" s="9">
        <f t="array" ref="F1234">SUMPRODUCT(COUNTIF(lstDigits,MID(tblSalaries[[#This Row],[How many hours of a day you work on Excel]],ROW($1:$9)+1,1)))</f>
        <v>1</v>
      </c>
      <c r="G1234" s="11">
        <f t="array" ref="G1234">IFERROR(IF(D1234=1*MID(tblSalaries[[#This Row],[How many hours of a day you work on Excel]],E1234,F1234),"",1*MID(tblSalaries[[#This Row],[How many hours of a day you work on Excel]],E1234,F1234)),0)</f>
        <v>6</v>
      </c>
      <c r="H1234" s="11">
        <f t="shared" si="57"/>
        <v>5</v>
      </c>
      <c r="I1234" s="11">
        <f t="shared" si="58"/>
        <v>4</v>
      </c>
      <c r="J1234" s="11">
        <f t="shared" si="59"/>
        <v>6</v>
      </c>
    </row>
    <row r="1235" spans="2:10">
      <c r="B1235" s="9">
        <f t="array" ref="B1235">MIN(IFERROR(FIND(lstNum,tblSalaries[[#This Row],[How many hours of a day you work on Excel]]),""))</f>
        <v>1</v>
      </c>
      <c r="C1235" s="9">
        <f t="array" ref="C1235">SUMPRODUCT(COUNTIF(lstDigits,MID(tblSalaries[[#This Row],[How many hours of a day you work on Excel]],ROW($1:$9),1)))</f>
        <v>2</v>
      </c>
      <c r="D1235" s="11">
        <f t="array" ref="D1235">IFERROR(1*MID(tblSalaries[[#This Row],[How many hours of a day you work on Excel]],B1235,C1235),0)</f>
        <v>1</v>
      </c>
      <c r="E1235" s="9">
        <f t="array" ref="E1235">MIN(IFERROR(FIND(lstNum,tblSalaries[[#This Row],[How many hours of a day you work on Excel]],B1235+1),""))</f>
        <v>6</v>
      </c>
      <c r="F1235" s="9">
        <f t="array" ref="F1235">SUMPRODUCT(COUNTIF(lstDigits,MID(tblSalaries[[#This Row],[How many hours of a day you work on Excel]],ROW($1:$9)+1,1)))</f>
        <v>1</v>
      </c>
      <c r="G1235" s="11">
        <f t="array" ref="G1235">IFERROR(IF(D1235=1*MID(tblSalaries[[#This Row],[How many hours of a day you work on Excel]],E1235,F1235),"",1*MID(tblSalaries[[#This Row],[How many hours of a day you work on Excel]],E1235,F1235)),0)</f>
        <v>2</v>
      </c>
      <c r="H1235" s="11">
        <f t="shared" si="57"/>
        <v>1.5</v>
      </c>
      <c r="I1235" s="11">
        <f t="shared" si="58"/>
        <v>1</v>
      </c>
      <c r="J1235" s="11">
        <f t="shared" si="59"/>
        <v>2</v>
      </c>
    </row>
    <row r="1236" spans="2:10">
      <c r="B1236" s="9">
        <f t="array" ref="B1236">MIN(IFERROR(FIND(lstNum,tblSalaries[[#This Row],[How many hours of a day you work on Excel]]),""))</f>
        <v>1</v>
      </c>
      <c r="C1236" s="9">
        <f t="array" ref="C1236">SUMPRODUCT(COUNTIF(lstDigits,MID(tblSalaries[[#This Row],[How many hours of a day you work on Excel]],ROW($1:$9),1)))</f>
        <v>2</v>
      </c>
      <c r="D1236" s="11">
        <f t="array" ref="D1236">IFERROR(1*MID(tblSalaries[[#This Row],[How many hours of a day you work on Excel]],B1236,C1236),0)</f>
        <v>2</v>
      </c>
      <c r="E1236" s="9">
        <f t="array" ref="E1236">MIN(IFERROR(FIND(lstNum,tblSalaries[[#This Row],[How many hours of a day you work on Excel]],B1236+1),""))</f>
        <v>6</v>
      </c>
      <c r="F1236" s="9">
        <f t="array" ref="F1236">SUMPRODUCT(COUNTIF(lstDigits,MID(tblSalaries[[#This Row],[How many hours of a day you work on Excel]],ROW($1:$9)+1,1)))</f>
        <v>1</v>
      </c>
      <c r="G1236" s="11">
        <f t="array" ref="G1236">IFERROR(IF(D1236=1*MID(tblSalaries[[#This Row],[How many hours of a day you work on Excel]],E1236,F1236),"",1*MID(tblSalaries[[#This Row],[How many hours of a day you work on Excel]],E1236,F1236)),0)</f>
        <v>3</v>
      </c>
      <c r="H1236" s="11">
        <f t="shared" si="57"/>
        <v>2.5</v>
      </c>
      <c r="I1236" s="11">
        <f t="shared" si="58"/>
        <v>2</v>
      </c>
      <c r="J1236" s="11">
        <f t="shared" si="59"/>
        <v>3</v>
      </c>
    </row>
    <row r="1237" spans="2:10">
      <c r="B1237" s="9">
        <f t="array" ref="B1237">MIN(IFERROR(FIND(lstNum,tblSalaries[[#This Row],[How many hours of a day you work on Excel]]),""))</f>
        <v>9</v>
      </c>
      <c r="C1237" s="9">
        <f t="array" ref="C1237">SUMPRODUCT(COUNTIF(lstDigits,MID(tblSalaries[[#This Row],[How many hours of a day you work on Excel]],ROW($1:$9),1)))</f>
        <v>1</v>
      </c>
      <c r="D1237" s="11">
        <f t="array" ref="D1237">IFERROR(1*MID(tblSalaries[[#This Row],[How many hours of a day you work on Excel]],B1237,C1237),0)</f>
        <v>8</v>
      </c>
      <c r="E1237" s="9">
        <f t="array" ref="E1237">MIN(IFERROR(FIND(lstNum,tblSalaries[[#This Row],[How many hours of a day you work on Excel]],B1237+1),""))</f>
        <v>31</v>
      </c>
      <c r="F1237" s="9">
        <f t="array" ref="F1237">SUMPRODUCT(COUNTIF(lstDigits,MID(tblSalaries[[#This Row],[How many hours of a day you work on Excel]],ROW($1:$9)+1,1)))</f>
        <v>1</v>
      </c>
      <c r="G1237" s="11" t="str">
        <f t="array" ref="G1237">IFERROR(IF(D1237=1*MID(tblSalaries[[#This Row],[How many hours of a day you work on Excel]],E1237,F1237),"",1*MID(tblSalaries[[#This Row],[How many hours of a day you work on Excel]],E1237,F1237)),0)</f>
        <v/>
      </c>
      <c r="H1237" s="11">
        <f t="shared" si="57"/>
        <v>8</v>
      </c>
      <c r="I1237" s="11">
        <f t="shared" si="58"/>
        <v>8</v>
      </c>
      <c r="J1237" s="11">
        <f t="shared" si="59"/>
        <v>8</v>
      </c>
    </row>
    <row r="1238" spans="2:10">
      <c r="B1238" s="9">
        <f t="array" ref="B1238">MIN(IFERROR(FIND(lstNum,tblSalaries[[#This Row],[How many hours of a day you work on Excel]]),""))</f>
        <v>1</v>
      </c>
      <c r="C1238" s="9">
        <f t="array" ref="C1238">SUMPRODUCT(COUNTIF(lstDigits,MID(tblSalaries[[#This Row],[How many hours of a day you work on Excel]],ROW($1:$9),1)))</f>
        <v>2</v>
      </c>
      <c r="D1238" s="11">
        <f t="array" ref="D1238">IFERROR(1*MID(tblSalaries[[#This Row],[How many hours of a day you work on Excel]],B1238,C1238),0)</f>
        <v>4</v>
      </c>
      <c r="E1238" s="9">
        <f t="array" ref="E1238">MIN(IFERROR(FIND(lstNum,tblSalaries[[#This Row],[How many hours of a day you work on Excel]],B1238+1),""))</f>
        <v>6</v>
      </c>
      <c r="F1238" s="9">
        <f t="array" ref="F1238">SUMPRODUCT(COUNTIF(lstDigits,MID(tblSalaries[[#This Row],[How many hours of a day you work on Excel]],ROW($1:$9)+1,1)))</f>
        <v>1</v>
      </c>
      <c r="G1238" s="11">
        <f t="array" ref="G1238">IFERROR(IF(D1238=1*MID(tblSalaries[[#This Row],[How many hours of a day you work on Excel]],E1238,F1238),"",1*MID(tblSalaries[[#This Row],[How many hours of a day you work on Excel]],E1238,F1238)),0)</f>
        <v>6</v>
      </c>
      <c r="H1238" s="11">
        <f t="shared" si="57"/>
        <v>5</v>
      </c>
      <c r="I1238" s="11">
        <f t="shared" si="58"/>
        <v>4</v>
      </c>
      <c r="J1238" s="11">
        <f t="shared" si="59"/>
        <v>6</v>
      </c>
    </row>
    <row r="1239" spans="2:10">
      <c r="B1239" s="9">
        <f t="array" ref="B1239">MIN(IFERROR(FIND(lstNum,tblSalaries[[#This Row],[How many hours of a day you work on Excel]]),""))</f>
        <v>1</v>
      </c>
      <c r="C1239" s="9">
        <f t="array" ref="C1239">SUMPRODUCT(COUNTIF(lstDigits,MID(tblSalaries[[#This Row],[How many hours of a day you work on Excel]],ROW($1:$9),1)))</f>
        <v>2</v>
      </c>
      <c r="D1239" s="11">
        <f t="array" ref="D1239">IFERROR(1*MID(tblSalaries[[#This Row],[How many hours of a day you work on Excel]],B1239,C1239),0)</f>
        <v>1</v>
      </c>
      <c r="E1239" s="9">
        <f t="array" ref="E1239">MIN(IFERROR(FIND(lstNum,tblSalaries[[#This Row],[How many hours of a day you work on Excel]],B1239+1),""))</f>
        <v>6</v>
      </c>
      <c r="F1239" s="9">
        <f t="array" ref="F1239">SUMPRODUCT(COUNTIF(lstDigits,MID(tblSalaries[[#This Row],[How many hours of a day you work on Excel]],ROW($1:$9)+1,1)))</f>
        <v>1</v>
      </c>
      <c r="G1239" s="11">
        <f t="array" ref="G1239">IFERROR(IF(D1239=1*MID(tblSalaries[[#This Row],[How many hours of a day you work on Excel]],E1239,F1239),"",1*MID(tblSalaries[[#This Row],[How many hours of a day you work on Excel]],E1239,F1239)),0)</f>
        <v>2</v>
      </c>
      <c r="H1239" s="11">
        <f t="shared" si="57"/>
        <v>1.5</v>
      </c>
      <c r="I1239" s="11">
        <f t="shared" si="58"/>
        <v>1</v>
      </c>
      <c r="J1239" s="11">
        <f t="shared" si="59"/>
        <v>2</v>
      </c>
    </row>
    <row r="1240" spans="2:10">
      <c r="B1240" s="9">
        <f t="array" ref="B1240">MIN(IFERROR(FIND(lstNum,tblSalaries[[#This Row],[How many hours of a day you work on Excel]]),""))</f>
        <v>1</v>
      </c>
      <c r="C1240" s="9">
        <f t="array" ref="C1240">SUMPRODUCT(COUNTIF(lstDigits,MID(tblSalaries[[#This Row],[How many hours of a day you work on Excel]],ROW($1:$9),1)))</f>
        <v>2</v>
      </c>
      <c r="D1240" s="11">
        <f t="array" ref="D1240">IFERROR(1*MID(tblSalaries[[#This Row],[How many hours of a day you work on Excel]],B1240,C1240),0)</f>
        <v>4</v>
      </c>
      <c r="E1240" s="9">
        <f t="array" ref="E1240">MIN(IFERROR(FIND(lstNum,tblSalaries[[#This Row],[How many hours of a day you work on Excel]],B1240+1),""))</f>
        <v>6</v>
      </c>
      <c r="F1240" s="9">
        <f t="array" ref="F1240">SUMPRODUCT(COUNTIF(lstDigits,MID(tblSalaries[[#This Row],[How many hours of a day you work on Excel]],ROW($1:$9)+1,1)))</f>
        <v>1</v>
      </c>
      <c r="G1240" s="11">
        <f t="array" ref="G1240">IFERROR(IF(D1240=1*MID(tblSalaries[[#This Row],[How many hours of a day you work on Excel]],E1240,F1240),"",1*MID(tblSalaries[[#This Row],[How many hours of a day you work on Excel]],E1240,F1240)),0)</f>
        <v>6</v>
      </c>
      <c r="H1240" s="11">
        <f t="shared" ref="H1240:H1303" si="60">AVERAGE(D1240,G1240)</f>
        <v>5</v>
      </c>
      <c r="I1240" s="11">
        <f t="shared" ref="I1240:I1303" si="61">MIN(D1240,G1240)</f>
        <v>4</v>
      </c>
      <c r="J1240" s="11">
        <f t="shared" si="59"/>
        <v>6</v>
      </c>
    </row>
    <row r="1241" spans="2:10">
      <c r="B1241" s="9">
        <f t="array" ref="B1241">MIN(IFERROR(FIND(lstNum,tblSalaries[[#This Row],[How many hours of a day you work on Excel]]),""))</f>
        <v>1</v>
      </c>
      <c r="C1241" s="9">
        <f t="array" ref="C1241">SUMPRODUCT(COUNTIF(lstDigits,MID(tblSalaries[[#This Row],[How many hours of a day you work on Excel]],ROW($1:$9),1)))</f>
        <v>2</v>
      </c>
      <c r="D1241" s="11">
        <f t="array" ref="D1241">IFERROR(1*MID(tblSalaries[[#This Row],[How many hours of a day you work on Excel]],B1241,C1241),0)</f>
        <v>2</v>
      </c>
      <c r="E1241" s="9">
        <f t="array" ref="E1241">MIN(IFERROR(FIND(lstNum,tblSalaries[[#This Row],[How many hours of a day you work on Excel]],B1241+1),""))</f>
        <v>6</v>
      </c>
      <c r="F1241" s="9">
        <f t="array" ref="F1241">SUMPRODUCT(COUNTIF(lstDigits,MID(tblSalaries[[#This Row],[How many hours of a day you work on Excel]],ROW($1:$9)+1,1)))</f>
        <v>1</v>
      </c>
      <c r="G1241" s="11">
        <f t="array" ref="G1241">IFERROR(IF(D1241=1*MID(tblSalaries[[#This Row],[How many hours of a day you work on Excel]],E1241,F1241),"",1*MID(tblSalaries[[#This Row],[How many hours of a day you work on Excel]],E1241,F1241)),0)</f>
        <v>3</v>
      </c>
      <c r="H1241" s="11">
        <f t="shared" si="60"/>
        <v>2.5</v>
      </c>
      <c r="I1241" s="11">
        <f t="shared" si="61"/>
        <v>2</v>
      </c>
      <c r="J1241" s="11">
        <f t="shared" si="59"/>
        <v>3</v>
      </c>
    </row>
    <row r="1242" spans="2:10">
      <c r="B1242" s="9">
        <f t="array" ref="B1242">MIN(IFERROR(FIND(lstNum,tblSalaries[[#This Row],[How many hours of a day you work on Excel]]),""))</f>
        <v>1</v>
      </c>
      <c r="C1242" s="9">
        <f t="array" ref="C1242">SUMPRODUCT(COUNTIF(lstDigits,MID(tblSalaries[[#This Row],[How many hours of a day you work on Excel]],ROW($1:$9),1)))</f>
        <v>2</v>
      </c>
      <c r="D1242" s="11">
        <f t="array" ref="D1242">IFERROR(1*MID(tblSalaries[[#This Row],[How many hours of a day you work on Excel]],B1242,C1242),0)</f>
        <v>2</v>
      </c>
      <c r="E1242" s="9">
        <f t="array" ref="E1242">MIN(IFERROR(FIND(lstNum,tblSalaries[[#This Row],[How many hours of a day you work on Excel]],B1242+1),""))</f>
        <v>6</v>
      </c>
      <c r="F1242" s="9">
        <f t="array" ref="F1242">SUMPRODUCT(COUNTIF(lstDigits,MID(tblSalaries[[#This Row],[How many hours of a day you work on Excel]],ROW($1:$9)+1,1)))</f>
        <v>1</v>
      </c>
      <c r="G1242" s="11">
        <f t="array" ref="G1242">IFERROR(IF(D1242=1*MID(tblSalaries[[#This Row],[How many hours of a day you work on Excel]],E1242,F1242),"",1*MID(tblSalaries[[#This Row],[How many hours of a day you work on Excel]],E1242,F1242)),0)</f>
        <v>3</v>
      </c>
      <c r="H1242" s="11">
        <f t="shared" si="60"/>
        <v>2.5</v>
      </c>
      <c r="I1242" s="11">
        <f t="shared" si="61"/>
        <v>2</v>
      </c>
      <c r="J1242" s="11">
        <f t="shared" si="59"/>
        <v>3</v>
      </c>
    </row>
    <row r="1243" spans="2:10">
      <c r="B1243" s="9">
        <f t="array" ref="B1243">MIN(IFERROR(FIND(lstNum,tblSalaries[[#This Row],[How many hours of a day you work on Excel]]),""))</f>
        <v>1</v>
      </c>
      <c r="C1243" s="9">
        <f t="array" ref="C1243">SUMPRODUCT(COUNTIF(lstDigits,MID(tblSalaries[[#This Row],[How many hours of a day you work on Excel]],ROW($1:$9),1)))</f>
        <v>2</v>
      </c>
      <c r="D1243" s="11">
        <f t="array" ref="D1243">IFERROR(1*MID(tblSalaries[[#This Row],[How many hours of a day you work on Excel]],B1243,C1243),0)</f>
        <v>4</v>
      </c>
      <c r="E1243" s="9">
        <f t="array" ref="E1243">MIN(IFERROR(FIND(lstNum,tblSalaries[[#This Row],[How many hours of a day you work on Excel]],B1243+1),""))</f>
        <v>6</v>
      </c>
      <c r="F1243" s="9">
        <f t="array" ref="F1243">SUMPRODUCT(COUNTIF(lstDigits,MID(tblSalaries[[#This Row],[How many hours of a day you work on Excel]],ROW($1:$9)+1,1)))</f>
        <v>1</v>
      </c>
      <c r="G1243" s="11">
        <f t="array" ref="G1243">IFERROR(IF(D1243=1*MID(tblSalaries[[#This Row],[How many hours of a day you work on Excel]],E1243,F1243),"",1*MID(tblSalaries[[#This Row],[How many hours of a day you work on Excel]],E1243,F1243)),0)</f>
        <v>6</v>
      </c>
      <c r="H1243" s="11">
        <f t="shared" si="60"/>
        <v>5</v>
      </c>
      <c r="I1243" s="11">
        <f t="shared" si="61"/>
        <v>4</v>
      </c>
      <c r="J1243" s="11">
        <f t="shared" si="59"/>
        <v>6</v>
      </c>
    </row>
    <row r="1244" spans="2:10">
      <c r="B1244" s="9">
        <f t="array" ref="B1244">MIN(IFERROR(FIND(lstNum,tblSalaries[[#This Row],[How many hours of a day you work on Excel]]),""))</f>
        <v>1</v>
      </c>
      <c r="C1244" s="9">
        <f t="array" ref="C1244">SUMPRODUCT(COUNTIF(lstDigits,MID(tblSalaries[[#This Row],[How many hours of a day you work on Excel]],ROW($1:$9),1)))</f>
        <v>2</v>
      </c>
      <c r="D1244" s="11">
        <f t="array" ref="D1244">IFERROR(1*MID(tblSalaries[[#This Row],[How many hours of a day you work on Excel]],B1244,C1244),0)</f>
        <v>4</v>
      </c>
      <c r="E1244" s="9">
        <f t="array" ref="E1244">MIN(IFERROR(FIND(lstNum,tblSalaries[[#This Row],[How many hours of a day you work on Excel]],B1244+1),""))</f>
        <v>6</v>
      </c>
      <c r="F1244" s="9">
        <f t="array" ref="F1244">SUMPRODUCT(COUNTIF(lstDigits,MID(tblSalaries[[#This Row],[How many hours of a day you work on Excel]],ROW($1:$9)+1,1)))</f>
        <v>1</v>
      </c>
      <c r="G1244" s="11">
        <f t="array" ref="G1244">IFERROR(IF(D1244=1*MID(tblSalaries[[#This Row],[How many hours of a day you work on Excel]],E1244,F1244),"",1*MID(tblSalaries[[#This Row],[How many hours of a day you work on Excel]],E1244,F1244)),0)</f>
        <v>6</v>
      </c>
      <c r="H1244" s="11">
        <f t="shared" si="60"/>
        <v>5</v>
      </c>
      <c r="I1244" s="11">
        <f t="shared" si="61"/>
        <v>4</v>
      </c>
      <c r="J1244" s="11">
        <f t="shared" si="59"/>
        <v>6</v>
      </c>
    </row>
    <row r="1245" spans="2:10">
      <c r="B1245" s="9">
        <f t="array" ref="B1245">MIN(IFERROR(FIND(lstNum,tblSalaries[[#This Row],[How many hours of a day you work on Excel]]),""))</f>
        <v>1</v>
      </c>
      <c r="C1245" s="9">
        <f t="array" ref="C1245">SUMPRODUCT(COUNTIF(lstDigits,MID(tblSalaries[[#This Row],[How many hours of a day you work on Excel]],ROW($1:$9),1)))</f>
        <v>2</v>
      </c>
      <c r="D1245" s="11">
        <f t="array" ref="D1245">IFERROR(1*MID(tblSalaries[[#This Row],[How many hours of a day you work on Excel]],B1245,C1245),0)</f>
        <v>4</v>
      </c>
      <c r="E1245" s="9">
        <f t="array" ref="E1245">MIN(IFERROR(FIND(lstNum,tblSalaries[[#This Row],[How many hours of a day you work on Excel]],B1245+1),""))</f>
        <v>6</v>
      </c>
      <c r="F1245" s="9">
        <f t="array" ref="F1245">SUMPRODUCT(COUNTIF(lstDigits,MID(tblSalaries[[#This Row],[How many hours of a day you work on Excel]],ROW($1:$9)+1,1)))</f>
        <v>1</v>
      </c>
      <c r="G1245" s="11">
        <f t="array" ref="G1245">IFERROR(IF(D1245=1*MID(tblSalaries[[#This Row],[How many hours of a day you work on Excel]],E1245,F1245),"",1*MID(tblSalaries[[#This Row],[How many hours of a day you work on Excel]],E1245,F1245)),0)</f>
        <v>6</v>
      </c>
      <c r="H1245" s="11">
        <f t="shared" si="60"/>
        <v>5</v>
      </c>
      <c r="I1245" s="11">
        <f t="shared" si="61"/>
        <v>4</v>
      </c>
      <c r="J1245" s="11">
        <f t="shared" si="59"/>
        <v>6</v>
      </c>
    </row>
    <row r="1246" spans="2:10">
      <c r="B1246" s="9">
        <f t="array" ref="B1246">MIN(IFERROR(FIND(lstNum,tblSalaries[[#This Row],[How many hours of a day you work on Excel]]),""))</f>
        <v>1</v>
      </c>
      <c r="C1246" s="9">
        <f t="array" ref="C1246">SUMPRODUCT(COUNTIF(lstDigits,MID(tblSalaries[[#This Row],[How many hours of a day you work on Excel]],ROW($1:$9),1)))</f>
        <v>2</v>
      </c>
      <c r="D1246" s="11">
        <f t="array" ref="D1246">IFERROR(1*MID(tblSalaries[[#This Row],[How many hours of a day you work on Excel]],B1246,C1246),0)</f>
        <v>2</v>
      </c>
      <c r="E1246" s="9">
        <f t="array" ref="E1246">MIN(IFERROR(FIND(lstNum,tblSalaries[[#This Row],[How many hours of a day you work on Excel]],B1246+1),""))</f>
        <v>6</v>
      </c>
      <c r="F1246" s="9">
        <f t="array" ref="F1246">SUMPRODUCT(COUNTIF(lstDigits,MID(tblSalaries[[#This Row],[How many hours of a day you work on Excel]],ROW($1:$9)+1,1)))</f>
        <v>1</v>
      </c>
      <c r="G1246" s="11">
        <f t="array" ref="G1246">IFERROR(IF(D1246=1*MID(tblSalaries[[#This Row],[How many hours of a day you work on Excel]],E1246,F1246),"",1*MID(tblSalaries[[#This Row],[How many hours of a day you work on Excel]],E1246,F1246)),0)</f>
        <v>3</v>
      </c>
      <c r="H1246" s="11">
        <f t="shared" si="60"/>
        <v>2.5</v>
      </c>
      <c r="I1246" s="11">
        <f t="shared" si="61"/>
        <v>2</v>
      </c>
      <c r="J1246" s="11">
        <f t="shared" si="59"/>
        <v>3</v>
      </c>
    </row>
    <row r="1247" spans="2:10">
      <c r="B1247" s="9">
        <f t="array" ref="B1247">MIN(IFERROR(FIND(lstNum,tblSalaries[[#This Row],[How many hours of a day you work on Excel]]),""))</f>
        <v>1</v>
      </c>
      <c r="C1247" s="9">
        <f t="array" ref="C1247">SUMPRODUCT(COUNTIF(lstDigits,MID(tblSalaries[[#This Row],[How many hours of a day you work on Excel]],ROW($1:$9),1)))</f>
        <v>2</v>
      </c>
      <c r="D1247" s="11">
        <f t="array" ref="D1247">IFERROR(1*MID(tblSalaries[[#This Row],[How many hours of a day you work on Excel]],B1247,C1247),0)</f>
        <v>4</v>
      </c>
      <c r="E1247" s="9">
        <f t="array" ref="E1247">MIN(IFERROR(FIND(lstNum,tblSalaries[[#This Row],[How many hours of a day you work on Excel]],B1247+1),""))</f>
        <v>6</v>
      </c>
      <c r="F1247" s="9">
        <f t="array" ref="F1247">SUMPRODUCT(COUNTIF(lstDigits,MID(tblSalaries[[#This Row],[How many hours of a day you work on Excel]],ROW($1:$9)+1,1)))</f>
        <v>1</v>
      </c>
      <c r="G1247" s="11">
        <f t="array" ref="G1247">IFERROR(IF(D1247=1*MID(tblSalaries[[#This Row],[How many hours of a day you work on Excel]],E1247,F1247),"",1*MID(tblSalaries[[#This Row],[How many hours of a day you work on Excel]],E1247,F1247)),0)</f>
        <v>6</v>
      </c>
      <c r="H1247" s="11">
        <f t="shared" si="60"/>
        <v>5</v>
      </c>
      <c r="I1247" s="11">
        <f t="shared" si="61"/>
        <v>4</v>
      </c>
      <c r="J1247" s="11">
        <f t="shared" si="59"/>
        <v>6</v>
      </c>
    </row>
    <row r="1248" spans="2:10">
      <c r="B1248" s="9">
        <f t="array" ref="B1248">MIN(IFERROR(FIND(lstNum,tblSalaries[[#This Row],[How many hours of a day you work on Excel]]),""))</f>
        <v>1</v>
      </c>
      <c r="C1248" s="9">
        <f t="array" ref="C1248">SUMPRODUCT(COUNTIF(lstDigits,MID(tblSalaries[[#This Row],[How many hours of a day you work on Excel]],ROW($1:$9),1)))</f>
        <v>2</v>
      </c>
      <c r="D1248" s="11">
        <f t="array" ref="D1248">IFERROR(1*MID(tblSalaries[[#This Row],[How many hours of a day you work on Excel]],B1248,C1248),0)</f>
        <v>2</v>
      </c>
      <c r="E1248" s="9">
        <f t="array" ref="E1248">MIN(IFERROR(FIND(lstNum,tblSalaries[[#This Row],[How many hours of a day you work on Excel]],B1248+1),""))</f>
        <v>6</v>
      </c>
      <c r="F1248" s="9">
        <f t="array" ref="F1248">SUMPRODUCT(COUNTIF(lstDigits,MID(tblSalaries[[#This Row],[How many hours of a day you work on Excel]],ROW($1:$9)+1,1)))</f>
        <v>1</v>
      </c>
      <c r="G1248" s="11">
        <f t="array" ref="G1248">IFERROR(IF(D1248=1*MID(tblSalaries[[#This Row],[How many hours of a day you work on Excel]],E1248,F1248),"",1*MID(tblSalaries[[#This Row],[How many hours of a day you work on Excel]],E1248,F1248)),0)</f>
        <v>3</v>
      </c>
      <c r="H1248" s="11">
        <f t="shared" si="60"/>
        <v>2.5</v>
      </c>
      <c r="I1248" s="11">
        <f t="shared" si="61"/>
        <v>2</v>
      </c>
      <c r="J1248" s="11">
        <f t="shared" si="59"/>
        <v>3</v>
      </c>
    </row>
    <row r="1249" spans="2:10">
      <c r="B1249" s="9">
        <f t="array" ref="B1249">MIN(IFERROR(FIND(lstNum,tblSalaries[[#This Row],[How many hours of a day you work on Excel]]),""))</f>
        <v>1</v>
      </c>
      <c r="C1249" s="9">
        <f t="array" ref="C1249">SUMPRODUCT(COUNTIF(lstDigits,MID(tblSalaries[[#This Row],[How many hours of a day you work on Excel]],ROW($1:$9),1)))</f>
        <v>2</v>
      </c>
      <c r="D1249" s="11">
        <f t="array" ref="D1249">IFERROR(1*MID(tblSalaries[[#This Row],[How many hours of a day you work on Excel]],B1249,C1249),0)</f>
        <v>1</v>
      </c>
      <c r="E1249" s="9">
        <f t="array" ref="E1249">MIN(IFERROR(FIND(lstNum,tblSalaries[[#This Row],[How many hours of a day you work on Excel]],B1249+1),""))</f>
        <v>6</v>
      </c>
      <c r="F1249" s="9">
        <f t="array" ref="F1249">SUMPRODUCT(COUNTIF(lstDigits,MID(tblSalaries[[#This Row],[How many hours of a day you work on Excel]],ROW($1:$9)+1,1)))</f>
        <v>1</v>
      </c>
      <c r="G1249" s="11">
        <f t="array" ref="G1249">IFERROR(IF(D1249=1*MID(tblSalaries[[#This Row],[How many hours of a day you work on Excel]],E1249,F1249),"",1*MID(tblSalaries[[#This Row],[How many hours of a day you work on Excel]],E1249,F1249)),0)</f>
        <v>2</v>
      </c>
      <c r="H1249" s="11">
        <f t="shared" si="60"/>
        <v>1.5</v>
      </c>
      <c r="I1249" s="11">
        <f t="shared" si="61"/>
        <v>1</v>
      </c>
      <c r="J1249" s="11">
        <f t="shared" si="59"/>
        <v>2</v>
      </c>
    </row>
    <row r="1250" spans="2:10">
      <c r="B1250" s="9">
        <f t="array" ref="B1250">MIN(IFERROR(FIND(lstNum,tblSalaries[[#This Row],[How many hours of a day you work on Excel]]),""))</f>
        <v>1</v>
      </c>
      <c r="C1250" s="9">
        <f t="array" ref="C1250">SUMPRODUCT(COUNTIF(lstDigits,MID(tblSalaries[[#This Row],[How many hours of a day you work on Excel]],ROW($1:$9),1)))</f>
        <v>2</v>
      </c>
      <c r="D1250" s="11">
        <f t="array" ref="D1250">IFERROR(1*MID(tblSalaries[[#This Row],[How many hours of a day you work on Excel]],B1250,C1250),0)</f>
        <v>4</v>
      </c>
      <c r="E1250" s="9">
        <f t="array" ref="E1250">MIN(IFERROR(FIND(lstNum,tblSalaries[[#This Row],[How many hours of a day you work on Excel]],B1250+1),""))</f>
        <v>6</v>
      </c>
      <c r="F1250" s="9">
        <f t="array" ref="F1250">SUMPRODUCT(COUNTIF(lstDigits,MID(tblSalaries[[#This Row],[How many hours of a day you work on Excel]],ROW($1:$9)+1,1)))</f>
        <v>1</v>
      </c>
      <c r="G1250" s="11">
        <f t="array" ref="G1250">IFERROR(IF(D1250=1*MID(tblSalaries[[#This Row],[How many hours of a day you work on Excel]],E1250,F1250),"",1*MID(tblSalaries[[#This Row],[How many hours of a day you work on Excel]],E1250,F1250)),0)</f>
        <v>6</v>
      </c>
      <c r="H1250" s="11">
        <f t="shared" si="60"/>
        <v>5</v>
      </c>
      <c r="I1250" s="11">
        <f t="shared" si="61"/>
        <v>4</v>
      </c>
      <c r="J1250" s="11">
        <f t="shared" si="59"/>
        <v>6</v>
      </c>
    </row>
    <row r="1251" spans="2:10">
      <c r="B1251" s="9">
        <f t="array" ref="B1251">MIN(IFERROR(FIND(lstNum,tblSalaries[[#This Row],[How many hours of a day you work on Excel]]),""))</f>
        <v>1</v>
      </c>
      <c r="C1251" s="9">
        <f t="array" ref="C1251">SUMPRODUCT(COUNTIF(lstDigits,MID(tblSalaries[[#This Row],[How many hours of a day you work on Excel]],ROW($1:$9),1)))</f>
        <v>2</v>
      </c>
      <c r="D1251" s="11">
        <f t="array" ref="D1251">IFERROR(1*MID(tblSalaries[[#This Row],[How many hours of a day you work on Excel]],B1251,C1251),0)</f>
        <v>4</v>
      </c>
      <c r="E1251" s="9">
        <f t="array" ref="E1251">MIN(IFERROR(FIND(lstNum,tblSalaries[[#This Row],[How many hours of a day you work on Excel]],B1251+1),""))</f>
        <v>6</v>
      </c>
      <c r="F1251" s="9">
        <f t="array" ref="F1251">SUMPRODUCT(COUNTIF(lstDigits,MID(tblSalaries[[#This Row],[How many hours of a day you work on Excel]],ROW($1:$9)+1,1)))</f>
        <v>1</v>
      </c>
      <c r="G1251" s="11">
        <f t="array" ref="G1251">IFERROR(IF(D1251=1*MID(tblSalaries[[#This Row],[How many hours of a day you work on Excel]],E1251,F1251),"",1*MID(tblSalaries[[#This Row],[How many hours of a day you work on Excel]],E1251,F1251)),0)</f>
        <v>6</v>
      </c>
      <c r="H1251" s="11">
        <f t="shared" si="60"/>
        <v>5</v>
      </c>
      <c r="I1251" s="11">
        <f t="shared" si="61"/>
        <v>4</v>
      </c>
      <c r="J1251" s="11">
        <f t="shared" si="59"/>
        <v>6</v>
      </c>
    </row>
    <row r="1252" spans="2:10">
      <c r="B1252" s="9">
        <f t="array" ref="B1252">MIN(IFERROR(FIND(lstNum,tblSalaries[[#This Row],[How many hours of a day you work on Excel]]),""))</f>
        <v>9</v>
      </c>
      <c r="C1252" s="9">
        <f t="array" ref="C1252">SUMPRODUCT(COUNTIF(lstDigits,MID(tblSalaries[[#This Row],[How many hours of a day you work on Excel]],ROW($1:$9),1)))</f>
        <v>1</v>
      </c>
      <c r="D1252" s="11">
        <f t="array" ref="D1252">IFERROR(1*MID(tblSalaries[[#This Row],[How many hours of a day you work on Excel]],B1252,C1252),0)</f>
        <v>8</v>
      </c>
      <c r="E1252" s="9">
        <f t="array" ref="E1252">MIN(IFERROR(FIND(lstNum,tblSalaries[[#This Row],[How many hours of a day you work on Excel]],B1252+1),""))</f>
        <v>31</v>
      </c>
      <c r="F1252" s="9">
        <f t="array" ref="F1252">SUMPRODUCT(COUNTIF(lstDigits,MID(tblSalaries[[#This Row],[How many hours of a day you work on Excel]],ROW($1:$9)+1,1)))</f>
        <v>1</v>
      </c>
      <c r="G1252" s="11" t="str">
        <f t="array" ref="G1252">IFERROR(IF(D1252=1*MID(tblSalaries[[#This Row],[How many hours of a day you work on Excel]],E1252,F1252),"",1*MID(tblSalaries[[#This Row],[How many hours of a day you work on Excel]],E1252,F1252)),0)</f>
        <v/>
      </c>
      <c r="H1252" s="11">
        <f t="shared" si="60"/>
        <v>8</v>
      </c>
      <c r="I1252" s="11">
        <f t="shared" si="61"/>
        <v>8</v>
      </c>
      <c r="J1252" s="11">
        <f t="shared" si="59"/>
        <v>8</v>
      </c>
    </row>
    <row r="1253" spans="2:10">
      <c r="B1253" s="9">
        <f t="array" ref="B1253">MIN(IFERROR(FIND(lstNum,tblSalaries[[#This Row],[How many hours of a day you work on Excel]]),""))</f>
        <v>1</v>
      </c>
      <c r="C1253" s="9">
        <f t="array" ref="C1253">SUMPRODUCT(COUNTIF(lstDigits,MID(tblSalaries[[#This Row],[How many hours of a day you work on Excel]],ROW($1:$9),1)))</f>
        <v>2</v>
      </c>
      <c r="D1253" s="11">
        <f t="array" ref="D1253">IFERROR(1*MID(tblSalaries[[#This Row],[How many hours of a day you work on Excel]],B1253,C1253),0)</f>
        <v>2</v>
      </c>
      <c r="E1253" s="9">
        <f t="array" ref="E1253">MIN(IFERROR(FIND(lstNum,tblSalaries[[#This Row],[How many hours of a day you work on Excel]],B1253+1),""))</f>
        <v>6</v>
      </c>
      <c r="F1253" s="9">
        <f t="array" ref="F1253">SUMPRODUCT(COUNTIF(lstDigits,MID(tblSalaries[[#This Row],[How many hours of a day you work on Excel]],ROW($1:$9)+1,1)))</f>
        <v>1</v>
      </c>
      <c r="G1253" s="11">
        <f t="array" ref="G1253">IFERROR(IF(D1253=1*MID(tblSalaries[[#This Row],[How many hours of a day you work on Excel]],E1253,F1253),"",1*MID(tblSalaries[[#This Row],[How many hours of a day you work on Excel]],E1253,F1253)),0)</f>
        <v>3</v>
      </c>
      <c r="H1253" s="11">
        <f t="shared" si="60"/>
        <v>2.5</v>
      </c>
      <c r="I1253" s="11">
        <f t="shared" si="61"/>
        <v>2</v>
      </c>
      <c r="J1253" s="11">
        <f t="shared" si="59"/>
        <v>3</v>
      </c>
    </row>
    <row r="1254" spans="2:10">
      <c r="B1254" s="9">
        <f t="array" ref="B1254">MIN(IFERROR(FIND(lstNum,tblSalaries[[#This Row],[How many hours of a day you work on Excel]]),""))</f>
        <v>1</v>
      </c>
      <c r="C1254" s="9">
        <f t="array" ref="C1254">SUMPRODUCT(COUNTIF(lstDigits,MID(tblSalaries[[#This Row],[How many hours of a day you work on Excel]],ROW($1:$9),1)))</f>
        <v>2</v>
      </c>
      <c r="D1254" s="11">
        <f t="array" ref="D1254">IFERROR(1*MID(tblSalaries[[#This Row],[How many hours of a day you work on Excel]],B1254,C1254),0)</f>
        <v>2</v>
      </c>
      <c r="E1254" s="9">
        <f t="array" ref="E1254">MIN(IFERROR(FIND(lstNum,tblSalaries[[#This Row],[How many hours of a day you work on Excel]],B1254+1),""))</f>
        <v>6</v>
      </c>
      <c r="F1254" s="9">
        <f t="array" ref="F1254">SUMPRODUCT(COUNTIF(lstDigits,MID(tblSalaries[[#This Row],[How many hours of a day you work on Excel]],ROW($1:$9)+1,1)))</f>
        <v>1</v>
      </c>
      <c r="G1254" s="11">
        <f t="array" ref="G1254">IFERROR(IF(D1254=1*MID(tblSalaries[[#This Row],[How many hours of a day you work on Excel]],E1254,F1254),"",1*MID(tblSalaries[[#This Row],[How many hours of a day you work on Excel]],E1254,F1254)),0)</f>
        <v>3</v>
      </c>
      <c r="H1254" s="11">
        <f t="shared" si="60"/>
        <v>2.5</v>
      </c>
      <c r="I1254" s="11">
        <f t="shared" si="61"/>
        <v>2</v>
      </c>
      <c r="J1254" s="11">
        <f t="shared" si="59"/>
        <v>3</v>
      </c>
    </row>
    <row r="1255" spans="2:10">
      <c r="B1255" s="9">
        <f t="array" ref="B1255">MIN(IFERROR(FIND(lstNum,tblSalaries[[#This Row],[How many hours of a day you work on Excel]]),""))</f>
        <v>1</v>
      </c>
      <c r="C1255" s="9">
        <f t="array" ref="C1255">SUMPRODUCT(COUNTIF(lstDigits,MID(tblSalaries[[#This Row],[How many hours of a day you work on Excel]],ROW($1:$9),1)))</f>
        <v>2</v>
      </c>
      <c r="D1255" s="11">
        <f t="array" ref="D1255">IFERROR(1*MID(tblSalaries[[#This Row],[How many hours of a day you work on Excel]],B1255,C1255),0)</f>
        <v>4</v>
      </c>
      <c r="E1255" s="9">
        <f t="array" ref="E1255">MIN(IFERROR(FIND(lstNum,tblSalaries[[#This Row],[How many hours of a day you work on Excel]],B1255+1),""))</f>
        <v>6</v>
      </c>
      <c r="F1255" s="9">
        <f t="array" ref="F1255">SUMPRODUCT(COUNTIF(lstDigits,MID(tblSalaries[[#This Row],[How many hours of a day you work on Excel]],ROW($1:$9)+1,1)))</f>
        <v>1</v>
      </c>
      <c r="G1255" s="11">
        <f t="array" ref="G1255">IFERROR(IF(D1255=1*MID(tblSalaries[[#This Row],[How many hours of a day you work on Excel]],E1255,F1255),"",1*MID(tblSalaries[[#This Row],[How many hours of a day you work on Excel]],E1255,F1255)),0)</f>
        <v>6</v>
      </c>
      <c r="H1255" s="11">
        <f t="shared" si="60"/>
        <v>5</v>
      </c>
      <c r="I1255" s="11">
        <f t="shared" si="61"/>
        <v>4</v>
      </c>
      <c r="J1255" s="11">
        <f t="shared" si="59"/>
        <v>6</v>
      </c>
    </row>
    <row r="1256" spans="2:10">
      <c r="B1256" s="9">
        <f t="array" ref="B1256">MIN(IFERROR(FIND(lstNum,tblSalaries[[#This Row],[How many hours of a day you work on Excel]]),""))</f>
        <v>9</v>
      </c>
      <c r="C1256" s="9">
        <f t="array" ref="C1256">SUMPRODUCT(COUNTIF(lstDigits,MID(tblSalaries[[#This Row],[How many hours of a day you work on Excel]],ROW($1:$9),1)))</f>
        <v>1</v>
      </c>
      <c r="D1256" s="11">
        <f t="array" ref="D1256">IFERROR(1*MID(tblSalaries[[#This Row],[How many hours of a day you work on Excel]],B1256,C1256),0)</f>
        <v>8</v>
      </c>
      <c r="E1256" s="9">
        <f t="array" ref="E1256">MIN(IFERROR(FIND(lstNum,tblSalaries[[#This Row],[How many hours of a day you work on Excel]],B1256+1),""))</f>
        <v>31</v>
      </c>
      <c r="F1256" s="9">
        <f t="array" ref="F1256">SUMPRODUCT(COUNTIF(lstDigits,MID(tblSalaries[[#This Row],[How many hours of a day you work on Excel]],ROW($1:$9)+1,1)))</f>
        <v>1</v>
      </c>
      <c r="G1256" s="11" t="str">
        <f t="array" ref="G1256">IFERROR(IF(D1256=1*MID(tblSalaries[[#This Row],[How many hours of a day you work on Excel]],E1256,F1256),"",1*MID(tblSalaries[[#This Row],[How many hours of a day you work on Excel]],E1256,F1256)),0)</f>
        <v/>
      </c>
      <c r="H1256" s="11">
        <f t="shared" si="60"/>
        <v>8</v>
      </c>
      <c r="I1256" s="11">
        <f t="shared" si="61"/>
        <v>8</v>
      </c>
      <c r="J1256" s="11">
        <f t="shared" si="59"/>
        <v>8</v>
      </c>
    </row>
    <row r="1257" spans="2:10">
      <c r="B1257" s="9">
        <f t="array" ref="B1257">MIN(IFERROR(FIND(lstNum,tblSalaries[[#This Row],[How many hours of a day you work on Excel]]),""))</f>
        <v>1</v>
      </c>
      <c r="C1257" s="9">
        <f t="array" ref="C1257">SUMPRODUCT(COUNTIF(lstDigits,MID(tblSalaries[[#This Row],[How many hours of a day you work on Excel]],ROW($1:$9),1)))</f>
        <v>2</v>
      </c>
      <c r="D1257" s="11">
        <f t="array" ref="D1257">IFERROR(1*MID(tblSalaries[[#This Row],[How many hours of a day you work on Excel]],B1257,C1257),0)</f>
        <v>4</v>
      </c>
      <c r="E1257" s="9">
        <f t="array" ref="E1257">MIN(IFERROR(FIND(lstNum,tblSalaries[[#This Row],[How many hours of a day you work on Excel]],B1257+1),""))</f>
        <v>6</v>
      </c>
      <c r="F1257" s="9">
        <f t="array" ref="F1257">SUMPRODUCT(COUNTIF(lstDigits,MID(tblSalaries[[#This Row],[How many hours of a day you work on Excel]],ROW($1:$9)+1,1)))</f>
        <v>1</v>
      </c>
      <c r="G1257" s="11">
        <f t="array" ref="G1257">IFERROR(IF(D1257=1*MID(tblSalaries[[#This Row],[How many hours of a day you work on Excel]],E1257,F1257),"",1*MID(tblSalaries[[#This Row],[How many hours of a day you work on Excel]],E1257,F1257)),0)</f>
        <v>6</v>
      </c>
      <c r="H1257" s="11">
        <f t="shared" si="60"/>
        <v>5</v>
      </c>
      <c r="I1257" s="11">
        <f t="shared" si="61"/>
        <v>4</v>
      </c>
      <c r="J1257" s="11">
        <f t="shared" si="59"/>
        <v>6</v>
      </c>
    </row>
    <row r="1258" spans="2:10">
      <c r="B1258" s="9">
        <f t="array" ref="B1258">MIN(IFERROR(FIND(lstNum,tblSalaries[[#This Row],[How many hours of a day you work on Excel]]),""))</f>
        <v>9</v>
      </c>
      <c r="C1258" s="9">
        <f t="array" ref="C1258">SUMPRODUCT(COUNTIF(lstDigits,MID(tblSalaries[[#This Row],[How many hours of a day you work on Excel]],ROW($1:$9),1)))</f>
        <v>1</v>
      </c>
      <c r="D1258" s="11">
        <f t="array" ref="D1258">IFERROR(1*MID(tblSalaries[[#This Row],[How many hours of a day you work on Excel]],B1258,C1258),0)</f>
        <v>8</v>
      </c>
      <c r="E1258" s="9">
        <f t="array" ref="E1258">MIN(IFERROR(FIND(lstNum,tblSalaries[[#This Row],[How many hours of a day you work on Excel]],B1258+1),""))</f>
        <v>31</v>
      </c>
      <c r="F1258" s="9">
        <f t="array" ref="F1258">SUMPRODUCT(COUNTIF(lstDigits,MID(tblSalaries[[#This Row],[How many hours of a day you work on Excel]],ROW($1:$9)+1,1)))</f>
        <v>1</v>
      </c>
      <c r="G1258" s="11" t="str">
        <f t="array" ref="G1258">IFERROR(IF(D1258=1*MID(tblSalaries[[#This Row],[How many hours of a day you work on Excel]],E1258,F1258),"",1*MID(tblSalaries[[#This Row],[How many hours of a day you work on Excel]],E1258,F1258)),0)</f>
        <v/>
      </c>
      <c r="H1258" s="11">
        <f t="shared" si="60"/>
        <v>8</v>
      </c>
      <c r="I1258" s="11">
        <f t="shared" si="61"/>
        <v>8</v>
      </c>
      <c r="J1258" s="11">
        <f t="shared" si="59"/>
        <v>8</v>
      </c>
    </row>
    <row r="1259" spans="2:10">
      <c r="B1259" s="9">
        <f t="array" ref="B1259">MIN(IFERROR(FIND(lstNum,tblSalaries[[#This Row],[How many hours of a day you work on Excel]]),""))</f>
        <v>1</v>
      </c>
      <c r="C1259" s="9">
        <f t="array" ref="C1259">SUMPRODUCT(COUNTIF(lstDigits,MID(tblSalaries[[#This Row],[How many hours of a day you work on Excel]],ROW($1:$9),1)))</f>
        <v>2</v>
      </c>
      <c r="D1259" s="11">
        <f t="array" ref="D1259">IFERROR(1*MID(tblSalaries[[#This Row],[How many hours of a day you work on Excel]],B1259,C1259),0)</f>
        <v>2</v>
      </c>
      <c r="E1259" s="9">
        <f t="array" ref="E1259">MIN(IFERROR(FIND(lstNum,tblSalaries[[#This Row],[How many hours of a day you work on Excel]],B1259+1),""))</f>
        <v>6</v>
      </c>
      <c r="F1259" s="9">
        <f t="array" ref="F1259">SUMPRODUCT(COUNTIF(lstDigits,MID(tblSalaries[[#This Row],[How many hours of a day you work on Excel]],ROW($1:$9)+1,1)))</f>
        <v>1</v>
      </c>
      <c r="G1259" s="11">
        <f t="array" ref="G1259">IFERROR(IF(D1259=1*MID(tblSalaries[[#This Row],[How many hours of a day you work on Excel]],E1259,F1259),"",1*MID(tblSalaries[[#This Row],[How many hours of a day you work on Excel]],E1259,F1259)),0)</f>
        <v>3</v>
      </c>
      <c r="H1259" s="11">
        <f t="shared" si="60"/>
        <v>2.5</v>
      </c>
      <c r="I1259" s="11">
        <f t="shared" si="61"/>
        <v>2</v>
      </c>
      <c r="J1259" s="11">
        <f t="shared" si="59"/>
        <v>3</v>
      </c>
    </row>
    <row r="1260" spans="2:10">
      <c r="B1260" s="9">
        <f t="array" ref="B1260">MIN(IFERROR(FIND(lstNum,tblSalaries[[#This Row],[How many hours of a day you work on Excel]]),""))</f>
        <v>9</v>
      </c>
      <c r="C1260" s="9">
        <f t="array" ref="C1260">SUMPRODUCT(COUNTIF(lstDigits,MID(tblSalaries[[#This Row],[How many hours of a day you work on Excel]],ROW($1:$9),1)))</f>
        <v>1</v>
      </c>
      <c r="D1260" s="11">
        <f t="array" ref="D1260">IFERROR(1*MID(tblSalaries[[#This Row],[How many hours of a day you work on Excel]],B1260,C1260),0)</f>
        <v>8</v>
      </c>
      <c r="E1260" s="9">
        <f t="array" ref="E1260">MIN(IFERROR(FIND(lstNum,tblSalaries[[#This Row],[How many hours of a day you work on Excel]],B1260+1),""))</f>
        <v>31</v>
      </c>
      <c r="F1260" s="9">
        <f t="array" ref="F1260">SUMPRODUCT(COUNTIF(lstDigits,MID(tblSalaries[[#This Row],[How many hours of a day you work on Excel]],ROW($1:$9)+1,1)))</f>
        <v>1</v>
      </c>
      <c r="G1260" s="11" t="str">
        <f t="array" ref="G1260">IFERROR(IF(D1260=1*MID(tblSalaries[[#This Row],[How many hours of a day you work on Excel]],E1260,F1260),"",1*MID(tblSalaries[[#This Row],[How many hours of a day you work on Excel]],E1260,F1260)),0)</f>
        <v/>
      </c>
      <c r="H1260" s="11">
        <f t="shared" si="60"/>
        <v>8</v>
      </c>
      <c r="I1260" s="11">
        <f t="shared" si="61"/>
        <v>8</v>
      </c>
      <c r="J1260" s="11">
        <f t="shared" si="59"/>
        <v>8</v>
      </c>
    </row>
    <row r="1261" spans="2:10">
      <c r="B1261" s="9">
        <f t="array" ref="B1261">MIN(IFERROR(FIND(lstNum,tblSalaries[[#This Row],[How many hours of a day you work on Excel]]),""))</f>
        <v>9</v>
      </c>
      <c r="C1261" s="9">
        <f t="array" ref="C1261">SUMPRODUCT(COUNTIF(lstDigits,MID(tblSalaries[[#This Row],[How many hours of a day you work on Excel]],ROW($1:$9),1)))</f>
        <v>1</v>
      </c>
      <c r="D1261" s="11">
        <f t="array" ref="D1261">IFERROR(1*MID(tblSalaries[[#This Row],[How many hours of a day you work on Excel]],B1261,C1261),0)</f>
        <v>8</v>
      </c>
      <c r="E1261" s="9">
        <f t="array" ref="E1261">MIN(IFERROR(FIND(lstNum,tblSalaries[[#This Row],[How many hours of a day you work on Excel]],B1261+1),""))</f>
        <v>31</v>
      </c>
      <c r="F1261" s="9">
        <f t="array" ref="F1261">SUMPRODUCT(COUNTIF(lstDigits,MID(tblSalaries[[#This Row],[How many hours of a day you work on Excel]],ROW($1:$9)+1,1)))</f>
        <v>1</v>
      </c>
      <c r="G1261" s="11" t="str">
        <f t="array" ref="G1261">IFERROR(IF(D1261=1*MID(tblSalaries[[#This Row],[How many hours of a day you work on Excel]],E1261,F1261),"",1*MID(tblSalaries[[#This Row],[How many hours of a day you work on Excel]],E1261,F1261)),0)</f>
        <v/>
      </c>
      <c r="H1261" s="11">
        <f t="shared" si="60"/>
        <v>8</v>
      </c>
      <c r="I1261" s="11">
        <f t="shared" si="61"/>
        <v>8</v>
      </c>
      <c r="J1261" s="11">
        <f t="shared" si="59"/>
        <v>8</v>
      </c>
    </row>
    <row r="1262" spans="2:10">
      <c r="B1262" s="9">
        <f t="array" ref="B1262">MIN(IFERROR(FIND(lstNum,tblSalaries[[#This Row],[How many hours of a day you work on Excel]]),""))</f>
        <v>9</v>
      </c>
      <c r="C1262" s="9">
        <f t="array" ref="C1262">SUMPRODUCT(COUNTIF(lstDigits,MID(tblSalaries[[#This Row],[How many hours of a day you work on Excel]],ROW($1:$9),1)))</f>
        <v>1</v>
      </c>
      <c r="D1262" s="11">
        <f t="array" ref="D1262">IFERROR(1*MID(tblSalaries[[#This Row],[How many hours of a day you work on Excel]],B1262,C1262),0)</f>
        <v>8</v>
      </c>
      <c r="E1262" s="9">
        <f t="array" ref="E1262">MIN(IFERROR(FIND(lstNum,tblSalaries[[#This Row],[How many hours of a day you work on Excel]],B1262+1),""))</f>
        <v>31</v>
      </c>
      <c r="F1262" s="9">
        <f t="array" ref="F1262">SUMPRODUCT(COUNTIF(lstDigits,MID(tblSalaries[[#This Row],[How many hours of a day you work on Excel]],ROW($1:$9)+1,1)))</f>
        <v>1</v>
      </c>
      <c r="G1262" s="11" t="str">
        <f t="array" ref="G1262">IFERROR(IF(D1262=1*MID(tblSalaries[[#This Row],[How many hours of a day you work on Excel]],E1262,F1262),"",1*MID(tblSalaries[[#This Row],[How many hours of a day you work on Excel]],E1262,F1262)),0)</f>
        <v/>
      </c>
      <c r="H1262" s="11">
        <f t="shared" si="60"/>
        <v>8</v>
      </c>
      <c r="I1262" s="11">
        <f t="shared" si="61"/>
        <v>8</v>
      </c>
      <c r="J1262" s="11">
        <f t="shared" si="59"/>
        <v>8</v>
      </c>
    </row>
    <row r="1263" spans="2:10">
      <c r="B1263" s="9">
        <f t="array" ref="B1263">MIN(IFERROR(FIND(lstNum,tblSalaries[[#This Row],[How many hours of a day you work on Excel]]),""))</f>
        <v>1</v>
      </c>
      <c r="C1263" s="9">
        <f t="array" ref="C1263">SUMPRODUCT(COUNTIF(lstDigits,MID(tblSalaries[[#This Row],[How many hours of a day you work on Excel]],ROW($1:$9),1)))</f>
        <v>2</v>
      </c>
      <c r="D1263" s="11">
        <f t="array" ref="D1263">IFERROR(1*MID(tblSalaries[[#This Row],[How many hours of a day you work on Excel]],B1263,C1263),0)</f>
        <v>4</v>
      </c>
      <c r="E1263" s="9">
        <f t="array" ref="E1263">MIN(IFERROR(FIND(lstNum,tblSalaries[[#This Row],[How many hours of a day you work on Excel]],B1263+1),""))</f>
        <v>6</v>
      </c>
      <c r="F1263" s="9">
        <f t="array" ref="F1263">SUMPRODUCT(COUNTIF(lstDigits,MID(tblSalaries[[#This Row],[How many hours of a day you work on Excel]],ROW($1:$9)+1,1)))</f>
        <v>1</v>
      </c>
      <c r="G1263" s="11">
        <f t="array" ref="G1263">IFERROR(IF(D1263=1*MID(tblSalaries[[#This Row],[How many hours of a day you work on Excel]],E1263,F1263),"",1*MID(tblSalaries[[#This Row],[How many hours of a day you work on Excel]],E1263,F1263)),0)</f>
        <v>6</v>
      </c>
      <c r="H1263" s="11">
        <f t="shared" si="60"/>
        <v>5</v>
      </c>
      <c r="I1263" s="11">
        <f t="shared" si="61"/>
        <v>4</v>
      </c>
      <c r="J1263" s="11">
        <f t="shared" si="59"/>
        <v>6</v>
      </c>
    </row>
    <row r="1264" spans="2:10">
      <c r="B1264" s="9">
        <f t="array" ref="B1264">MIN(IFERROR(FIND(lstNum,tblSalaries[[#This Row],[How many hours of a day you work on Excel]]),""))</f>
        <v>1</v>
      </c>
      <c r="C1264" s="9">
        <f t="array" ref="C1264">SUMPRODUCT(COUNTIF(lstDigits,MID(tblSalaries[[#This Row],[How many hours of a day you work on Excel]],ROW($1:$9),1)))</f>
        <v>2</v>
      </c>
      <c r="D1264" s="11">
        <f t="array" ref="D1264">IFERROR(1*MID(tblSalaries[[#This Row],[How many hours of a day you work on Excel]],B1264,C1264),0)</f>
        <v>2</v>
      </c>
      <c r="E1264" s="9">
        <f t="array" ref="E1264">MIN(IFERROR(FIND(lstNum,tblSalaries[[#This Row],[How many hours of a day you work on Excel]],B1264+1),""))</f>
        <v>6</v>
      </c>
      <c r="F1264" s="9">
        <f t="array" ref="F1264">SUMPRODUCT(COUNTIF(lstDigits,MID(tblSalaries[[#This Row],[How many hours of a day you work on Excel]],ROW($1:$9)+1,1)))</f>
        <v>1</v>
      </c>
      <c r="G1264" s="11">
        <f t="array" ref="G1264">IFERROR(IF(D1264=1*MID(tblSalaries[[#This Row],[How many hours of a day you work on Excel]],E1264,F1264),"",1*MID(tblSalaries[[#This Row],[How many hours of a day you work on Excel]],E1264,F1264)),0)</f>
        <v>3</v>
      </c>
      <c r="H1264" s="11">
        <f t="shared" si="60"/>
        <v>2.5</v>
      </c>
      <c r="I1264" s="11">
        <f t="shared" si="61"/>
        <v>2</v>
      </c>
      <c r="J1264" s="11">
        <f t="shared" si="59"/>
        <v>3</v>
      </c>
    </row>
    <row r="1265" spans="2:10">
      <c r="B1265" s="9">
        <f t="array" ref="B1265">MIN(IFERROR(FIND(lstNum,tblSalaries[[#This Row],[How many hours of a day you work on Excel]]),""))</f>
        <v>9</v>
      </c>
      <c r="C1265" s="9">
        <f t="array" ref="C1265">SUMPRODUCT(COUNTIF(lstDigits,MID(tblSalaries[[#This Row],[How many hours of a day you work on Excel]],ROW($1:$9),1)))</f>
        <v>1</v>
      </c>
      <c r="D1265" s="11">
        <f t="array" ref="D1265">IFERROR(1*MID(tblSalaries[[#This Row],[How many hours of a day you work on Excel]],B1265,C1265),0)</f>
        <v>8</v>
      </c>
      <c r="E1265" s="9">
        <f t="array" ref="E1265">MIN(IFERROR(FIND(lstNum,tblSalaries[[#This Row],[How many hours of a day you work on Excel]],B1265+1),""))</f>
        <v>31</v>
      </c>
      <c r="F1265" s="9">
        <f t="array" ref="F1265">SUMPRODUCT(COUNTIF(lstDigits,MID(tblSalaries[[#This Row],[How many hours of a day you work on Excel]],ROW($1:$9)+1,1)))</f>
        <v>1</v>
      </c>
      <c r="G1265" s="11" t="str">
        <f t="array" ref="G1265">IFERROR(IF(D1265=1*MID(tblSalaries[[#This Row],[How many hours of a day you work on Excel]],E1265,F1265),"",1*MID(tblSalaries[[#This Row],[How many hours of a day you work on Excel]],E1265,F1265)),0)</f>
        <v/>
      </c>
      <c r="H1265" s="11">
        <f t="shared" si="60"/>
        <v>8</v>
      </c>
      <c r="I1265" s="11">
        <f t="shared" si="61"/>
        <v>8</v>
      </c>
      <c r="J1265" s="11">
        <f t="shared" si="59"/>
        <v>8</v>
      </c>
    </row>
    <row r="1266" spans="2:10">
      <c r="B1266" s="9">
        <f t="array" ref="B1266">MIN(IFERROR(FIND(lstNum,tblSalaries[[#This Row],[How many hours of a day you work on Excel]]),""))</f>
        <v>1</v>
      </c>
      <c r="C1266" s="9">
        <f t="array" ref="C1266">SUMPRODUCT(COUNTIF(lstDigits,MID(tblSalaries[[#This Row],[How many hours of a day you work on Excel]],ROW($1:$9),1)))</f>
        <v>2</v>
      </c>
      <c r="D1266" s="11">
        <f t="array" ref="D1266">IFERROR(1*MID(tblSalaries[[#This Row],[How many hours of a day you work on Excel]],B1266,C1266),0)</f>
        <v>4</v>
      </c>
      <c r="E1266" s="9">
        <f t="array" ref="E1266">MIN(IFERROR(FIND(lstNum,tblSalaries[[#This Row],[How many hours of a day you work on Excel]],B1266+1),""))</f>
        <v>6</v>
      </c>
      <c r="F1266" s="9">
        <f t="array" ref="F1266">SUMPRODUCT(COUNTIF(lstDigits,MID(tblSalaries[[#This Row],[How many hours of a day you work on Excel]],ROW($1:$9)+1,1)))</f>
        <v>1</v>
      </c>
      <c r="G1266" s="11">
        <f t="array" ref="G1266">IFERROR(IF(D1266=1*MID(tblSalaries[[#This Row],[How many hours of a day you work on Excel]],E1266,F1266),"",1*MID(tblSalaries[[#This Row],[How many hours of a day you work on Excel]],E1266,F1266)),0)</f>
        <v>6</v>
      </c>
      <c r="H1266" s="11">
        <f t="shared" si="60"/>
        <v>5</v>
      </c>
      <c r="I1266" s="11">
        <f t="shared" si="61"/>
        <v>4</v>
      </c>
      <c r="J1266" s="11">
        <f t="shared" si="59"/>
        <v>6</v>
      </c>
    </row>
    <row r="1267" spans="2:10">
      <c r="B1267" s="9">
        <f t="array" ref="B1267">MIN(IFERROR(FIND(lstNum,tblSalaries[[#This Row],[How many hours of a day you work on Excel]]),""))</f>
        <v>1</v>
      </c>
      <c r="C1267" s="9">
        <f t="array" ref="C1267">SUMPRODUCT(COUNTIF(lstDigits,MID(tblSalaries[[#This Row],[How many hours of a day you work on Excel]],ROW($1:$9),1)))</f>
        <v>2</v>
      </c>
      <c r="D1267" s="11">
        <f t="array" ref="D1267">IFERROR(1*MID(tblSalaries[[#This Row],[How many hours of a day you work on Excel]],B1267,C1267),0)</f>
        <v>4</v>
      </c>
      <c r="E1267" s="9">
        <f t="array" ref="E1267">MIN(IFERROR(FIND(lstNum,tblSalaries[[#This Row],[How many hours of a day you work on Excel]],B1267+1),""))</f>
        <v>6</v>
      </c>
      <c r="F1267" s="9">
        <f t="array" ref="F1267">SUMPRODUCT(COUNTIF(lstDigits,MID(tblSalaries[[#This Row],[How many hours of a day you work on Excel]],ROW($1:$9)+1,1)))</f>
        <v>1</v>
      </c>
      <c r="G1267" s="11">
        <f t="array" ref="G1267">IFERROR(IF(D1267=1*MID(tblSalaries[[#This Row],[How many hours of a day you work on Excel]],E1267,F1267),"",1*MID(tblSalaries[[#This Row],[How many hours of a day you work on Excel]],E1267,F1267)),0)</f>
        <v>6</v>
      </c>
      <c r="H1267" s="11">
        <f t="shared" si="60"/>
        <v>5</v>
      </c>
      <c r="I1267" s="11">
        <f t="shared" si="61"/>
        <v>4</v>
      </c>
      <c r="J1267" s="11">
        <f t="shared" si="59"/>
        <v>6</v>
      </c>
    </row>
    <row r="1268" spans="2:10">
      <c r="B1268" s="9">
        <f t="array" ref="B1268">MIN(IFERROR(FIND(lstNum,tblSalaries[[#This Row],[How many hours of a day you work on Excel]]),""))</f>
        <v>9</v>
      </c>
      <c r="C1268" s="9">
        <f t="array" ref="C1268">SUMPRODUCT(COUNTIF(lstDigits,MID(tblSalaries[[#This Row],[How many hours of a day you work on Excel]],ROW($1:$9),1)))</f>
        <v>1</v>
      </c>
      <c r="D1268" s="11">
        <f t="array" ref="D1268">IFERROR(1*MID(tblSalaries[[#This Row],[How many hours of a day you work on Excel]],B1268,C1268),0)</f>
        <v>8</v>
      </c>
      <c r="E1268" s="9">
        <f t="array" ref="E1268">MIN(IFERROR(FIND(lstNum,tblSalaries[[#This Row],[How many hours of a day you work on Excel]],B1268+1),""))</f>
        <v>31</v>
      </c>
      <c r="F1268" s="9">
        <f t="array" ref="F1268">SUMPRODUCT(COUNTIF(lstDigits,MID(tblSalaries[[#This Row],[How many hours of a day you work on Excel]],ROW($1:$9)+1,1)))</f>
        <v>1</v>
      </c>
      <c r="G1268" s="11" t="str">
        <f t="array" ref="G1268">IFERROR(IF(D1268=1*MID(tblSalaries[[#This Row],[How many hours of a day you work on Excel]],E1268,F1268),"",1*MID(tblSalaries[[#This Row],[How many hours of a day you work on Excel]],E1268,F1268)),0)</f>
        <v/>
      </c>
      <c r="H1268" s="11">
        <f t="shared" si="60"/>
        <v>8</v>
      </c>
      <c r="I1268" s="11">
        <f t="shared" si="61"/>
        <v>8</v>
      </c>
      <c r="J1268" s="11">
        <f t="shared" si="59"/>
        <v>8</v>
      </c>
    </row>
    <row r="1269" spans="2:10">
      <c r="B1269" s="9">
        <f t="array" ref="B1269">MIN(IFERROR(FIND(lstNum,tblSalaries[[#This Row],[How many hours of a day you work on Excel]]),""))</f>
        <v>1</v>
      </c>
      <c r="C1269" s="9">
        <f t="array" ref="C1269">SUMPRODUCT(COUNTIF(lstDigits,MID(tblSalaries[[#This Row],[How many hours of a day you work on Excel]],ROW($1:$9),1)))</f>
        <v>2</v>
      </c>
      <c r="D1269" s="11">
        <f t="array" ref="D1269">IFERROR(1*MID(tblSalaries[[#This Row],[How many hours of a day you work on Excel]],B1269,C1269),0)</f>
        <v>2</v>
      </c>
      <c r="E1269" s="9">
        <f t="array" ref="E1269">MIN(IFERROR(FIND(lstNum,tblSalaries[[#This Row],[How many hours of a day you work on Excel]],B1269+1),""))</f>
        <v>6</v>
      </c>
      <c r="F1269" s="9">
        <f t="array" ref="F1269">SUMPRODUCT(COUNTIF(lstDigits,MID(tblSalaries[[#This Row],[How many hours of a day you work on Excel]],ROW($1:$9)+1,1)))</f>
        <v>1</v>
      </c>
      <c r="G1269" s="11">
        <f t="array" ref="G1269">IFERROR(IF(D1269=1*MID(tblSalaries[[#This Row],[How many hours of a day you work on Excel]],E1269,F1269),"",1*MID(tblSalaries[[#This Row],[How many hours of a day you work on Excel]],E1269,F1269)),0)</f>
        <v>3</v>
      </c>
      <c r="H1269" s="11">
        <f t="shared" si="60"/>
        <v>2.5</v>
      </c>
      <c r="I1269" s="11">
        <f t="shared" si="61"/>
        <v>2</v>
      </c>
      <c r="J1269" s="11">
        <f t="shared" si="59"/>
        <v>3</v>
      </c>
    </row>
    <row r="1270" spans="2:10">
      <c r="B1270" s="9">
        <f t="array" ref="B1270">MIN(IFERROR(FIND(lstNum,tblSalaries[[#This Row],[How many hours of a day you work on Excel]]),""))</f>
        <v>1</v>
      </c>
      <c r="C1270" s="9">
        <f t="array" ref="C1270">SUMPRODUCT(COUNTIF(lstDigits,MID(tblSalaries[[#This Row],[How many hours of a day you work on Excel]],ROW($1:$9),1)))</f>
        <v>2</v>
      </c>
      <c r="D1270" s="11">
        <f t="array" ref="D1270">IFERROR(1*MID(tblSalaries[[#This Row],[How many hours of a day you work on Excel]],B1270,C1270),0)</f>
        <v>4</v>
      </c>
      <c r="E1270" s="9">
        <f t="array" ref="E1270">MIN(IFERROR(FIND(lstNum,tblSalaries[[#This Row],[How many hours of a day you work on Excel]],B1270+1),""))</f>
        <v>6</v>
      </c>
      <c r="F1270" s="9">
        <f t="array" ref="F1270">SUMPRODUCT(COUNTIF(lstDigits,MID(tblSalaries[[#This Row],[How many hours of a day you work on Excel]],ROW($1:$9)+1,1)))</f>
        <v>1</v>
      </c>
      <c r="G1270" s="11">
        <f t="array" ref="G1270">IFERROR(IF(D1270=1*MID(tblSalaries[[#This Row],[How many hours of a day you work on Excel]],E1270,F1270),"",1*MID(tblSalaries[[#This Row],[How many hours of a day you work on Excel]],E1270,F1270)),0)</f>
        <v>6</v>
      </c>
      <c r="H1270" s="11">
        <f t="shared" si="60"/>
        <v>5</v>
      </c>
      <c r="I1270" s="11">
        <f t="shared" si="61"/>
        <v>4</v>
      </c>
      <c r="J1270" s="11">
        <f t="shared" si="59"/>
        <v>6</v>
      </c>
    </row>
    <row r="1271" spans="2:10">
      <c r="B1271" s="9">
        <f t="array" ref="B1271">MIN(IFERROR(FIND(lstNum,tblSalaries[[#This Row],[How many hours of a day you work on Excel]]),""))</f>
        <v>1</v>
      </c>
      <c r="C1271" s="9">
        <f t="array" ref="C1271">SUMPRODUCT(COUNTIF(lstDigits,MID(tblSalaries[[#This Row],[How many hours of a day you work on Excel]],ROW($1:$9),1)))</f>
        <v>2</v>
      </c>
      <c r="D1271" s="11">
        <f t="array" ref="D1271">IFERROR(1*MID(tblSalaries[[#This Row],[How many hours of a day you work on Excel]],B1271,C1271),0)</f>
        <v>4</v>
      </c>
      <c r="E1271" s="9">
        <f t="array" ref="E1271">MIN(IFERROR(FIND(lstNum,tblSalaries[[#This Row],[How many hours of a day you work on Excel]],B1271+1),""))</f>
        <v>6</v>
      </c>
      <c r="F1271" s="9">
        <f t="array" ref="F1271">SUMPRODUCT(COUNTIF(lstDigits,MID(tblSalaries[[#This Row],[How many hours of a day you work on Excel]],ROW($1:$9)+1,1)))</f>
        <v>1</v>
      </c>
      <c r="G1271" s="11">
        <f t="array" ref="G1271">IFERROR(IF(D1271=1*MID(tblSalaries[[#This Row],[How many hours of a day you work on Excel]],E1271,F1271),"",1*MID(tblSalaries[[#This Row],[How many hours of a day you work on Excel]],E1271,F1271)),0)</f>
        <v>6</v>
      </c>
      <c r="H1271" s="11">
        <f t="shared" si="60"/>
        <v>5</v>
      </c>
      <c r="I1271" s="11">
        <f t="shared" si="61"/>
        <v>4</v>
      </c>
      <c r="J1271" s="11">
        <f t="shared" si="59"/>
        <v>6</v>
      </c>
    </row>
    <row r="1272" spans="2:10">
      <c r="B1272" s="9">
        <f t="array" ref="B1272">MIN(IFERROR(FIND(lstNum,tblSalaries[[#This Row],[How many hours of a day you work on Excel]]),""))</f>
        <v>1</v>
      </c>
      <c r="C1272" s="9">
        <f t="array" ref="C1272">SUMPRODUCT(COUNTIF(lstDigits,MID(tblSalaries[[#This Row],[How many hours of a day you work on Excel]],ROW($1:$9),1)))</f>
        <v>2</v>
      </c>
      <c r="D1272" s="11">
        <f t="array" ref="D1272">IFERROR(1*MID(tblSalaries[[#This Row],[How many hours of a day you work on Excel]],B1272,C1272),0)</f>
        <v>2</v>
      </c>
      <c r="E1272" s="9">
        <f t="array" ref="E1272">MIN(IFERROR(FIND(lstNum,tblSalaries[[#This Row],[How many hours of a day you work on Excel]],B1272+1),""))</f>
        <v>6</v>
      </c>
      <c r="F1272" s="9">
        <f t="array" ref="F1272">SUMPRODUCT(COUNTIF(lstDigits,MID(tblSalaries[[#This Row],[How many hours of a day you work on Excel]],ROW($1:$9)+1,1)))</f>
        <v>1</v>
      </c>
      <c r="G1272" s="11">
        <f t="array" ref="G1272">IFERROR(IF(D1272=1*MID(tblSalaries[[#This Row],[How many hours of a day you work on Excel]],E1272,F1272),"",1*MID(tblSalaries[[#This Row],[How many hours of a day you work on Excel]],E1272,F1272)),0)</f>
        <v>3</v>
      </c>
      <c r="H1272" s="11">
        <f t="shared" si="60"/>
        <v>2.5</v>
      </c>
      <c r="I1272" s="11">
        <f t="shared" si="61"/>
        <v>2</v>
      </c>
      <c r="J1272" s="11">
        <f t="shared" si="59"/>
        <v>3</v>
      </c>
    </row>
    <row r="1273" spans="2:10">
      <c r="B1273" s="9">
        <f t="array" ref="B1273">MIN(IFERROR(FIND(lstNum,tblSalaries[[#This Row],[How many hours of a day you work on Excel]]),""))</f>
        <v>1</v>
      </c>
      <c r="C1273" s="9">
        <f t="array" ref="C1273">SUMPRODUCT(COUNTIF(lstDigits,MID(tblSalaries[[#This Row],[How many hours of a day you work on Excel]],ROW($1:$9),1)))</f>
        <v>2</v>
      </c>
      <c r="D1273" s="11">
        <f t="array" ref="D1273">IFERROR(1*MID(tblSalaries[[#This Row],[How many hours of a day you work on Excel]],B1273,C1273),0)</f>
        <v>2</v>
      </c>
      <c r="E1273" s="9">
        <f t="array" ref="E1273">MIN(IFERROR(FIND(lstNum,tblSalaries[[#This Row],[How many hours of a day you work on Excel]],B1273+1),""))</f>
        <v>6</v>
      </c>
      <c r="F1273" s="9">
        <f t="array" ref="F1273">SUMPRODUCT(COUNTIF(lstDigits,MID(tblSalaries[[#This Row],[How many hours of a day you work on Excel]],ROW($1:$9)+1,1)))</f>
        <v>1</v>
      </c>
      <c r="G1273" s="11">
        <f t="array" ref="G1273">IFERROR(IF(D1273=1*MID(tblSalaries[[#This Row],[How many hours of a day you work on Excel]],E1273,F1273),"",1*MID(tblSalaries[[#This Row],[How many hours of a day you work on Excel]],E1273,F1273)),0)</f>
        <v>3</v>
      </c>
      <c r="H1273" s="11">
        <f t="shared" si="60"/>
        <v>2.5</v>
      </c>
      <c r="I1273" s="11">
        <f t="shared" si="61"/>
        <v>2</v>
      </c>
      <c r="J1273" s="11">
        <f t="shared" si="59"/>
        <v>3</v>
      </c>
    </row>
    <row r="1274" spans="2:10">
      <c r="B1274" s="9">
        <f t="array" ref="B1274">MIN(IFERROR(FIND(lstNum,tblSalaries[[#This Row],[How many hours of a day you work on Excel]]),""))</f>
        <v>1</v>
      </c>
      <c r="C1274" s="9">
        <f t="array" ref="C1274">SUMPRODUCT(COUNTIF(lstDigits,MID(tblSalaries[[#This Row],[How many hours of a day you work on Excel]],ROW($1:$9),1)))</f>
        <v>2</v>
      </c>
      <c r="D1274" s="11">
        <f t="array" ref="D1274">IFERROR(1*MID(tblSalaries[[#This Row],[How many hours of a day you work on Excel]],B1274,C1274),0)</f>
        <v>4</v>
      </c>
      <c r="E1274" s="9">
        <f t="array" ref="E1274">MIN(IFERROR(FIND(lstNum,tblSalaries[[#This Row],[How many hours of a day you work on Excel]],B1274+1),""))</f>
        <v>6</v>
      </c>
      <c r="F1274" s="9">
        <f t="array" ref="F1274">SUMPRODUCT(COUNTIF(lstDigits,MID(tblSalaries[[#This Row],[How many hours of a day you work on Excel]],ROW($1:$9)+1,1)))</f>
        <v>1</v>
      </c>
      <c r="G1274" s="11">
        <f t="array" ref="G1274">IFERROR(IF(D1274=1*MID(tblSalaries[[#This Row],[How many hours of a day you work on Excel]],E1274,F1274),"",1*MID(tblSalaries[[#This Row],[How many hours of a day you work on Excel]],E1274,F1274)),0)</f>
        <v>6</v>
      </c>
      <c r="H1274" s="11">
        <f t="shared" si="60"/>
        <v>5</v>
      </c>
      <c r="I1274" s="11">
        <f t="shared" si="61"/>
        <v>4</v>
      </c>
      <c r="J1274" s="11">
        <f t="shared" si="59"/>
        <v>6</v>
      </c>
    </row>
    <row r="1275" spans="2:10">
      <c r="B1275" s="9">
        <f t="array" ref="B1275">MIN(IFERROR(FIND(lstNum,tblSalaries[[#This Row],[How many hours of a day you work on Excel]]),""))</f>
        <v>9</v>
      </c>
      <c r="C1275" s="9">
        <f t="array" ref="C1275">SUMPRODUCT(COUNTIF(lstDigits,MID(tblSalaries[[#This Row],[How many hours of a day you work on Excel]],ROW($1:$9),1)))</f>
        <v>1</v>
      </c>
      <c r="D1275" s="11">
        <f t="array" ref="D1275">IFERROR(1*MID(tblSalaries[[#This Row],[How many hours of a day you work on Excel]],B1275,C1275),0)</f>
        <v>8</v>
      </c>
      <c r="E1275" s="9">
        <f t="array" ref="E1275">MIN(IFERROR(FIND(lstNum,tblSalaries[[#This Row],[How many hours of a day you work on Excel]],B1275+1),""))</f>
        <v>31</v>
      </c>
      <c r="F1275" s="9">
        <f t="array" ref="F1275">SUMPRODUCT(COUNTIF(lstDigits,MID(tblSalaries[[#This Row],[How many hours of a day you work on Excel]],ROW($1:$9)+1,1)))</f>
        <v>1</v>
      </c>
      <c r="G1275" s="11" t="str">
        <f t="array" ref="G1275">IFERROR(IF(D1275=1*MID(tblSalaries[[#This Row],[How many hours of a day you work on Excel]],E1275,F1275),"",1*MID(tblSalaries[[#This Row],[How many hours of a day you work on Excel]],E1275,F1275)),0)</f>
        <v/>
      </c>
      <c r="H1275" s="11">
        <f t="shared" si="60"/>
        <v>8</v>
      </c>
      <c r="I1275" s="11">
        <f t="shared" si="61"/>
        <v>8</v>
      </c>
      <c r="J1275" s="11">
        <f t="shared" si="59"/>
        <v>8</v>
      </c>
    </row>
    <row r="1276" spans="2:10">
      <c r="B1276" s="9">
        <f t="array" ref="B1276">MIN(IFERROR(FIND(lstNum,tblSalaries[[#This Row],[How many hours of a day you work on Excel]]),""))</f>
        <v>1</v>
      </c>
      <c r="C1276" s="9">
        <f t="array" ref="C1276">SUMPRODUCT(COUNTIF(lstDigits,MID(tblSalaries[[#This Row],[How many hours of a day you work on Excel]],ROW($1:$9),1)))</f>
        <v>2</v>
      </c>
      <c r="D1276" s="11">
        <f t="array" ref="D1276">IFERROR(1*MID(tblSalaries[[#This Row],[How many hours of a day you work on Excel]],B1276,C1276),0)</f>
        <v>1</v>
      </c>
      <c r="E1276" s="9">
        <f t="array" ref="E1276">MIN(IFERROR(FIND(lstNum,tblSalaries[[#This Row],[How many hours of a day you work on Excel]],B1276+1),""))</f>
        <v>6</v>
      </c>
      <c r="F1276" s="9">
        <f t="array" ref="F1276">SUMPRODUCT(COUNTIF(lstDigits,MID(tblSalaries[[#This Row],[How many hours of a day you work on Excel]],ROW($1:$9)+1,1)))</f>
        <v>1</v>
      </c>
      <c r="G1276" s="11">
        <f t="array" ref="G1276">IFERROR(IF(D1276=1*MID(tblSalaries[[#This Row],[How many hours of a day you work on Excel]],E1276,F1276),"",1*MID(tblSalaries[[#This Row],[How many hours of a day you work on Excel]],E1276,F1276)),0)</f>
        <v>2</v>
      </c>
      <c r="H1276" s="11">
        <f t="shared" si="60"/>
        <v>1.5</v>
      </c>
      <c r="I1276" s="11">
        <f t="shared" si="61"/>
        <v>1</v>
      </c>
      <c r="J1276" s="11">
        <f t="shared" si="59"/>
        <v>2</v>
      </c>
    </row>
    <row r="1277" spans="2:10">
      <c r="B1277" s="9">
        <f t="array" ref="B1277">MIN(IFERROR(FIND(lstNum,tblSalaries[[#This Row],[How many hours of a day you work on Excel]]),""))</f>
        <v>1</v>
      </c>
      <c r="C1277" s="9">
        <f t="array" ref="C1277">SUMPRODUCT(COUNTIF(lstDigits,MID(tblSalaries[[#This Row],[How many hours of a day you work on Excel]],ROW($1:$9),1)))</f>
        <v>2</v>
      </c>
      <c r="D1277" s="11">
        <f t="array" ref="D1277">IFERROR(1*MID(tblSalaries[[#This Row],[How many hours of a day you work on Excel]],B1277,C1277),0)</f>
        <v>4</v>
      </c>
      <c r="E1277" s="9">
        <f t="array" ref="E1277">MIN(IFERROR(FIND(lstNum,tblSalaries[[#This Row],[How many hours of a day you work on Excel]],B1277+1),""))</f>
        <v>6</v>
      </c>
      <c r="F1277" s="9">
        <f t="array" ref="F1277">SUMPRODUCT(COUNTIF(lstDigits,MID(tblSalaries[[#This Row],[How many hours of a day you work on Excel]],ROW($1:$9)+1,1)))</f>
        <v>1</v>
      </c>
      <c r="G1277" s="11">
        <f t="array" ref="G1277">IFERROR(IF(D1277=1*MID(tblSalaries[[#This Row],[How many hours of a day you work on Excel]],E1277,F1277),"",1*MID(tblSalaries[[#This Row],[How many hours of a day you work on Excel]],E1277,F1277)),0)</f>
        <v>6</v>
      </c>
      <c r="H1277" s="11">
        <f t="shared" si="60"/>
        <v>5</v>
      </c>
      <c r="I1277" s="11">
        <f t="shared" si="61"/>
        <v>4</v>
      </c>
      <c r="J1277" s="11">
        <f t="shared" si="59"/>
        <v>6</v>
      </c>
    </row>
    <row r="1278" spans="2:10">
      <c r="B1278" s="9">
        <f t="array" ref="B1278">MIN(IFERROR(FIND(lstNum,tblSalaries[[#This Row],[How many hours of a day you work on Excel]]),""))</f>
        <v>1</v>
      </c>
      <c r="C1278" s="9">
        <f t="array" ref="C1278">SUMPRODUCT(COUNTIF(lstDigits,MID(tblSalaries[[#This Row],[How many hours of a day you work on Excel]],ROW($1:$9),1)))</f>
        <v>2</v>
      </c>
      <c r="D1278" s="11">
        <f t="array" ref="D1278">IFERROR(1*MID(tblSalaries[[#This Row],[How many hours of a day you work on Excel]],B1278,C1278),0)</f>
        <v>4</v>
      </c>
      <c r="E1278" s="9">
        <f t="array" ref="E1278">MIN(IFERROR(FIND(lstNum,tblSalaries[[#This Row],[How many hours of a day you work on Excel]],B1278+1),""))</f>
        <v>6</v>
      </c>
      <c r="F1278" s="9">
        <f t="array" ref="F1278">SUMPRODUCT(COUNTIF(lstDigits,MID(tblSalaries[[#This Row],[How many hours of a day you work on Excel]],ROW($1:$9)+1,1)))</f>
        <v>1</v>
      </c>
      <c r="G1278" s="11">
        <f t="array" ref="G1278">IFERROR(IF(D1278=1*MID(tblSalaries[[#This Row],[How many hours of a day you work on Excel]],E1278,F1278),"",1*MID(tblSalaries[[#This Row],[How many hours of a day you work on Excel]],E1278,F1278)),0)</f>
        <v>6</v>
      </c>
      <c r="H1278" s="11">
        <f t="shared" si="60"/>
        <v>5</v>
      </c>
      <c r="I1278" s="11">
        <f t="shared" si="61"/>
        <v>4</v>
      </c>
      <c r="J1278" s="11">
        <f t="shared" si="59"/>
        <v>6</v>
      </c>
    </row>
    <row r="1279" spans="2:10">
      <c r="B1279" s="9">
        <f t="array" ref="B1279">MIN(IFERROR(FIND(lstNum,tblSalaries[[#This Row],[How many hours of a day you work on Excel]]),""))</f>
        <v>1</v>
      </c>
      <c r="C1279" s="9">
        <f t="array" ref="C1279">SUMPRODUCT(COUNTIF(lstDigits,MID(tblSalaries[[#This Row],[How many hours of a day you work on Excel]],ROW($1:$9),1)))</f>
        <v>2</v>
      </c>
      <c r="D1279" s="11">
        <f t="array" ref="D1279">IFERROR(1*MID(tblSalaries[[#This Row],[How many hours of a day you work on Excel]],B1279,C1279),0)</f>
        <v>4</v>
      </c>
      <c r="E1279" s="9">
        <f t="array" ref="E1279">MIN(IFERROR(FIND(lstNum,tblSalaries[[#This Row],[How many hours of a day you work on Excel]],B1279+1),""))</f>
        <v>6</v>
      </c>
      <c r="F1279" s="9">
        <f t="array" ref="F1279">SUMPRODUCT(COUNTIF(lstDigits,MID(tblSalaries[[#This Row],[How many hours of a day you work on Excel]],ROW($1:$9)+1,1)))</f>
        <v>1</v>
      </c>
      <c r="G1279" s="11">
        <f t="array" ref="G1279">IFERROR(IF(D1279=1*MID(tblSalaries[[#This Row],[How many hours of a day you work on Excel]],E1279,F1279),"",1*MID(tblSalaries[[#This Row],[How many hours of a day you work on Excel]],E1279,F1279)),0)</f>
        <v>6</v>
      </c>
      <c r="H1279" s="11">
        <f t="shared" si="60"/>
        <v>5</v>
      </c>
      <c r="I1279" s="11">
        <f t="shared" si="61"/>
        <v>4</v>
      </c>
      <c r="J1279" s="11">
        <f t="shared" si="59"/>
        <v>6</v>
      </c>
    </row>
    <row r="1280" spans="2:10">
      <c r="B1280" s="9">
        <f t="array" ref="B1280">MIN(IFERROR(FIND(lstNum,tblSalaries[[#This Row],[How many hours of a day you work on Excel]]),""))</f>
        <v>1</v>
      </c>
      <c r="C1280" s="9">
        <f t="array" ref="C1280">SUMPRODUCT(COUNTIF(lstDigits,MID(tblSalaries[[#This Row],[How many hours of a day you work on Excel]],ROW($1:$9),1)))</f>
        <v>2</v>
      </c>
      <c r="D1280" s="11">
        <f t="array" ref="D1280">IFERROR(1*MID(tblSalaries[[#This Row],[How many hours of a day you work on Excel]],B1280,C1280),0)</f>
        <v>4</v>
      </c>
      <c r="E1280" s="9">
        <f t="array" ref="E1280">MIN(IFERROR(FIND(lstNum,tblSalaries[[#This Row],[How many hours of a day you work on Excel]],B1280+1),""))</f>
        <v>6</v>
      </c>
      <c r="F1280" s="9">
        <f t="array" ref="F1280">SUMPRODUCT(COUNTIF(lstDigits,MID(tblSalaries[[#This Row],[How many hours of a day you work on Excel]],ROW($1:$9)+1,1)))</f>
        <v>1</v>
      </c>
      <c r="G1280" s="11">
        <f t="array" ref="G1280">IFERROR(IF(D1280=1*MID(tblSalaries[[#This Row],[How many hours of a day you work on Excel]],E1280,F1280),"",1*MID(tblSalaries[[#This Row],[How many hours of a day you work on Excel]],E1280,F1280)),0)</f>
        <v>6</v>
      </c>
      <c r="H1280" s="11">
        <f t="shared" si="60"/>
        <v>5</v>
      </c>
      <c r="I1280" s="11">
        <f t="shared" si="61"/>
        <v>4</v>
      </c>
      <c r="J1280" s="11">
        <f t="shared" si="59"/>
        <v>6</v>
      </c>
    </row>
    <row r="1281" spans="2:10">
      <c r="B1281" s="9">
        <f t="array" ref="B1281">MIN(IFERROR(FIND(lstNum,tblSalaries[[#This Row],[How many hours of a day you work on Excel]]),""))</f>
        <v>1</v>
      </c>
      <c r="C1281" s="9">
        <f t="array" ref="C1281">SUMPRODUCT(COUNTIF(lstDigits,MID(tblSalaries[[#This Row],[How many hours of a day you work on Excel]],ROW($1:$9),1)))</f>
        <v>2</v>
      </c>
      <c r="D1281" s="11">
        <f t="array" ref="D1281">IFERROR(1*MID(tblSalaries[[#This Row],[How many hours of a day you work on Excel]],B1281,C1281),0)</f>
        <v>2</v>
      </c>
      <c r="E1281" s="9">
        <f t="array" ref="E1281">MIN(IFERROR(FIND(lstNum,tblSalaries[[#This Row],[How many hours of a day you work on Excel]],B1281+1),""))</f>
        <v>6</v>
      </c>
      <c r="F1281" s="9">
        <f t="array" ref="F1281">SUMPRODUCT(COUNTIF(lstDigits,MID(tblSalaries[[#This Row],[How many hours of a day you work on Excel]],ROW($1:$9)+1,1)))</f>
        <v>1</v>
      </c>
      <c r="G1281" s="11">
        <f t="array" ref="G1281">IFERROR(IF(D1281=1*MID(tblSalaries[[#This Row],[How many hours of a day you work on Excel]],E1281,F1281),"",1*MID(tblSalaries[[#This Row],[How many hours of a day you work on Excel]],E1281,F1281)),0)</f>
        <v>3</v>
      </c>
      <c r="H1281" s="11">
        <f t="shared" si="60"/>
        <v>2.5</v>
      </c>
      <c r="I1281" s="11">
        <f t="shared" si="61"/>
        <v>2</v>
      </c>
      <c r="J1281" s="11">
        <f t="shared" si="59"/>
        <v>3</v>
      </c>
    </row>
    <row r="1282" spans="2:10">
      <c r="B1282" s="9">
        <f t="array" ref="B1282">MIN(IFERROR(FIND(lstNum,tblSalaries[[#This Row],[How many hours of a day you work on Excel]]),""))</f>
        <v>1</v>
      </c>
      <c r="C1282" s="9">
        <f t="array" ref="C1282">SUMPRODUCT(COUNTIF(lstDigits,MID(tblSalaries[[#This Row],[How many hours of a day you work on Excel]],ROW($1:$9),1)))</f>
        <v>2</v>
      </c>
      <c r="D1282" s="11">
        <f t="array" ref="D1282">IFERROR(1*MID(tblSalaries[[#This Row],[How many hours of a day you work on Excel]],B1282,C1282),0)</f>
        <v>4</v>
      </c>
      <c r="E1282" s="9">
        <f t="array" ref="E1282">MIN(IFERROR(FIND(lstNum,tblSalaries[[#This Row],[How many hours of a day you work on Excel]],B1282+1),""))</f>
        <v>6</v>
      </c>
      <c r="F1282" s="9">
        <f t="array" ref="F1282">SUMPRODUCT(COUNTIF(lstDigits,MID(tblSalaries[[#This Row],[How many hours of a day you work on Excel]],ROW($1:$9)+1,1)))</f>
        <v>1</v>
      </c>
      <c r="G1282" s="11">
        <f t="array" ref="G1282">IFERROR(IF(D1282=1*MID(tblSalaries[[#This Row],[How many hours of a day you work on Excel]],E1282,F1282),"",1*MID(tblSalaries[[#This Row],[How many hours of a day you work on Excel]],E1282,F1282)),0)</f>
        <v>6</v>
      </c>
      <c r="H1282" s="11">
        <f t="shared" si="60"/>
        <v>5</v>
      </c>
      <c r="I1282" s="11">
        <f t="shared" si="61"/>
        <v>4</v>
      </c>
      <c r="J1282" s="11">
        <f t="shared" si="59"/>
        <v>6</v>
      </c>
    </row>
    <row r="1283" spans="2:10">
      <c r="B1283" s="9">
        <f t="array" ref="B1283">MIN(IFERROR(FIND(lstNum,tblSalaries[[#This Row],[How many hours of a day you work on Excel]]),""))</f>
        <v>1</v>
      </c>
      <c r="C1283" s="9">
        <f t="array" ref="C1283">SUMPRODUCT(COUNTIF(lstDigits,MID(tblSalaries[[#This Row],[How many hours of a day you work on Excel]],ROW($1:$9),1)))</f>
        <v>2</v>
      </c>
      <c r="D1283" s="11">
        <f t="array" ref="D1283">IFERROR(1*MID(tblSalaries[[#This Row],[How many hours of a day you work on Excel]],B1283,C1283),0)</f>
        <v>2</v>
      </c>
      <c r="E1283" s="9">
        <f t="array" ref="E1283">MIN(IFERROR(FIND(lstNum,tblSalaries[[#This Row],[How many hours of a day you work on Excel]],B1283+1),""))</f>
        <v>6</v>
      </c>
      <c r="F1283" s="9">
        <f t="array" ref="F1283">SUMPRODUCT(COUNTIF(lstDigits,MID(tblSalaries[[#This Row],[How many hours of a day you work on Excel]],ROW($1:$9)+1,1)))</f>
        <v>1</v>
      </c>
      <c r="G1283" s="11">
        <f t="array" ref="G1283">IFERROR(IF(D1283=1*MID(tblSalaries[[#This Row],[How many hours of a day you work on Excel]],E1283,F1283),"",1*MID(tblSalaries[[#This Row],[How many hours of a day you work on Excel]],E1283,F1283)),0)</f>
        <v>3</v>
      </c>
      <c r="H1283" s="11">
        <f t="shared" si="60"/>
        <v>2.5</v>
      </c>
      <c r="I1283" s="11">
        <f t="shared" si="61"/>
        <v>2</v>
      </c>
      <c r="J1283" s="11">
        <f t="shared" si="59"/>
        <v>3</v>
      </c>
    </row>
    <row r="1284" spans="2:10">
      <c r="B1284" s="9">
        <f t="array" ref="B1284">MIN(IFERROR(FIND(lstNum,tblSalaries[[#This Row],[How many hours of a day you work on Excel]]),""))</f>
        <v>1</v>
      </c>
      <c r="C1284" s="9">
        <f t="array" ref="C1284">SUMPRODUCT(COUNTIF(lstDigits,MID(tblSalaries[[#This Row],[How many hours of a day you work on Excel]],ROW($1:$9),1)))</f>
        <v>2</v>
      </c>
      <c r="D1284" s="11">
        <f t="array" ref="D1284">IFERROR(1*MID(tblSalaries[[#This Row],[How many hours of a day you work on Excel]],B1284,C1284),0)</f>
        <v>1</v>
      </c>
      <c r="E1284" s="9">
        <f t="array" ref="E1284">MIN(IFERROR(FIND(lstNum,tblSalaries[[#This Row],[How many hours of a day you work on Excel]],B1284+1),""))</f>
        <v>6</v>
      </c>
      <c r="F1284" s="9">
        <f t="array" ref="F1284">SUMPRODUCT(COUNTIF(lstDigits,MID(tblSalaries[[#This Row],[How many hours of a day you work on Excel]],ROW($1:$9)+1,1)))</f>
        <v>1</v>
      </c>
      <c r="G1284" s="11">
        <f t="array" ref="G1284">IFERROR(IF(D1284=1*MID(tblSalaries[[#This Row],[How many hours of a day you work on Excel]],E1284,F1284),"",1*MID(tblSalaries[[#This Row],[How many hours of a day you work on Excel]],E1284,F1284)),0)</f>
        <v>2</v>
      </c>
      <c r="H1284" s="11">
        <f t="shared" si="60"/>
        <v>1.5</v>
      </c>
      <c r="I1284" s="11">
        <f t="shared" si="61"/>
        <v>1</v>
      </c>
      <c r="J1284" s="11">
        <f t="shared" si="59"/>
        <v>2</v>
      </c>
    </row>
    <row r="1285" spans="2:10">
      <c r="B1285" s="9">
        <f t="array" ref="B1285">MIN(IFERROR(FIND(lstNum,tblSalaries[[#This Row],[How many hours of a day you work on Excel]]),""))</f>
        <v>1</v>
      </c>
      <c r="C1285" s="9">
        <f t="array" ref="C1285">SUMPRODUCT(COUNTIF(lstDigits,MID(tblSalaries[[#This Row],[How many hours of a day you work on Excel]],ROW($1:$9),1)))</f>
        <v>2</v>
      </c>
      <c r="D1285" s="11">
        <f t="array" ref="D1285">IFERROR(1*MID(tblSalaries[[#This Row],[How many hours of a day you work on Excel]],B1285,C1285),0)</f>
        <v>4</v>
      </c>
      <c r="E1285" s="9">
        <f t="array" ref="E1285">MIN(IFERROR(FIND(lstNum,tblSalaries[[#This Row],[How many hours of a day you work on Excel]],B1285+1),""))</f>
        <v>6</v>
      </c>
      <c r="F1285" s="9">
        <f t="array" ref="F1285">SUMPRODUCT(COUNTIF(lstDigits,MID(tblSalaries[[#This Row],[How many hours of a day you work on Excel]],ROW($1:$9)+1,1)))</f>
        <v>1</v>
      </c>
      <c r="G1285" s="11">
        <f t="array" ref="G1285">IFERROR(IF(D1285=1*MID(tblSalaries[[#This Row],[How many hours of a day you work on Excel]],E1285,F1285),"",1*MID(tblSalaries[[#This Row],[How many hours of a day you work on Excel]],E1285,F1285)),0)</f>
        <v>6</v>
      </c>
      <c r="H1285" s="11">
        <f t="shared" si="60"/>
        <v>5</v>
      </c>
      <c r="I1285" s="11">
        <f t="shared" si="61"/>
        <v>4</v>
      </c>
      <c r="J1285" s="11">
        <f t="shared" si="59"/>
        <v>6</v>
      </c>
    </row>
    <row r="1286" spans="2:10">
      <c r="B1286" s="9">
        <f t="array" ref="B1286">MIN(IFERROR(FIND(lstNum,tblSalaries[[#This Row],[How many hours of a day you work on Excel]]),""))</f>
        <v>1</v>
      </c>
      <c r="C1286" s="9">
        <f t="array" ref="C1286">SUMPRODUCT(COUNTIF(lstDigits,MID(tblSalaries[[#This Row],[How many hours of a day you work on Excel]],ROW($1:$9),1)))</f>
        <v>2</v>
      </c>
      <c r="D1286" s="11">
        <f t="array" ref="D1286">IFERROR(1*MID(tblSalaries[[#This Row],[How many hours of a day you work on Excel]],B1286,C1286),0)</f>
        <v>2</v>
      </c>
      <c r="E1286" s="9">
        <f t="array" ref="E1286">MIN(IFERROR(FIND(lstNum,tblSalaries[[#This Row],[How many hours of a day you work on Excel]],B1286+1),""))</f>
        <v>6</v>
      </c>
      <c r="F1286" s="9">
        <f t="array" ref="F1286">SUMPRODUCT(COUNTIF(lstDigits,MID(tblSalaries[[#This Row],[How many hours of a day you work on Excel]],ROW($1:$9)+1,1)))</f>
        <v>1</v>
      </c>
      <c r="G1286" s="11">
        <f t="array" ref="G1286">IFERROR(IF(D1286=1*MID(tblSalaries[[#This Row],[How many hours of a day you work on Excel]],E1286,F1286),"",1*MID(tblSalaries[[#This Row],[How many hours of a day you work on Excel]],E1286,F1286)),0)</f>
        <v>3</v>
      </c>
      <c r="H1286" s="11">
        <f t="shared" si="60"/>
        <v>2.5</v>
      </c>
      <c r="I1286" s="11">
        <f t="shared" si="61"/>
        <v>2</v>
      </c>
      <c r="J1286" s="11">
        <f t="shared" si="59"/>
        <v>3</v>
      </c>
    </row>
    <row r="1287" spans="2:10">
      <c r="B1287" s="9">
        <f t="array" ref="B1287">MIN(IFERROR(FIND(lstNum,tblSalaries[[#This Row],[How many hours of a day you work on Excel]]),""))</f>
        <v>9</v>
      </c>
      <c r="C1287" s="9">
        <f t="array" ref="C1287">SUMPRODUCT(COUNTIF(lstDigits,MID(tblSalaries[[#This Row],[How many hours of a day you work on Excel]],ROW($1:$9),1)))</f>
        <v>1</v>
      </c>
      <c r="D1287" s="11">
        <f t="array" ref="D1287">IFERROR(1*MID(tblSalaries[[#This Row],[How many hours of a day you work on Excel]],B1287,C1287),0)</f>
        <v>8</v>
      </c>
      <c r="E1287" s="9">
        <f t="array" ref="E1287">MIN(IFERROR(FIND(lstNum,tblSalaries[[#This Row],[How many hours of a day you work on Excel]],B1287+1),""))</f>
        <v>31</v>
      </c>
      <c r="F1287" s="9">
        <f t="array" ref="F1287">SUMPRODUCT(COUNTIF(lstDigits,MID(tblSalaries[[#This Row],[How many hours of a day you work on Excel]],ROW($1:$9)+1,1)))</f>
        <v>1</v>
      </c>
      <c r="G1287" s="11" t="str">
        <f t="array" ref="G1287">IFERROR(IF(D1287=1*MID(tblSalaries[[#This Row],[How many hours of a day you work on Excel]],E1287,F1287),"",1*MID(tblSalaries[[#This Row],[How many hours of a day you work on Excel]],E1287,F1287)),0)</f>
        <v/>
      </c>
      <c r="H1287" s="11">
        <f t="shared" si="60"/>
        <v>8</v>
      </c>
      <c r="I1287" s="11">
        <f t="shared" si="61"/>
        <v>8</v>
      </c>
      <c r="J1287" s="11">
        <f t="shared" ref="J1287:J1350" si="62">MAX(D1287,G1287)</f>
        <v>8</v>
      </c>
    </row>
    <row r="1288" spans="2:10">
      <c r="B1288" s="9">
        <f t="array" ref="B1288">MIN(IFERROR(FIND(lstNum,tblSalaries[[#This Row],[How many hours of a day you work on Excel]]),""))</f>
        <v>1</v>
      </c>
      <c r="C1288" s="9">
        <f t="array" ref="C1288">SUMPRODUCT(COUNTIF(lstDigits,MID(tblSalaries[[#This Row],[How many hours of a day you work on Excel]],ROW($1:$9),1)))</f>
        <v>2</v>
      </c>
      <c r="D1288" s="11">
        <f t="array" ref="D1288">IFERROR(1*MID(tblSalaries[[#This Row],[How many hours of a day you work on Excel]],B1288,C1288),0)</f>
        <v>1</v>
      </c>
      <c r="E1288" s="9">
        <f t="array" ref="E1288">MIN(IFERROR(FIND(lstNum,tblSalaries[[#This Row],[How many hours of a day you work on Excel]],B1288+1),""))</f>
        <v>6</v>
      </c>
      <c r="F1288" s="9">
        <f t="array" ref="F1288">SUMPRODUCT(COUNTIF(lstDigits,MID(tblSalaries[[#This Row],[How many hours of a day you work on Excel]],ROW($1:$9)+1,1)))</f>
        <v>1</v>
      </c>
      <c r="G1288" s="11">
        <f t="array" ref="G1288">IFERROR(IF(D1288=1*MID(tblSalaries[[#This Row],[How many hours of a day you work on Excel]],E1288,F1288),"",1*MID(tblSalaries[[#This Row],[How many hours of a day you work on Excel]],E1288,F1288)),0)</f>
        <v>2</v>
      </c>
      <c r="H1288" s="11">
        <f t="shared" si="60"/>
        <v>1.5</v>
      </c>
      <c r="I1288" s="11">
        <f t="shared" si="61"/>
        <v>1</v>
      </c>
      <c r="J1288" s="11">
        <f t="shared" si="62"/>
        <v>2</v>
      </c>
    </row>
    <row r="1289" spans="2:10">
      <c r="B1289" s="9">
        <f t="array" ref="B1289">MIN(IFERROR(FIND(lstNum,tblSalaries[[#This Row],[How many hours of a day you work on Excel]]),""))</f>
        <v>1</v>
      </c>
      <c r="C1289" s="9">
        <f t="array" ref="C1289">SUMPRODUCT(COUNTIF(lstDigits,MID(tblSalaries[[#This Row],[How many hours of a day you work on Excel]],ROW($1:$9),1)))</f>
        <v>2</v>
      </c>
      <c r="D1289" s="11">
        <f t="array" ref="D1289">IFERROR(1*MID(tblSalaries[[#This Row],[How many hours of a day you work on Excel]],B1289,C1289),0)</f>
        <v>2</v>
      </c>
      <c r="E1289" s="9">
        <f t="array" ref="E1289">MIN(IFERROR(FIND(lstNum,tblSalaries[[#This Row],[How many hours of a day you work on Excel]],B1289+1),""))</f>
        <v>6</v>
      </c>
      <c r="F1289" s="9">
        <f t="array" ref="F1289">SUMPRODUCT(COUNTIF(lstDigits,MID(tblSalaries[[#This Row],[How many hours of a day you work on Excel]],ROW($1:$9)+1,1)))</f>
        <v>1</v>
      </c>
      <c r="G1289" s="11">
        <f t="array" ref="G1289">IFERROR(IF(D1289=1*MID(tblSalaries[[#This Row],[How many hours of a day you work on Excel]],E1289,F1289),"",1*MID(tblSalaries[[#This Row],[How many hours of a day you work on Excel]],E1289,F1289)),0)</f>
        <v>3</v>
      </c>
      <c r="H1289" s="11">
        <f t="shared" si="60"/>
        <v>2.5</v>
      </c>
      <c r="I1289" s="11">
        <f t="shared" si="61"/>
        <v>2</v>
      </c>
      <c r="J1289" s="11">
        <f t="shared" si="62"/>
        <v>3</v>
      </c>
    </row>
    <row r="1290" spans="2:10">
      <c r="B1290" s="9">
        <f t="array" ref="B1290">MIN(IFERROR(FIND(lstNum,tblSalaries[[#This Row],[How many hours of a day you work on Excel]]),""))</f>
        <v>1</v>
      </c>
      <c r="C1290" s="9">
        <f t="array" ref="C1290">SUMPRODUCT(COUNTIF(lstDigits,MID(tblSalaries[[#This Row],[How many hours of a day you work on Excel]],ROW($1:$9),1)))</f>
        <v>2</v>
      </c>
      <c r="D1290" s="11">
        <f t="array" ref="D1290">IFERROR(1*MID(tblSalaries[[#This Row],[How many hours of a day you work on Excel]],B1290,C1290),0)</f>
        <v>4</v>
      </c>
      <c r="E1290" s="9">
        <f t="array" ref="E1290">MIN(IFERROR(FIND(lstNum,tblSalaries[[#This Row],[How many hours of a day you work on Excel]],B1290+1),""))</f>
        <v>6</v>
      </c>
      <c r="F1290" s="9">
        <f t="array" ref="F1290">SUMPRODUCT(COUNTIF(lstDigits,MID(tblSalaries[[#This Row],[How many hours of a day you work on Excel]],ROW($1:$9)+1,1)))</f>
        <v>1</v>
      </c>
      <c r="G1290" s="11">
        <f t="array" ref="G1290">IFERROR(IF(D1290=1*MID(tblSalaries[[#This Row],[How many hours of a day you work on Excel]],E1290,F1290),"",1*MID(tblSalaries[[#This Row],[How many hours of a day you work on Excel]],E1290,F1290)),0)</f>
        <v>6</v>
      </c>
      <c r="H1290" s="11">
        <f t="shared" si="60"/>
        <v>5</v>
      </c>
      <c r="I1290" s="11">
        <f t="shared" si="61"/>
        <v>4</v>
      </c>
      <c r="J1290" s="11">
        <f t="shared" si="62"/>
        <v>6</v>
      </c>
    </row>
    <row r="1291" spans="2:10">
      <c r="B1291" s="9">
        <f t="array" ref="B1291">MIN(IFERROR(FIND(lstNum,tblSalaries[[#This Row],[How many hours of a day you work on Excel]]),""))</f>
        <v>1</v>
      </c>
      <c r="C1291" s="9">
        <f t="array" ref="C1291">SUMPRODUCT(COUNTIF(lstDigits,MID(tblSalaries[[#This Row],[How many hours of a day you work on Excel]],ROW($1:$9),1)))</f>
        <v>2</v>
      </c>
      <c r="D1291" s="11">
        <f t="array" ref="D1291">IFERROR(1*MID(tblSalaries[[#This Row],[How many hours of a day you work on Excel]],B1291,C1291),0)</f>
        <v>4</v>
      </c>
      <c r="E1291" s="9">
        <f t="array" ref="E1291">MIN(IFERROR(FIND(lstNum,tblSalaries[[#This Row],[How many hours of a day you work on Excel]],B1291+1),""))</f>
        <v>6</v>
      </c>
      <c r="F1291" s="9">
        <f t="array" ref="F1291">SUMPRODUCT(COUNTIF(lstDigits,MID(tblSalaries[[#This Row],[How many hours of a day you work on Excel]],ROW($1:$9)+1,1)))</f>
        <v>1</v>
      </c>
      <c r="G1291" s="11">
        <f t="array" ref="G1291">IFERROR(IF(D1291=1*MID(tblSalaries[[#This Row],[How many hours of a day you work on Excel]],E1291,F1291),"",1*MID(tblSalaries[[#This Row],[How many hours of a day you work on Excel]],E1291,F1291)),0)</f>
        <v>6</v>
      </c>
      <c r="H1291" s="11">
        <f t="shared" si="60"/>
        <v>5</v>
      </c>
      <c r="I1291" s="11">
        <f t="shared" si="61"/>
        <v>4</v>
      </c>
      <c r="J1291" s="11">
        <f t="shared" si="62"/>
        <v>6</v>
      </c>
    </row>
    <row r="1292" spans="2:10">
      <c r="B1292" s="9">
        <f t="array" ref="B1292">MIN(IFERROR(FIND(lstNum,tblSalaries[[#This Row],[How many hours of a day you work on Excel]]),""))</f>
        <v>1</v>
      </c>
      <c r="C1292" s="9">
        <f t="array" ref="C1292">SUMPRODUCT(COUNTIF(lstDigits,MID(tblSalaries[[#This Row],[How many hours of a day you work on Excel]],ROW($1:$9),1)))</f>
        <v>2</v>
      </c>
      <c r="D1292" s="11">
        <f t="array" ref="D1292">IFERROR(1*MID(tblSalaries[[#This Row],[How many hours of a day you work on Excel]],B1292,C1292),0)</f>
        <v>2</v>
      </c>
      <c r="E1292" s="9">
        <f t="array" ref="E1292">MIN(IFERROR(FIND(lstNum,tblSalaries[[#This Row],[How many hours of a day you work on Excel]],B1292+1),""))</f>
        <v>6</v>
      </c>
      <c r="F1292" s="9">
        <f t="array" ref="F1292">SUMPRODUCT(COUNTIF(lstDigits,MID(tblSalaries[[#This Row],[How many hours of a day you work on Excel]],ROW($1:$9)+1,1)))</f>
        <v>1</v>
      </c>
      <c r="G1292" s="11">
        <f t="array" ref="G1292">IFERROR(IF(D1292=1*MID(tblSalaries[[#This Row],[How many hours of a day you work on Excel]],E1292,F1292),"",1*MID(tblSalaries[[#This Row],[How many hours of a day you work on Excel]],E1292,F1292)),0)</f>
        <v>3</v>
      </c>
      <c r="H1292" s="11">
        <f t="shared" si="60"/>
        <v>2.5</v>
      </c>
      <c r="I1292" s="11">
        <f t="shared" si="61"/>
        <v>2</v>
      </c>
      <c r="J1292" s="11">
        <f t="shared" si="62"/>
        <v>3</v>
      </c>
    </row>
    <row r="1293" spans="2:10">
      <c r="B1293" s="9">
        <f t="array" ref="B1293">MIN(IFERROR(FIND(lstNum,tblSalaries[[#This Row],[How many hours of a day you work on Excel]]),""))</f>
        <v>1</v>
      </c>
      <c r="C1293" s="9">
        <f t="array" ref="C1293">SUMPRODUCT(COUNTIF(lstDigits,MID(tblSalaries[[#This Row],[How many hours of a day you work on Excel]],ROW($1:$9),1)))</f>
        <v>2</v>
      </c>
      <c r="D1293" s="11">
        <f t="array" ref="D1293">IFERROR(1*MID(tblSalaries[[#This Row],[How many hours of a day you work on Excel]],B1293,C1293),0)</f>
        <v>1</v>
      </c>
      <c r="E1293" s="9">
        <f t="array" ref="E1293">MIN(IFERROR(FIND(lstNum,tblSalaries[[#This Row],[How many hours of a day you work on Excel]],B1293+1),""))</f>
        <v>6</v>
      </c>
      <c r="F1293" s="9">
        <f t="array" ref="F1293">SUMPRODUCT(COUNTIF(lstDigits,MID(tblSalaries[[#This Row],[How many hours of a day you work on Excel]],ROW($1:$9)+1,1)))</f>
        <v>1</v>
      </c>
      <c r="G1293" s="11">
        <f t="array" ref="G1293">IFERROR(IF(D1293=1*MID(tblSalaries[[#This Row],[How many hours of a day you work on Excel]],E1293,F1293),"",1*MID(tblSalaries[[#This Row],[How many hours of a day you work on Excel]],E1293,F1293)),0)</f>
        <v>2</v>
      </c>
      <c r="H1293" s="11">
        <f t="shared" si="60"/>
        <v>1.5</v>
      </c>
      <c r="I1293" s="11">
        <f t="shared" si="61"/>
        <v>1</v>
      </c>
      <c r="J1293" s="11">
        <f t="shared" si="62"/>
        <v>2</v>
      </c>
    </row>
    <row r="1294" spans="2:10">
      <c r="B1294" s="9">
        <f t="array" ref="B1294">MIN(IFERROR(FIND(lstNum,tblSalaries[[#This Row],[How many hours of a day you work on Excel]]),""))</f>
        <v>9</v>
      </c>
      <c r="C1294" s="9">
        <f t="array" ref="C1294">SUMPRODUCT(COUNTIF(lstDigits,MID(tblSalaries[[#This Row],[How many hours of a day you work on Excel]],ROW($1:$9),1)))</f>
        <v>1</v>
      </c>
      <c r="D1294" s="11">
        <f t="array" ref="D1294">IFERROR(1*MID(tblSalaries[[#This Row],[How many hours of a day you work on Excel]],B1294,C1294),0)</f>
        <v>8</v>
      </c>
      <c r="E1294" s="9">
        <f t="array" ref="E1294">MIN(IFERROR(FIND(lstNum,tblSalaries[[#This Row],[How many hours of a day you work on Excel]],B1294+1),""))</f>
        <v>31</v>
      </c>
      <c r="F1294" s="9">
        <f t="array" ref="F1294">SUMPRODUCT(COUNTIF(lstDigits,MID(tblSalaries[[#This Row],[How many hours of a day you work on Excel]],ROW($1:$9)+1,1)))</f>
        <v>1</v>
      </c>
      <c r="G1294" s="11" t="str">
        <f t="array" ref="G1294">IFERROR(IF(D1294=1*MID(tblSalaries[[#This Row],[How many hours of a day you work on Excel]],E1294,F1294),"",1*MID(tblSalaries[[#This Row],[How many hours of a day you work on Excel]],E1294,F1294)),0)</f>
        <v/>
      </c>
      <c r="H1294" s="11">
        <f t="shared" si="60"/>
        <v>8</v>
      </c>
      <c r="I1294" s="11">
        <f t="shared" si="61"/>
        <v>8</v>
      </c>
      <c r="J1294" s="11">
        <f t="shared" si="62"/>
        <v>8</v>
      </c>
    </row>
    <row r="1295" spans="2:10">
      <c r="B1295" s="9">
        <f t="array" ref="B1295">MIN(IFERROR(FIND(lstNum,tblSalaries[[#This Row],[How many hours of a day you work on Excel]]),""))</f>
        <v>1</v>
      </c>
      <c r="C1295" s="9">
        <f t="array" ref="C1295">SUMPRODUCT(COUNTIF(lstDigits,MID(tblSalaries[[#This Row],[How many hours of a day you work on Excel]],ROW($1:$9),1)))</f>
        <v>2</v>
      </c>
      <c r="D1295" s="11">
        <f t="array" ref="D1295">IFERROR(1*MID(tblSalaries[[#This Row],[How many hours of a day you work on Excel]],B1295,C1295),0)</f>
        <v>4</v>
      </c>
      <c r="E1295" s="9">
        <f t="array" ref="E1295">MIN(IFERROR(FIND(lstNum,tblSalaries[[#This Row],[How many hours of a day you work on Excel]],B1295+1),""))</f>
        <v>6</v>
      </c>
      <c r="F1295" s="9">
        <f t="array" ref="F1295">SUMPRODUCT(COUNTIF(lstDigits,MID(tblSalaries[[#This Row],[How many hours of a day you work on Excel]],ROW($1:$9)+1,1)))</f>
        <v>1</v>
      </c>
      <c r="G1295" s="11">
        <f t="array" ref="G1295">IFERROR(IF(D1295=1*MID(tblSalaries[[#This Row],[How many hours of a day you work on Excel]],E1295,F1295),"",1*MID(tblSalaries[[#This Row],[How many hours of a day you work on Excel]],E1295,F1295)),0)</f>
        <v>6</v>
      </c>
      <c r="H1295" s="11">
        <f t="shared" si="60"/>
        <v>5</v>
      </c>
      <c r="I1295" s="11">
        <f t="shared" si="61"/>
        <v>4</v>
      </c>
      <c r="J1295" s="11">
        <f t="shared" si="62"/>
        <v>6</v>
      </c>
    </row>
    <row r="1296" spans="2:10">
      <c r="B1296" s="9">
        <f t="array" ref="B1296">MIN(IFERROR(FIND(lstNum,tblSalaries[[#This Row],[How many hours of a day you work on Excel]]),""))</f>
        <v>1</v>
      </c>
      <c r="C1296" s="9">
        <f t="array" ref="C1296">SUMPRODUCT(COUNTIF(lstDigits,MID(tblSalaries[[#This Row],[How many hours of a day you work on Excel]],ROW($1:$9),1)))</f>
        <v>2</v>
      </c>
      <c r="D1296" s="11">
        <f t="array" ref="D1296">IFERROR(1*MID(tblSalaries[[#This Row],[How many hours of a day you work on Excel]],B1296,C1296),0)</f>
        <v>1</v>
      </c>
      <c r="E1296" s="9">
        <f t="array" ref="E1296">MIN(IFERROR(FIND(lstNum,tblSalaries[[#This Row],[How many hours of a day you work on Excel]],B1296+1),""))</f>
        <v>6</v>
      </c>
      <c r="F1296" s="9">
        <f t="array" ref="F1296">SUMPRODUCT(COUNTIF(lstDigits,MID(tblSalaries[[#This Row],[How many hours of a day you work on Excel]],ROW($1:$9)+1,1)))</f>
        <v>1</v>
      </c>
      <c r="G1296" s="11">
        <f t="array" ref="G1296">IFERROR(IF(D1296=1*MID(tblSalaries[[#This Row],[How many hours of a day you work on Excel]],E1296,F1296),"",1*MID(tblSalaries[[#This Row],[How many hours of a day you work on Excel]],E1296,F1296)),0)</f>
        <v>2</v>
      </c>
      <c r="H1296" s="11">
        <f t="shared" si="60"/>
        <v>1.5</v>
      </c>
      <c r="I1296" s="11">
        <f t="shared" si="61"/>
        <v>1</v>
      </c>
      <c r="J1296" s="11">
        <f t="shared" si="62"/>
        <v>2</v>
      </c>
    </row>
    <row r="1297" spans="2:10">
      <c r="B1297" s="9">
        <f t="array" ref="B1297">MIN(IFERROR(FIND(lstNum,tblSalaries[[#This Row],[How many hours of a day you work on Excel]]),""))</f>
        <v>1</v>
      </c>
      <c r="C1297" s="9">
        <f t="array" ref="C1297">SUMPRODUCT(COUNTIF(lstDigits,MID(tblSalaries[[#This Row],[How many hours of a day you work on Excel]],ROW($1:$9),1)))</f>
        <v>2</v>
      </c>
      <c r="D1297" s="11">
        <f t="array" ref="D1297">IFERROR(1*MID(tblSalaries[[#This Row],[How many hours of a day you work on Excel]],B1297,C1297),0)</f>
        <v>4</v>
      </c>
      <c r="E1297" s="9">
        <f t="array" ref="E1297">MIN(IFERROR(FIND(lstNum,tblSalaries[[#This Row],[How many hours of a day you work on Excel]],B1297+1),""))</f>
        <v>6</v>
      </c>
      <c r="F1297" s="9">
        <f t="array" ref="F1297">SUMPRODUCT(COUNTIF(lstDigits,MID(tblSalaries[[#This Row],[How many hours of a day you work on Excel]],ROW($1:$9)+1,1)))</f>
        <v>1</v>
      </c>
      <c r="G1297" s="11">
        <f t="array" ref="G1297">IFERROR(IF(D1297=1*MID(tblSalaries[[#This Row],[How many hours of a day you work on Excel]],E1297,F1297),"",1*MID(tblSalaries[[#This Row],[How many hours of a day you work on Excel]],E1297,F1297)),0)</f>
        <v>6</v>
      </c>
      <c r="H1297" s="11">
        <f t="shared" si="60"/>
        <v>5</v>
      </c>
      <c r="I1297" s="11">
        <f t="shared" si="61"/>
        <v>4</v>
      </c>
      <c r="J1297" s="11">
        <f t="shared" si="62"/>
        <v>6</v>
      </c>
    </row>
    <row r="1298" spans="2:10">
      <c r="B1298" s="9">
        <f t="array" ref="B1298">MIN(IFERROR(FIND(lstNum,tblSalaries[[#This Row],[How many hours of a day you work on Excel]]),""))</f>
        <v>1</v>
      </c>
      <c r="C1298" s="9">
        <f t="array" ref="C1298">SUMPRODUCT(COUNTIF(lstDigits,MID(tblSalaries[[#This Row],[How many hours of a day you work on Excel]],ROW($1:$9),1)))</f>
        <v>2</v>
      </c>
      <c r="D1298" s="11">
        <f t="array" ref="D1298">IFERROR(1*MID(tblSalaries[[#This Row],[How many hours of a day you work on Excel]],B1298,C1298),0)</f>
        <v>1</v>
      </c>
      <c r="E1298" s="9">
        <f t="array" ref="E1298">MIN(IFERROR(FIND(lstNum,tblSalaries[[#This Row],[How many hours of a day you work on Excel]],B1298+1),""))</f>
        <v>6</v>
      </c>
      <c r="F1298" s="9">
        <f t="array" ref="F1298">SUMPRODUCT(COUNTIF(lstDigits,MID(tblSalaries[[#This Row],[How many hours of a day you work on Excel]],ROW($1:$9)+1,1)))</f>
        <v>1</v>
      </c>
      <c r="G1298" s="11">
        <f t="array" ref="G1298">IFERROR(IF(D1298=1*MID(tblSalaries[[#This Row],[How many hours of a day you work on Excel]],E1298,F1298),"",1*MID(tblSalaries[[#This Row],[How many hours of a day you work on Excel]],E1298,F1298)),0)</f>
        <v>2</v>
      </c>
      <c r="H1298" s="11">
        <f t="shared" si="60"/>
        <v>1.5</v>
      </c>
      <c r="I1298" s="11">
        <f t="shared" si="61"/>
        <v>1</v>
      </c>
      <c r="J1298" s="11">
        <f t="shared" si="62"/>
        <v>2</v>
      </c>
    </row>
    <row r="1299" spans="2:10">
      <c r="B1299" s="9">
        <f t="array" ref="B1299">MIN(IFERROR(FIND(lstNum,tblSalaries[[#This Row],[How many hours of a day you work on Excel]]),""))</f>
        <v>9</v>
      </c>
      <c r="C1299" s="9">
        <f t="array" ref="C1299">SUMPRODUCT(COUNTIF(lstDigits,MID(tblSalaries[[#This Row],[How many hours of a day you work on Excel]],ROW($1:$9),1)))</f>
        <v>1</v>
      </c>
      <c r="D1299" s="11">
        <f t="array" ref="D1299">IFERROR(1*MID(tblSalaries[[#This Row],[How many hours of a day you work on Excel]],B1299,C1299),0)</f>
        <v>8</v>
      </c>
      <c r="E1299" s="9">
        <f t="array" ref="E1299">MIN(IFERROR(FIND(lstNum,tblSalaries[[#This Row],[How many hours of a day you work on Excel]],B1299+1),""))</f>
        <v>31</v>
      </c>
      <c r="F1299" s="9">
        <f t="array" ref="F1299">SUMPRODUCT(COUNTIF(lstDigits,MID(tblSalaries[[#This Row],[How many hours of a day you work on Excel]],ROW($1:$9)+1,1)))</f>
        <v>1</v>
      </c>
      <c r="G1299" s="11" t="str">
        <f t="array" ref="G1299">IFERROR(IF(D1299=1*MID(tblSalaries[[#This Row],[How many hours of a day you work on Excel]],E1299,F1299),"",1*MID(tblSalaries[[#This Row],[How many hours of a day you work on Excel]],E1299,F1299)),0)</f>
        <v/>
      </c>
      <c r="H1299" s="11">
        <f t="shared" si="60"/>
        <v>8</v>
      </c>
      <c r="I1299" s="11">
        <f t="shared" si="61"/>
        <v>8</v>
      </c>
      <c r="J1299" s="11">
        <f t="shared" si="62"/>
        <v>8</v>
      </c>
    </row>
    <row r="1300" spans="2:10">
      <c r="B1300" s="9">
        <f t="array" ref="B1300">MIN(IFERROR(FIND(lstNum,tblSalaries[[#This Row],[How many hours of a day you work on Excel]]),""))</f>
        <v>1</v>
      </c>
      <c r="C1300" s="9">
        <f t="array" ref="C1300">SUMPRODUCT(COUNTIF(lstDigits,MID(tblSalaries[[#This Row],[How many hours of a day you work on Excel]],ROW($1:$9),1)))</f>
        <v>2</v>
      </c>
      <c r="D1300" s="11">
        <f t="array" ref="D1300">IFERROR(1*MID(tblSalaries[[#This Row],[How many hours of a day you work on Excel]],B1300,C1300),0)</f>
        <v>4</v>
      </c>
      <c r="E1300" s="9">
        <f t="array" ref="E1300">MIN(IFERROR(FIND(lstNum,tblSalaries[[#This Row],[How many hours of a day you work on Excel]],B1300+1),""))</f>
        <v>6</v>
      </c>
      <c r="F1300" s="9">
        <f t="array" ref="F1300">SUMPRODUCT(COUNTIF(lstDigits,MID(tblSalaries[[#This Row],[How many hours of a day you work on Excel]],ROW($1:$9)+1,1)))</f>
        <v>1</v>
      </c>
      <c r="G1300" s="11">
        <f t="array" ref="G1300">IFERROR(IF(D1300=1*MID(tblSalaries[[#This Row],[How many hours of a day you work on Excel]],E1300,F1300),"",1*MID(tblSalaries[[#This Row],[How many hours of a day you work on Excel]],E1300,F1300)),0)</f>
        <v>6</v>
      </c>
      <c r="H1300" s="11">
        <f t="shared" si="60"/>
        <v>5</v>
      </c>
      <c r="I1300" s="11">
        <f t="shared" si="61"/>
        <v>4</v>
      </c>
      <c r="J1300" s="11">
        <f t="shared" si="62"/>
        <v>6</v>
      </c>
    </row>
    <row r="1301" spans="2:10">
      <c r="B1301" s="9">
        <f t="array" ref="B1301">MIN(IFERROR(FIND(lstNum,tblSalaries[[#This Row],[How many hours of a day you work on Excel]]),""))</f>
        <v>9</v>
      </c>
      <c r="C1301" s="9">
        <f t="array" ref="C1301">SUMPRODUCT(COUNTIF(lstDigits,MID(tblSalaries[[#This Row],[How many hours of a day you work on Excel]],ROW($1:$9),1)))</f>
        <v>1</v>
      </c>
      <c r="D1301" s="11">
        <f t="array" ref="D1301">IFERROR(1*MID(tblSalaries[[#This Row],[How many hours of a day you work on Excel]],B1301,C1301),0)</f>
        <v>8</v>
      </c>
      <c r="E1301" s="9">
        <f t="array" ref="E1301">MIN(IFERROR(FIND(lstNum,tblSalaries[[#This Row],[How many hours of a day you work on Excel]],B1301+1),""))</f>
        <v>31</v>
      </c>
      <c r="F1301" s="9">
        <f t="array" ref="F1301">SUMPRODUCT(COUNTIF(lstDigits,MID(tblSalaries[[#This Row],[How many hours of a day you work on Excel]],ROW($1:$9)+1,1)))</f>
        <v>1</v>
      </c>
      <c r="G1301" s="11" t="str">
        <f t="array" ref="G1301">IFERROR(IF(D1301=1*MID(tblSalaries[[#This Row],[How many hours of a day you work on Excel]],E1301,F1301),"",1*MID(tblSalaries[[#This Row],[How many hours of a day you work on Excel]],E1301,F1301)),0)</f>
        <v/>
      </c>
      <c r="H1301" s="11">
        <f t="shared" si="60"/>
        <v>8</v>
      </c>
      <c r="I1301" s="11">
        <f t="shared" si="61"/>
        <v>8</v>
      </c>
      <c r="J1301" s="11">
        <f t="shared" si="62"/>
        <v>8</v>
      </c>
    </row>
    <row r="1302" spans="2:10">
      <c r="B1302" s="9">
        <f t="array" ref="B1302">MIN(IFERROR(FIND(lstNum,tblSalaries[[#This Row],[How many hours of a day you work on Excel]]),""))</f>
        <v>9</v>
      </c>
      <c r="C1302" s="9">
        <f t="array" ref="C1302">SUMPRODUCT(COUNTIF(lstDigits,MID(tblSalaries[[#This Row],[How many hours of a day you work on Excel]],ROW($1:$9),1)))</f>
        <v>1</v>
      </c>
      <c r="D1302" s="11">
        <f t="array" ref="D1302">IFERROR(1*MID(tblSalaries[[#This Row],[How many hours of a day you work on Excel]],B1302,C1302),0)</f>
        <v>8</v>
      </c>
      <c r="E1302" s="9">
        <f t="array" ref="E1302">MIN(IFERROR(FIND(lstNum,tblSalaries[[#This Row],[How many hours of a day you work on Excel]],B1302+1),""))</f>
        <v>31</v>
      </c>
      <c r="F1302" s="9">
        <f t="array" ref="F1302">SUMPRODUCT(COUNTIF(lstDigits,MID(tblSalaries[[#This Row],[How many hours of a day you work on Excel]],ROW($1:$9)+1,1)))</f>
        <v>1</v>
      </c>
      <c r="G1302" s="11" t="str">
        <f t="array" ref="G1302">IFERROR(IF(D1302=1*MID(tblSalaries[[#This Row],[How many hours of a day you work on Excel]],E1302,F1302),"",1*MID(tblSalaries[[#This Row],[How many hours of a day you work on Excel]],E1302,F1302)),0)</f>
        <v/>
      </c>
      <c r="H1302" s="11">
        <f t="shared" si="60"/>
        <v>8</v>
      </c>
      <c r="I1302" s="11">
        <f t="shared" si="61"/>
        <v>8</v>
      </c>
      <c r="J1302" s="11">
        <f t="shared" si="62"/>
        <v>8</v>
      </c>
    </row>
    <row r="1303" spans="2:10">
      <c r="B1303" s="9">
        <f t="array" ref="B1303">MIN(IFERROR(FIND(lstNum,tblSalaries[[#This Row],[How many hours of a day you work on Excel]]),""))</f>
        <v>9</v>
      </c>
      <c r="C1303" s="9">
        <f t="array" ref="C1303">SUMPRODUCT(COUNTIF(lstDigits,MID(tblSalaries[[#This Row],[How many hours of a day you work on Excel]],ROW($1:$9),1)))</f>
        <v>1</v>
      </c>
      <c r="D1303" s="11">
        <f t="array" ref="D1303">IFERROR(1*MID(tblSalaries[[#This Row],[How many hours of a day you work on Excel]],B1303,C1303),0)</f>
        <v>8</v>
      </c>
      <c r="E1303" s="9">
        <f t="array" ref="E1303">MIN(IFERROR(FIND(lstNum,tblSalaries[[#This Row],[How many hours of a day you work on Excel]],B1303+1),""))</f>
        <v>31</v>
      </c>
      <c r="F1303" s="9">
        <f t="array" ref="F1303">SUMPRODUCT(COUNTIF(lstDigits,MID(tblSalaries[[#This Row],[How many hours of a day you work on Excel]],ROW($1:$9)+1,1)))</f>
        <v>1</v>
      </c>
      <c r="G1303" s="11" t="str">
        <f t="array" ref="G1303">IFERROR(IF(D1303=1*MID(tblSalaries[[#This Row],[How many hours of a day you work on Excel]],E1303,F1303),"",1*MID(tblSalaries[[#This Row],[How many hours of a day you work on Excel]],E1303,F1303)),0)</f>
        <v/>
      </c>
      <c r="H1303" s="11">
        <f t="shared" si="60"/>
        <v>8</v>
      </c>
      <c r="I1303" s="11">
        <f t="shared" si="61"/>
        <v>8</v>
      </c>
      <c r="J1303" s="11">
        <f t="shared" si="62"/>
        <v>8</v>
      </c>
    </row>
    <row r="1304" spans="2:10">
      <c r="B1304" s="9">
        <f t="array" ref="B1304">MIN(IFERROR(FIND(lstNum,tblSalaries[[#This Row],[How many hours of a day you work on Excel]]),""))</f>
        <v>1</v>
      </c>
      <c r="C1304" s="9">
        <f t="array" ref="C1304">SUMPRODUCT(COUNTIF(lstDigits,MID(tblSalaries[[#This Row],[How many hours of a day you work on Excel]],ROW($1:$9),1)))</f>
        <v>2</v>
      </c>
      <c r="D1304" s="11">
        <f t="array" ref="D1304">IFERROR(1*MID(tblSalaries[[#This Row],[How many hours of a day you work on Excel]],B1304,C1304),0)</f>
        <v>2</v>
      </c>
      <c r="E1304" s="9">
        <f t="array" ref="E1304">MIN(IFERROR(FIND(lstNum,tblSalaries[[#This Row],[How many hours of a day you work on Excel]],B1304+1),""))</f>
        <v>6</v>
      </c>
      <c r="F1304" s="9">
        <f t="array" ref="F1304">SUMPRODUCT(COUNTIF(lstDigits,MID(tblSalaries[[#This Row],[How many hours of a day you work on Excel]],ROW($1:$9)+1,1)))</f>
        <v>1</v>
      </c>
      <c r="G1304" s="11">
        <f t="array" ref="G1304">IFERROR(IF(D1304=1*MID(tblSalaries[[#This Row],[How many hours of a day you work on Excel]],E1304,F1304),"",1*MID(tblSalaries[[#This Row],[How many hours of a day you work on Excel]],E1304,F1304)),0)</f>
        <v>3</v>
      </c>
      <c r="H1304" s="11">
        <f t="shared" ref="H1304:H1367" si="63">AVERAGE(D1304,G1304)</f>
        <v>2.5</v>
      </c>
      <c r="I1304" s="11">
        <f t="shared" ref="I1304:I1367" si="64">MIN(D1304,G1304)</f>
        <v>2</v>
      </c>
      <c r="J1304" s="11">
        <f t="shared" si="62"/>
        <v>3</v>
      </c>
    </row>
    <row r="1305" spans="2:10">
      <c r="B1305" s="9">
        <f t="array" ref="B1305">MIN(IFERROR(FIND(lstNum,tblSalaries[[#This Row],[How many hours of a day you work on Excel]]),""))</f>
        <v>1</v>
      </c>
      <c r="C1305" s="9">
        <f t="array" ref="C1305">SUMPRODUCT(COUNTIF(lstDigits,MID(tblSalaries[[#This Row],[How many hours of a day you work on Excel]],ROW($1:$9),1)))</f>
        <v>2</v>
      </c>
      <c r="D1305" s="11">
        <f t="array" ref="D1305">IFERROR(1*MID(tblSalaries[[#This Row],[How many hours of a day you work on Excel]],B1305,C1305),0)</f>
        <v>4</v>
      </c>
      <c r="E1305" s="9">
        <f t="array" ref="E1305">MIN(IFERROR(FIND(lstNum,tblSalaries[[#This Row],[How many hours of a day you work on Excel]],B1305+1),""))</f>
        <v>6</v>
      </c>
      <c r="F1305" s="9">
        <f t="array" ref="F1305">SUMPRODUCT(COUNTIF(lstDigits,MID(tblSalaries[[#This Row],[How many hours of a day you work on Excel]],ROW($1:$9)+1,1)))</f>
        <v>1</v>
      </c>
      <c r="G1305" s="11">
        <f t="array" ref="G1305">IFERROR(IF(D1305=1*MID(tblSalaries[[#This Row],[How many hours of a day you work on Excel]],E1305,F1305),"",1*MID(tblSalaries[[#This Row],[How many hours of a day you work on Excel]],E1305,F1305)),0)</f>
        <v>6</v>
      </c>
      <c r="H1305" s="11">
        <f t="shared" si="63"/>
        <v>5</v>
      </c>
      <c r="I1305" s="11">
        <f t="shared" si="64"/>
        <v>4</v>
      </c>
      <c r="J1305" s="11">
        <f t="shared" si="62"/>
        <v>6</v>
      </c>
    </row>
    <row r="1306" spans="2:10">
      <c r="B1306" s="9">
        <f t="array" ref="B1306">MIN(IFERROR(FIND(lstNum,tblSalaries[[#This Row],[How many hours of a day you work on Excel]]),""))</f>
        <v>9</v>
      </c>
      <c r="C1306" s="9">
        <f t="array" ref="C1306">SUMPRODUCT(COUNTIF(lstDigits,MID(tblSalaries[[#This Row],[How many hours of a day you work on Excel]],ROW($1:$9),1)))</f>
        <v>1</v>
      </c>
      <c r="D1306" s="11">
        <f t="array" ref="D1306">IFERROR(1*MID(tblSalaries[[#This Row],[How many hours of a day you work on Excel]],B1306,C1306),0)</f>
        <v>8</v>
      </c>
      <c r="E1306" s="9">
        <f t="array" ref="E1306">MIN(IFERROR(FIND(lstNum,tblSalaries[[#This Row],[How many hours of a day you work on Excel]],B1306+1),""))</f>
        <v>31</v>
      </c>
      <c r="F1306" s="9">
        <f t="array" ref="F1306">SUMPRODUCT(COUNTIF(lstDigits,MID(tblSalaries[[#This Row],[How many hours of a day you work on Excel]],ROW($1:$9)+1,1)))</f>
        <v>1</v>
      </c>
      <c r="G1306" s="11" t="str">
        <f t="array" ref="G1306">IFERROR(IF(D1306=1*MID(tblSalaries[[#This Row],[How many hours of a day you work on Excel]],E1306,F1306),"",1*MID(tblSalaries[[#This Row],[How many hours of a day you work on Excel]],E1306,F1306)),0)</f>
        <v/>
      </c>
      <c r="H1306" s="11">
        <f t="shared" si="63"/>
        <v>8</v>
      </c>
      <c r="I1306" s="11">
        <f t="shared" si="64"/>
        <v>8</v>
      </c>
      <c r="J1306" s="11">
        <f t="shared" si="62"/>
        <v>8</v>
      </c>
    </row>
    <row r="1307" spans="2:10">
      <c r="B1307" s="9">
        <f t="array" ref="B1307">MIN(IFERROR(FIND(lstNum,tblSalaries[[#This Row],[How many hours of a day you work on Excel]]),""))</f>
        <v>9</v>
      </c>
      <c r="C1307" s="9">
        <f t="array" ref="C1307">SUMPRODUCT(COUNTIF(lstDigits,MID(tblSalaries[[#This Row],[How many hours of a day you work on Excel]],ROW($1:$9),1)))</f>
        <v>1</v>
      </c>
      <c r="D1307" s="11">
        <f t="array" ref="D1307">IFERROR(1*MID(tblSalaries[[#This Row],[How many hours of a day you work on Excel]],B1307,C1307),0)</f>
        <v>8</v>
      </c>
      <c r="E1307" s="9">
        <f t="array" ref="E1307">MIN(IFERROR(FIND(lstNum,tblSalaries[[#This Row],[How many hours of a day you work on Excel]],B1307+1),""))</f>
        <v>31</v>
      </c>
      <c r="F1307" s="9">
        <f t="array" ref="F1307">SUMPRODUCT(COUNTIF(lstDigits,MID(tblSalaries[[#This Row],[How many hours of a day you work on Excel]],ROW($1:$9)+1,1)))</f>
        <v>1</v>
      </c>
      <c r="G1307" s="11" t="str">
        <f t="array" ref="G1307">IFERROR(IF(D1307=1*MID(tblSalaries[[#This Row],[How many hours of a day you work on Excel]],E1307,F1307),"",1*MID(tblSalaries[[#This Row],[How many hours of a day you work on Excel]],E1307,F1307)),0)</f>
        <v/>
      </c>
      <c r="H1307" s="11">
        <f t="shared" si="63"/>
        <v>8</v>
      </c>
      <c r="I1307" s="11">
        <f t="shared" si="64"/>
        <v>8</v>
      </c>
      <c r="J1307" s="11">
        <f t="shared" si="62"/>
        <v>8</v>
      </c>
    </row>
    <row r="1308" spans="2:10">
      <c r="B1308" s="9">
        <f t="array" ref="B1308">MIN(IFERROR(FIND(lstNum,tblSalaries[[#This Row],[How many hours of a day you work on Excel]]),""))</f>
        <v>1</v>
      </c>
      <c r="C1308" s="9">
        <f t="array" ref="C1308">SUMPRODUCT(COUNTIF(lstDigits,MID(tblSalaries[[#This Row],[How many hours of a day you work on Excel]],ROW($1:$9),1)))</f>
        <v>2</v>
      </c>
      <c r="D1308" s="11">
        <f t="array" ref="D1308">IFERROR(1*MID(tblSalaries[[#This Row],[How many hours of a day you work on Excel]],B1308,C1308),0)</f>
        <v>4</v>
      </c>
      <c r="E1308" s="9">
        <f t="array" ref="E1308">MIN(IFERROR(FIND(lstNum,tblSalaries[[#This Row],[How many hours of a day you work on Excel]],B1308+1),""))</f>
        <v>6</v>
      </c>
      <c r="F1308" s="9">
        <f t="array" ref="F1308">SUMPRODUCT(COUNTIF(lstDigits,MID(tblSalaries[[#This Row],[How many hours of a day you work on Excel]],ROW($1:$9)+1,1)))</f>
        <v>1</v>
      </c>
      <c r="G1308" s="11">
        <f t="array" ref="G1308">IFERROR(IF(D1308=1*MID(tblSalaries[[#This Row],[How many hours of a day you work on Excel]],E1308,F1308),"",1*MID(tblSalaries[[#This Row],[How many hours of a day you work on Excel]],E1308,F1308)),0)</f>
        <v>6</v>
      </c>
      <c r="H1308" s="11">
        <f t="shared" si="63"/>
        <v>5</v>
      </c>
      <c r="I1308" s="11">
        <f t="shared" si="64"/>
        <v>4</v>
      </c>
      <c r="J1308" s="11">
        <f t="shared" si="62"/>
        <v>6</v>
      </c>
    </row>
    <row r="1309" spans="2:10">
      <c r="B1309" s="9">
        <f t="array" ref="B1309">MIN(IFERROR(FIND(lstNum,tblSalaries[[#This Row],[How many hours of a day you work on Excel]]),""))</f>
        <v>9</v>
      </c>
      <c r="C1309" s="9">
        <f t="array" ref="C1309">SUMPRODUCT(COUNTIF(lstDigits,MID(tblSalaries[[#This Row],[How many hours of a day you work on Excel]],ROW($1:$9),1)))</f>
        <v>1</v>
      </c>
      <c r="D1309" s="11">
        <f t="array" ref="D1309">IFERROR(1*MID(tblSalaries[[#This Row],[How many hours of a day you work on Excel]],B1309,C1309),0)</f>
        <v>8</v>
      </c>
      <c r="E1309" s="9">
        <f t="array" ref="E1309">MIN(IFERROR(FIND(lstNum,tblSalaries[[#This Row],[How many hours of a day you work on Excel]],B1309+1),""))</f>
        <v>31</v>
      </c>
      <c r="F1309" s="9">
        <f t="array" ref="F1309">SUMPRODUCT(COUNTIF(lstDigits,MID(tblSalaries[[#This Row],[How many hours of a day you work on Excel]],ROW($1:$9)+1,1)))</f>
        <v>1</v>
      </c>
      <c r="G1309" s="11" t="str">
        <f t="array" ref="G1309">IFERROR(IF(D1309=1*MID(tblSalaries[[#This Row],[How many hours of a day you work on Excel]],E1309,F1309),"",1*MID(tblSalaries[[#This Row],[How many hours of a day you work on Excel]],E1309,F1309)),0)</f>
        <v/>
      </c>
      <c r="H1309" s="11">
        <f t="shared" si="63"/>
        <v>8</v>
      </c>
      <c r="I1309" s="11">
        <f t="shared" si="64"/>
        <v>8</v>
      </c>
      <c r="J1309" s="11">
        <f t="shared" si="62"/>
        <v>8</v>
      </c>
    </row>
    <row r="1310" spans="2:10">
      <c r="B1310" s="9">
        <f t="array" ref="B1310">MIN(IFERROR(FIND(lstNum,tblSalaries[[#This Row],[How many hours of a day you work on Excel]]),""))</f>
        <v>9</v>
      </c>
      <c r="C1310" s="9">
        <f t="array" ref="C1310">SUMPRODUCT(COUNTIF(lstDigits,MID(tblSalaries[[#This Row],[How many hours of a day you work on Excel]],ROW($1:$9),1)))</f>
        <v>1</v>
      </c>
      <c r="D1310" s="11">
        <f t="array" ref="D1310">IFERROR(1*MID(tblSalaries[[#This Row],[How many hours of a day you work on Excel]],B1310,C1310),0)</f>
        <v>8</v>
      </c>
      <c r="E1310" s="9">
        <f t="array" ref="E1310">MIN(IFERROR(FIND(lstNum,tblSalaries[[#This Row],[How many hours of a day you work on Excel]],B1310+1),""))</f>
        <v>31</v>
      </c>
      <c r="F1310" s="9">
        <f t="array" ref="F1310">SUMPRODUCT(COUNTIF(lstDigits,MID(tblSalaries[[#This Row],[How many hours of a day you work on Excel]],ROW($1:$9)+1,1)))</f>
        <v>1</v>
      </c>
      <c r="G1310" s="11" t="str">
        <f t="array" ref="G1310">IFERROR(IF(D1310=1*MID(tblSalaries[[#This Row],[How many hours of a day you work on Excel]],E1310,F1310),"",1*MID(tblSalaries[[#This Row],[How many hours of a day you work on Excel]],E1310,F1310)),0)</f>
        <v/>
      </c>
      <c r="H1310" s="11">
        <f t="shared" si="63"/>
        <v>8</v>
      </c>
      <c r="I1310" s="11">
        <f t="shared" si="64"/>
        <v>8</v>
      </c>
      <c r="J1310" s="11">
        <f t="shared" si="62"/>
        <v>8</v>
      </c>
    </row>
    <row r="1311" spans="2:10">
      <c r="B1311" s="9">
        <f t="array" ref="B1311">MIN(IFERROR(FIND(lstNum,tblSalaries[[#This Row],[How many hours of a day you work on Excel]]),""))</f>
        <v>1</v>
      </c>
      <c r="C1311" s="9">
        <f t="array" ref="C1311">SUMPRODUCT(COUNTIF(lstDigits,MID(tblSalaries[[#This Row],[How many hours of a day you work on Excel]],ROW($1:$9),1)))</f>
        <v>2</v>
      </c>
      <c r="D1311" s="11">
        <f t="array" ref="D1311">IFERROR(1*MID(tblSalaries[[#This Row],[How many hours of a day you work on Excel]],B1311,C1311),0)</f>
        <v>2</v>
      </c>
      <c r="E1311" s="9">
        <f t="array" ref="E1311">MIN(IFERROR(FIND(lstNum,tblSalaries[[#This Row],[How many hours of a day you work on Excel]],B1311+1),""))</f>
        <v>6</v>
      </c>
      <c r="F1311" s="9">
        <f t="array" ref="F1311">SUMPRODUCT(COUNTIF(lstDigits,MID(tblSalaries[[#This Row],[How many hours of a day you work on Excel]],ROW($1:$9)+1,1)))</f>
        <v>1</v>
      </c>
      <c r="G1311" s="11">
        <f t="array" ref="G1311">IFERROR(IF(D1311=1*MID(tblSalaries[[#This Row],[How many hours of a day you work on Excel]],E1311,F1311),"",1*MID(tblSalaries[[#This Row],[How many hours of a day you work on Excel]],E1311,F1311)),0)</f>
        <v>3</v>
      </c>
      <c r="H1311" s="11">
        <f t="shared" si="63"/>
        <v>2.5</v>
      </c>
      <c r="I1311" s="11">
        <f t="shared" si="64"/>
        <v>2</v>
      </c>
      <c r="J1311" s="11">
        <f t="shared" si="62"/>
        <v>3</v>
      </c>
    </row>
    <row r="1312" spans="2:10">
      <c r="B1312" s="9">
        <f t="array" ref="B1312">MIN(IFERROR(FIND(lstNum,tblSalaries[[#This Row],[How many hours of a day you work on Excel]]),""))</f>
        <v>1</v>
      </c>
      <c r="C1312" s="9">
        <f t="array" ref="C1312">SUMPRODUCT(COUNTIF(lstDigits,MID(tblSalaries[[#This Row],[How many hours of a day you work on Excel]],ROW($1:$9),1)))</f>
        <v>2</v>
      </c>
      <c r="D1312" s="11">
        <f t="array" ref="D1312">IFERROR(1*MID(tblSalaries[[#This Row],[How many hours of a day you work on Excel]],B1312,C1312),0)</f>
        <v>4</v>
      </c>
      <c r="E1312" s="9">
        <f t="array" ref="E1312">MIN(IFERROR(FIND(lstNum,tblSalaries[[#This Row],[How many hours of a day you work on Excel]],B1312+1),""))</f>
        <v>6</v>
      </c>
      <c r="F1312" s="9">
        <f t="array" ref="F1312">SUMPRODUCT(COUNTIF(lstDigits,MID(tblSalaries[[#This Row],[How many hours of a day you work on Excel]],ROW($1:$9)+1,1)))</f>
        <v>1</v>
      </c>
      <c r="G1312" s="11">
        <f t="array" ref="G1312">IFERROR(IF(D1312=1*MID(tblSalaries[[#This Row],[How many hours of a day you work on Excel]],E1312,F1312),"",1*MID(tblSalaries[[#This Row],[How many hours of a day you work on Excel]],E1312,F1312)),0)</f>
        <v>6</v>
      </c>
      <c r="H1312" s="11">
        <f t="shared" si="63"/>
        <v>5</v>
      </c>
      <c r="I1312" s="11">
        <f t="shared" si="64"/>
        <v>4</v>
      </c>
      <c r="J1312" s="11">
        <f t="shared" si="62"/>
        <v>6</v>
      </c>
    </row>
    <row r="1313" spans="2:10">
      <c r="B1313" s="9">
        <f t="array" ref="B1313">MIN(IFERROR(FIND(lstNum,tblSalaries[[#This Row],[How many hours of a day you work on Excel]]),""))</f>
        <v>1</v>
      </c>
      <c r="C1313" s="9">
        <f t="array" ref="C1313">SUMPRODUCT(COUNTIF(lstDigits,MID(tblSalaries[[#This Row],[How many hours of a day you work on Excel]],ROW($1:$9),1)))</f>
        <v>2</v>
      </c>
      <c r="D1313" s="11">
        <f t="array" ref="D1313">IFERROR(1*MID(tblSalaries[[#This Row],[How many hours of a day you work on Excel]],B1313,C1313),0)</f>
        <v>1</v>
      </c>
      <c r="E1313" s="9">
        <f t="array" ref="E1313">MIN(IFERROR(FIND(lstNum,tblSalaries[[#This Row],[How many hours of a day you work on Excel]],B1313+1),""))</f>
        <v>6</v>
      </c>
      <c r="F1313" s="9">
        <f t="array" ref="F1313">SUMPRODUCT(COUNTIF(lstDigits,MID(tblSalaries[[#This Row],[How many hours of a day you work on Excel]],ROW($1:$9)+1,1)))</f>
        <v>1</v>
      </c>
      <c r="G1313" s="11">
        <f t="array" ref="G1313">IFERROR(IF(D1313=1*MID(tblSalaries[[#This Row],[How many hours of a day you work on Excel]],E1313,F1313),"",1*MID(tblSalaries[[#This Row],[How many hours of a day you work on Excel]],E1313,F1313)),0)</f>
        <v>2</v>
      </c>
      <c r="H1313" s="11">
        <f t="shared" si="63"/>
        <v>1.5</v>
      </c>
      <c r="I1313" s="11">
        <f t="shared" si="64"/>
        <v>1</v>
      </c>
      <c r="J1313" s="11">
        <f t="shared" si="62"/>
        <v>2</v>
      </c>
    </row>
    <row r="1314" spans="2:10">
      <c r="B1314" s="9">
        <f t="array" ref="B1314">MIN(IFERROR(FIND(lstNum,tblSalaries[[#This Row],[How many hours of a day you work on Excel]]),""))</f>
        <v>1</v>
      </c>
      <c r="C1314" s="9">
        <f t="array" ref="C1314">SUMPRODUCT(COUNTIF(lstDigits,MID(tblSalaries[[#This Row],[How many hours of a day you work on Excel]],ROW($1:$9),1)))</f>
        <v>2</v>
      </c>
      <c r="D1314" s="11">
        <f t="array" ref="D1314">IFERROR(1*MID(tblSalaries[[#This Row],[How many hours of a day you work on Excel]],B1314,C1314),0)</f>
        <v>2</v>
      </c>
      <c r="E1314" s="9">
        <f t="array" ref="E1314">MIN(IFERROR(FIND(lstNum,tblSalaries[[#This Row],[How many hours of a day you work on Excel]],B1314+1),""))</f>
        <v>6</v>
      </c>
      <c r="F1314" s="9">
        <f t="array" ref="F1314">SUMPRODUCT(COUNTIF(lstDigits,MID(tblSalaries[[#This Row],[How many hours of a day you work on Excel]],ROW($1:$9)+1,1)))</f>
        <v>1</v>
      </c>
      <c r="G1314" s="11">
        <f t="array" ref="G1314">IFERROR(IF(D1314=1*MID(tblSalaries[[#This Row],[How many hours of a day you work on Excel]],E1314,F1314),"",1*MID(tblSalaries[[#This Row],[How many hours of a day you work on Excel]],E1314,F1314)),0)</f>
        <v>3</v>
      </c>
      <c r="H1314" s="11">
        <f t="shared" si="63"/>
        <v>2.5</v>
      </c>
      <c r="I1314" s="11">
        <f t="shared" si="64"/>
        <v>2</v>
      </c>
      <c r="J1314" s="11">
        <f t="shared" si="62"/>
        <v>3</v>
      </c>
    </row>
    <row r="1315" spans="2:10">
      <c r="B1315" s="9">
        <f t="array" ref="B1315">MIN(IFERROR(FIND(lstNum,tblSalaries[[#This Row],[How many hours of a day you work on Excel]]),""))</f>
        <v>1</v>
      </c>
      <c r="C1315" s="9">
        <f t="array" ref="C1315">SUMPRODUCT(COUNTIF(lstDigits,MID(tblSalaries[[#This Row],[How many hours of a day you work on Excel]],ROW($1:$9),1)))</f>
        <v>2</v>
      </c>
      <c r="D1315" s="11">
        <f t="array" ref="D1315">IFERROR(1*MID(tblSalaries[[#This Row],[How many hours of a day you work on Excel]],B1315,C1315),0)</f>
        <v>4</v>
      </c>
      <c r="E1315" s="9">
        <f t="array" ref="E1315">MIN(IFERROR(FIND(lstNum,tblSalaries[[#This Row],[How many hours of a day you work on Excel]],B1315+1),""))</f>
        <v>6</v>
      </c>
      <c r="F1315" s="9">
        <f t="array" ref="F1315">SUMPRODUCT(COUNTIF(lstDigits,MID(tblSalaries[[#This Row],[How many hours of a day you work on Excel]],ROW($1:$9)+1,1)))</f>
        <v>1</v>
      </c>
      <c r="G1315" s="11">
        <f t="array" ref="G1315">IFERROR(IF(D1315=1*MID(tblSalaries[[#This Row],[How many hours of a day you work on Excel]],E1315,F1315),"",1*MID(tblSalaries[[#This Row],[How many hours of a day you work on Excel]],E1315,F1315)),0)</f>
        <v>6</v>
      </c>
      <c r="H1315" s="11">
        <f t="shared" si="63"/>
        <v>5</v>
      </c>
      <c r="I1315" s="11">
        <f t="shared" si="64"/>
        <v>4</v>
      </c>
      <c r="J1315" s="11">
        <f t="shared" si="62"/>
        <v>6</v>
      </c>
    </row>
    <row r="1316" spans="2:10">
      <c r="B1316" s="9">
        <f t="array" ref="B1316">MIN(IFERROR(FIND(lstNum,tblSalaries[[#This Row],[How many hours of a day you work on Excel]]),""))</f>
        <v>1</v>
      </c>
      <c r="C1316" s="9">
        <f t="array" ref="C1316">SUMPRODUCT(COUNTIF(lstDigits,MID(tblSalaries[[#This Row],[How many hours of a day you work on Excel]],ROW($1:$9),1)))</f>
        <v>2</v>
      </c>
      <c r="D1316" s="11">
        <f t="array" ref="D1316">IFERROR(1*MID(tblSalaries[[#This Row],[How many hours of a day you work on Excel]],B1316,C1316),0)</f>
        <v>2</v>
      </c>
      <c r="E1316" s="9">
        <f t="array" ref="E1316">MIN(IFERROR(FIND(lstNum,tblSalaries[[#This Row],[How many hours of a day you work on Excel]],B1316+1),""))</f>
        <v>6</v>
      </c>
      <c r="F1316" s="9">
        <f t="array" ref="F1316">SUMPRODUCT(COUNTIF(lstDigits,MID(tblSalaries[[#This Row],[How many hours of a day you work on Excel]],ROW($1:$9)+1,1)))</f>
        <v>1</v>
      </c>
      <c r="G1316" s="11">
        <f t="array" ref="G1316">IFERROR(IF(D1316=1*MID(tblSalaries[[#This Row],[How many hours of a day you work on Excel]],E1316,F1316),"",1*MID(tblSalaries[[#This Row],[How many hours of a day you work on Excel]],E1316,F1316)),0)</f>
        <v>3</v>
      </c>
      <c r="H1316" s="11">
        <f t="shared" si="63"/>
        <v>2.5</v>
      </c>
      <c r="I1316" s="11">
        <f t="shared" si="64"/>
        <v>2</v>
      </c>
      <c r="J1316" s="11">
        <f t="shared" si="62"/>
        <v>3</v>
      </c>
    </row>
    <row r="1317" spans="2:10">
      <c r="B1317" s="9">
        <f t="array" ref="B1317">MIN(IFERROR(FIND(lstNum,tblSalaries[[#This Row],[How many hours of a day you work on Excel]]),""))</f>
        <v>1</v>
      </c>
      <c r="C1317" s="9">
        <f t="array" ref="C1317">SUMPRODUCT(COUNTIF(lstDigits,MID(tblSalaries[[#This Row],[How many hours of a day you work on Excel]],ROW($1:$9),1)))</f>
        <v>2</v>
      </c>
      <c r="D1317" s="11">
        <f t="array" ref="D1317">IFERROR(1*MID(tblSalaries[[#This Row],[How many hours of a day you work on Excel]],B1317,C1317),0)</f>
        <v>2</v>
      </c>
      <c r="E1317" s="9">
        <f t="array" ref="E1317">MIN(IFERROR(FIND(lstNum,tblSalaries[[#This Row],[How many hours of a day you work on Excel]],B1317+1),""))</f>
        <v>6</v>
      </c>
      <c r="F1317" s="9">
        <f t="array" ref="F1317">SUMPRODUCT(COUNTIF(lstDigits,MID(tblSalaries[[#This Row],[How many hours of a day you work on Excel]],ROW($1:$9)+1,1)))</f>
        <v>1</v>
      </c>
      <c r="G1317" s="11">
        <f t="array" ref="G1317">IFERROR(IF(D1317=1*MID(tblSalaries[[#This Row],[How many hours of a day you work on Excel]],E1317,F1317),"",1*MID(tblSalaries[[#This Row],[How many hours of a day you work on Excel]],E1317,F1317)),0)</f>
        <v>3</v>
      </c>
      <c r="H1317" s="11">
        <f t="shared" si="63"/>
        <v>2.5</v>
      </c>
      <c r="I1317" s="11">
        <f t="shared" si="64"/>
        <v>2</v>
      </c>
      <c r="J1317" s="11">
        <f t="shared" si="62"/>
        <v>3</v>
      </c>
    </row>
    <row r="1318" spans="2:10">
      <c r="B1318" s="9">
        <f t="array" ref="B1318">MIN(IFERROR(FIND(lstNum,tblSalaries[[#This Row],[How many hours of a day you work on Excel]]),""))</f>
        <v>1</v>
      </c>
      <c r="C1318" s="9">
        <f t="array" ref="C1318">SUMPRODUCT(COUNTIF(lstDigits,MID(tblSalaries[[#This Row],[How many hours of a day you work on Excel]],ROW($1:$9),1)))</f>
        <v>2</v>
      </c>
      <c r="D1318" s="11">
        <f t="array" ref="D1318">IFERROR(1*MID(tblSalaries[[#This Row],[How many hours of a day you work on Excel]],B1318,C1318),0)</f>
        <v>4</v>
      </c>
      <c r="E1318" s="9">
        <f t="array" ref="E1318">MIN(IFERROR(FIND(lstNum,tblSalaries[[#This Row],[How many hours of a day you work on Excel]],B1318+1),""))</f>
        <v>6</v>
      </c>
      <c r="F1318" s="9">
        <f t="array" ref="F1318">SUMPRODUCT(COUNTIF(lstDigits,MID(tblSalaries[[#This Row],[How many hours of a day you work on Excel]],ROW($1:$9)+1,1)))</f>
        <v>1</v>
      </c>
      <c r="G1318" s="11">
        <f t="array" ref="G1318">IFERROR(IF(D1318=1*MID(tblSalaries[[#This Row],[How many hours of a day you work on Excel]],E1318,F1318),"",1*MID(tblSalaries[[#This Row],[How many hours of a day you work on Excel]],E1318,F1318)),0)</f>
        <v>6</v>
      </c>
      <c r="H1318" s="11">
        <f t="shared" si="63"/>
        <v>5</v>
      </c>
      <c r="I1318" s="11">
        <f t="shared" si="64"/>
        <v>4</v>
      </c>
      <c r="J1318" s="11">
        <f t="shared" si="62"/>
        <v>6</v>
      </c>
    </row>
    <row r="1319" spans="2:10">
      <c r="B1319" s="9">
        <f t="array" ref="B1319">MIN(IFERROR(FIND(lstNum,tblSalaries[[#This Row],[How many hours of a day you work on Excel]]),""))</f>
        <v>1</v>
      </c>
      <c r="C1319" s="9">
        <f t="array" ref="C1319">SUMPRODUCT(COUNTIF(lstDigits,MID(tblSalaries[[#This Row],[How many hours of a day you work on Excel]],ROW($1:$9),1)))</f>
        <v>2</v>
      </c>
      <c r="D1319" s="11">
        <f t="array" ref="D1319">IFERROR(1*MID(tblSalaries[[#This Row],[How many hours of a day you work on Excel]],B1319,C1319),0)</f>
        <v>2</v>
      </c>
      <c r="E1319" s="9">
        <f t="array" ref="E1319">MIN(IFERROR(FIND(lstNum,tblSalaries[[#This Row],[How many hours of a day you work on Excel]],B1319+1),""))</f>
        <v>6</v>
      </c>
      <c r="F1319" s="9">
        <f t="array" ref="F1319">SUMPRODUCT(COUNTIF(lstDigits,MID(tblSalaries[[#This Row],[How many hours of a day you work on Excel]],ROW($1:$9)+1,1)))</f>
        <v>1</v>
      </c>
      <c r="G1319" s="11">
        <f t="array" ref="G1319">IFERROR(IF(D1319=1*MID(tblSalaries[[#This Row],[How many hours of a day you work on Excel]],E1319,F1319),"",1*MID(tblSalaries[[#This Row],[How many hours of a day you work on Excel]],E1319,F1319)),0)</f>
        <v>3</v>
      </c>
      <c r="H1319" s="11">
        <f t="shared" si="63"/>
        <v>2.5</v>
      </c>
      <c r="I1319" s="11">
        <f t="shared" si="64"/>
        <v>2</v>
      </c>
      <c r="J1319" s="11">
        <f t="shared" si="62"/>
        <v>3</v>
      </c>
    </row>
    <row r="1320" spans="2:10">
      <c r="B1320" s="9">
        <f t="array" ref="B1320">MIN(IFERROR(FIND(lstNum,tblSalaries[[#This Row],[How many hours of a day you work on Excel]]),""))</f>
        <v>1</v>
      </c>
      <c r="C1320" s="9">
        <f t="array" ref="C1320">SUMPRODUCT(COUNTIF(lstDigits,MID(tblSalaries[[#This Row],[How many hours of a day you work on Excel]],ROW($1:$9),1)))</f>
        <v>2</v>
      </c>
      <c r="D1320" s="11">
        <f t="array" ref="D1320">IFERROR(1*MID(tblSalaries[[#This Row],[How many hours of a day you work on Excel]],B1320,C1320),0)</f>
        <v>4</v>
      </c>
      <c r="E1320" s="9">
        <f t="array" ref="E1320">MIN(IFERROR(FIND(lstNum,tblSalaries[[#This Row],[How many hours of a day you work on Excel]],B1320+1),""))</f>
        <v>6</v>
      </c>
      <c r="F1320" s="9">
        <f t="array" ref="F1320">SUMPRODUCT(COUNTIF(lstDigits,MID(tblSalaries[[#This Row],[How many hours of a day you work on Excel]],ROW($1:$9)+1,1)))</f>
        <v>1</v>
      </c>
      <c r="G1320" s="11">
        <f t="array" ref="G1320">IFERROR(IF(D1320=1*MID(tblSalaries[[#This Row],[How many hours of a day you work on Excel]],E1320,F1320),"",1*MID(tblSalaries[[#This Row],[How many hours of a day you work on Excel]],E1320,F1320)),0)</f>
        <v>6</v>
      </c>
      <c r="H1320" s="11">
        <f t="shared" si="63"/>
        <v>5</v>
      </c>
      <c r="I1320" s="11">
        <f t="shared" si="64"/>
        <v>4</v>
      </c>
      <c r="J1320" s="11">
        <f t="shared" si="62"/>
        <v>6</v>
      </c>
    </row>
    <row r="1321" spans="2:10">
      <c r="B1321" s="9">
        <f t="array" ref="B1321">MIN(IFERROR(FIND(lstNum,tblSalaries[[#This Row],[How many hours of a day you work on Excel]]),""))</f>
        <v>9</v>
      </c>
      <c r="C1321" s="9">
        <f t="array" ref="C1321">SUMPRODUCT(COUNTIF(lstDigits,MID(tblSalaries[[#This Row],[How many hours of a day you work on Excel]],ROW($1:$9),1)))</f>
        <v>1</v>
      </c>
      <c r="D1321" s="11">
        <f t="array" ref="D1321">IFERROR(1*MID(tblSalaries[[#This Row],[How many hours of a day you work on Excel]],B1321,C1321),0)</f>
        <v>8</v>
      </c>
      <c r="E1321" s="9">
        <f t="array" ref="E1321">MIN(IFERROR(FIND(lstNum,tblSalaries[[#This Row],[How many hours of a day you work on Excel]],B1321+1),""))</f>
        <v>31</v>
      </c>
      <c r="F1321" s="9">
        <f t="array" ref="F1321">SUMPRODUCT(COUNTIF(lstDigits,MID(tblSalaries[[#This Row],[How many hours of a day you work on Excel]],ROW($1:$9)+1,1)))</f>
        <v>1</v>
      </c>
      <c r="G1321" s="11" t="str">
        <f t="array" ref="G1321">IFERROR(IF(D1321=1*MID(tblSalaries[[#This Row],[How many hours of a day you work on Excel]],E1321,F1321),"",1*MID(tblSalaries[[#This Row],[How many hours of a day you work on Excel]],E1321,F1321)),0)</f>
        <v/>
      </c>
      <c r="H1321" s="11">
        <f t="shared" si="63"/>
        <v>8</v>
      </c>
      <c r="I1321" s="11">
        <f t="shared" si="64"/>
        <v>8</v>
      </c>
      <c r="J1321" s="11">
        <f t="shared" si="62"/>
        <v>8</v>
      </c>
    </row>
    <row r="1322" spans="2:10">
      <c r="B1322" s="9">
        <f t="array" ref="B1322">MIN(IFERROR(FIND(lstNum,tblSalaries[[#This Row],[How many hours of a day you work on Excel]]),""))</f>
        <v>1</v>
      </c>
      <c r="C1322" s="9">
        <f t="array" ref="C1322">SUMPRODUCT(COUNTIF(lstDigits,MID(tblSalaries[[#This Row],[How many hours of a day you work on Excel]],ROW($1:$9),1)))</f>
        <v>2</v>
      </c>
      <c r="D1322" s="11">
        <f t="array" ref="D1322">IFERROR(1*MID(tblSalaries[[#This Row],[How many hours of a day you work on Excel]],B1322,C1322),0)</f>
        <v>4</v>
      </c>
      <c r="E1322" s="9">
        <f t="array" ref="E1322">MIN(IFERROR(FIND(lstNum,tblSalaries[[#This Row],[How many hours of a day you work on Excel]],B1322+1),""))</f>
        <v>6</v>
      </c>
      <c r="F1322" s="9">
        <f t="array" ref="F1322">SUMPRODUCT(COUNTIF(lstDigits,MID(tblSalaries[[#This Row],[How many hours of a day you work on Excel]],ROW($1:$9)+1,1)))</f>
        <v>1</v>
      </c>
      <c r="G1322" s="11">
        <f t="array" ref="G1322">IFERROR(IF(D1322=1*MID(tblSalaries[[#This Row],[How many hours of a day you work on Excel]],E1322,F1322),"",1*MID(tblSalaries[[#This Row],[How many hours of a day you work on Excel]],E1322,F1322)),0)</f>
        <v>6</v>
      </c>
      <c r="H1322" s="11">
        <f t="shared" si="63"/>
        <v>5</v>
      </c>
      <c r="I1322" s="11">
        <f t="shared" si="64"/>
        <v>4</v>
      </c>
      <c r="J1322" s="11">
        <f t="shared" si="62"/>
        <v>6</v>
      </c>
    </row>
    <row r="1323" spans="2:10">
      <c r="B1323" s="9">
        <f t="array" ref="B1323">MIN(IFERROR(FIND(lstNum,tblSalaries[[#This Row],[How many hours of a day you work on Excel]]),""))</f>
        <v>1</v>
      </c>
      <c r="C1323" s="9">
        <f t="array" ref="C1323">SUMPRODUCT(COUNTIF(lstDigits,MID(tblSalaries[[#This Row],[How many hours of a day you work on Excel]],ROW($1:$9),1)))</f>
        <v>2</v>
      </c>
      <c r="D1323" s="11">
        <f t="array" ref="D1323">IFERROR(1*MID(tblSalaries[[#This Row],[How many hours of a day you work on Excel]],B1323,C1323),0)</f>
        <v>4</v>
      </c>
      <c r="E1323" s="9">
        <f t="array" ref="E1323">MIN(IFERROR(FIND(lstNum,tblSalaries[[#This Row],[How many hours of a day you work on Excel]],B1323+1),""))</f>
        <v>6</v>
      </c>
      <c r="F1323" s="9">
        <f t="array" ref="F1323">SUMPRODUCT(COUNTIF(lstDigits,MID(tblSalaries[[#This Row],[How many hours of a day you work on Excel]],ROW($1:$9)+1,1)))</f>
        <v>1</v>
      </c>
      <c r="G1323" s="11">
        <f t="array" ref="G1323">IFERROR(IF(D1323=1*MID(tblSalaries[[#This Row],[How many hours of a day you work on Excel]],E1323,F1323),"",1*MID(tblSalaries[[#This Row],[How many hours of a day you work on Excel]],E1323,F1323)),0)</f>
        <v>6</v>
      </c>
      <c r="H1323" s="11">
        <f t="shared" si="63"/>
        <v>5</v>
      </c>
      <c r="I1323" s="11">
        <f t="shared" si="64"/>
        <v>4</v>
      </c>
      <c r="J1323" s="11">
        <f t="shared" si="62"/>
        <v>6</v>
      </c>
    </row>
    <row r="1324" spans="2:10">
      <c r="B1324" s="9">
        <f t="array" ref="B1324">MIN(IFERROR(FIND(lstNum,tblSalaries[[#This Row],[How many hours of a day you work on Excel]]),""))</f>
        <v>1</v>
      </c>
      <c r="C1324" s="9">
        <f t="array" ref="C1324">SUMPRODUCT(COUNTIF(lstDigits,MID(tblSalaries[[#This Row],[How many hours of a day you work on Excel]],ROW($1:$9),1)))</f>
        <v>2</v>
      </c>
      <c r="D1324" s="11">
        <f t="array" ref="D1324">IFERROR(1*MID(tblSalaries[[#This Row],[How many hours of a day you work on Excel]],B1324,C1324),0)</f>
        <v>1</v>
      </c>
      <c r="E1324" s="9">
        <f t="array" ref="E1324">MIN(IFERROR(FIND(lstNum,tblSalaries[[#This Row],[How many hours of a day you work on Excel]],B1324+1),""))</f>
        <v>6</v>
      </c>
      <c r="F1324" s="9">
        <f t="array" ref="F1324">SUMPRODUCT(COUNTIF(lstDigits,MID(tblSalaries[[#This Row],[How many hours of a day you work on Excel]],ROW($1:$9)+1,1)))</f>
        <v>1</v>
      </c>
      <c r="G1324" s="11">
        <f t="array" ref="G1324">IFERROR(IF(D1324=1*MID(tblSalaries[[#This Row],[How many hours of a day you work on Excel]],E1324,F1324),"",1*MID(tblSalaries[[#This Row],[How many hours of a day you work on Excel]],E1324,F1324)),0)</f>
        <v>2</v>
      </c>
      <c r="H1324" s="11">
        <f t="shared" si="63"/>
        <v>1.5</v>
      </c>
      <c r="I1324" s="11">
        <f t="shared" si="64"/>
        <v>1</v>
      </c>
      <c r="J1324" s="11">
        <f t="shared" si="62"/>
        <v>2</v>
      </c>
    </row>
    <row r="1325" spans="2:10">
      <c r="B1325" s="9">
        <f t="array" ref="B1325">MIN(IFERROR(FIND(lstNum,tblSalaries[[#This Row],[How many hours of a day you work on Excel]]),""))</f>
        <v>1</v>
      </c>
      <c r="C1325" s="9">
        <f t="array" ref="C1325">SUMPRODUCT(COUNTIF(lstDigits,MID(tblSalaries[[#This Row],[How many hours of a day you work on Excel]],ROW($1:$9),1)))</f>
        <v>2</v>
      </c>
      <c r="D1325" s="11">
        <f t="array" ref="D1325">IFERROR(1*MID(tblSalaries[[#This Row],[How many hours of a day you work on Excel]],B1325,C1325),0)</f>
        <v>2</v>
      </c>
      <c r="E1325" s="9">
        <f t="array" ref="E1325">MIN(IFERROR(FIND(lstNum,tblSalaries[[#This Row],[How many hours of a day you work on Excel]],B1325+1),""))</f>
        <v>6</v>
      </c>
      <c r="F1325" s="9">
        <f t="array" ref="F1325">SUMPRODUCT(COUNTIF(lstDigits,MID(tblSalaries[[#This Row],[How many hours of a day you work on Excel]],ROW($1:$9)+1,1)))</f>
        <v>1</v>
      </c>
      <c r="G1325" s="11">
        <f t="array" ref="G1325">IFERROR(IF(D1325=1*MID(tblSalaries[[#This Row],[How many hours of a day you work on Excel]],E1325,F1325),"",1*MID(tblSalaries[[#This Row],[How many hours of a day you work on Excel]],E1325,F1325)),0)</f>
        <v>3</v>
      </c>
      <c r="H1325" s="11">
        <f t="shared" si="63"/>
        <v>2.5</v>
      </c>
      <c r="I1325" s="11">
        <f t="shared" si="64"/>
        <v>2</v>
      </c>
      <c r="J1325" s="11">
        <f t="shared" si="62"/>
        <v>3</v>
      </c>
    </row>
    <row r="1326" spans="2:10">
      <c r="B1326" s="9">
        <f t="array" ref="B1326">MIN(IFERROR(FIND(lstNum,tblSalaries[[#This Row],[How many hours of a day you work on Excel]]),""))</f>
        <v>1</v>
      </c>
      <c r="C1326" s="9">
        <f t="array" ref="C1326">SUMPRODUCT(COUNTIF(lstDigits,MID(tblSalaries[[#This Row],[How many hours of a day you work on Excel]],ROW($1:$9),1)))</f>
        <v>2</v>
      </c>
      <c r="D1326" s="11">
        <f t="array" ref="D1326">IFERROR(1*MID(tblSalaries[[#This Row],[How many hours of a day you work on Excel]],B1326,C1326),0)</f>
        <v>1</v>
      </c>
      <c r="E1326" s="9">
        <f t="array" ref="E1326">MIN(IFERROR(FIND(lstNum,tblSalaries[[#This Row],[How many hours of a day you work on Excel]],B1326+1),""))</f>
        <v>6</v>
      </c>
      <c r="F1326" s="9">
        <f t="array" ref="F1326">SUMPRODUCT(COUNTIF(lstDigits,MID(tblSalaries[[#This Row],[How many hours of a day you work on Excel]],ROW($1:$9)+1,1)))</f>
        <v>1</v>
      </c>
      <c r="G1326" s="11">
        <f t="array" ref="G1326">IFERROR(IF(D1326=1*MID(tblSalaries[[#This Row],[How many hours of a day you work on Excel]],E1326,F1326),"",1*MID(tblSalaries[[#This Row],[How many hours of a day you work on Excel]],E1326,F1326)),0)</f>
        <v>2</v>
      </c>
      <c r="H1326" s="11">
        <f t="shared" si="63"/>
        <v>1.5</v>
      </c>
      <c r="I1326" s="11">
        <f t="shared" si="64"/>
        <v>1</v>
      </c>
      <c r="J1326" s="11">
        <f t="shared" si="62"/>
        <v>2</v>
      </c>
    </row>
    <row r="1327" spans="2:10">
      <c r="B1327" s="9">
        <f t="array" ref="B1327">MIN(IFERROR(FIND(lstNum,tblSalaries[[#This Row],[How many hours of a day you work on Excel]]),""))</f>
        <v>1</v>
      </c>
      <c r="C1327" s="9">
        <f t="array" ref="C1327">SUMPRODUCT(COUNTIF(lstDigits,MID(tblSalaries[[#This Row],[How many hours of a day you work on Excel]],ROW($1:$9),1)))</f>
        <v>2</v>
      </c>
      <c r="D1327" s="11">
        <f t="array" ref="D1327">IFERROR(1*MID(tblSalaries[[#This Row],[How many hours of a day you work on Excel]],B1327,C1327),0)</f>
        <v>4</v>
      </c>
      <c r="E1327" s="9">
        <f t="array" ref="E1327">MIN(IFERROR(FIND(lstNum,tblSalaries[[#This Row],[How many hours of a day you work on Excel]],B1327+1),""))</f>
        <v>6</v>
      </c>
      <c r="F1327" s="9">
        <f t="array" ref="F1327">SUMPRODUCT(COUNTIF(lstDigits,MID(tblSalaries[[#This Row],[How many hours of a day you work on Excel]],ROW($1:$9)+1,1)))</f>
        <v>1</v>
      </c>
      <c r="G1327" s="11">
        <f t="array" ref="G1327">IFERROR(IF(D1327=1*MID(tblSalaries[[#This Row],[How many hours of a day you work on Excel]],E1327,F1327),"",1*MID(tblSalaries[[#This Row],[How many hours of a day you work on Excel]],E1327,F1327)),0)</f>
        <v>6</v>
      </c>
      <c r="H1327" s="11">
        <f t="shared" si="63"/>
        <v>5</v>
      </c>
      <c r="I1327" s="11">
        <f t="shared" si="64"/>
        <v>4</v>
      </c>
      <c r="J1327" s="11">
        <f t="shared" si="62"/>
        <v>6</v>
      </c>
    </row>
    <row r="1328" spans="2:10">
      <c r="B1328" s="9">
        <f t="array" ref="B1328">MIN(IFERROR(FIND(lstNum,tblSalaries[[#This Row],[How many hours of a day you work on Excel]]),""))</f>
        <v>1</v>
      </c>
      <c r="C1328" s="9">
        <f t="array" ref="C1328">SUMPRODUCT(COUNTIF(lstDigits,MID(tblSalaries[[#This Row],[How many hours of a day you work on Excel]],ROW($1:$9),1)))</f>
        <v>2</v>
      </c>
      <c r="D1328" s="11">
        <f t="array" ref="D1328">IFERROR(1*MID(tblSalaries[[#This Row],[How many hours of a day you work on Excel]],B1328,C1328),0)</f>
        <v>1</v>
      </c>
      <c r="E1328" s="9">
        <f t="array" ref="E1328">MIN(IFERROR(FIND(lstNum,tblSalaries[[#This Row],[How many hours of a day you work on Excel]],B1328+1),""))</f>
        <v>6</v>
      </c>
      <c r="F1328" s="9">
        <f t="array" ref="F1328">SUMPRODUCT(COUNTIF(lstDigits,MID(tblSalaries[[#This Row],[How many hours of a day you work on Excel]],ROW($1:$9)+1,1)))</f>
        <v>1</v>
      </c>
      <c r="G1328" s="11">
        <f t="array" ref="G1328">IFERROR(IF(D1328=1*MID(tblSalaries[[#This Row],[How many hours of a day you work on Excel]],E1328,F1328),"",1*MID(tblSalaries[[#This Row],[How many hours of a day you work on Excel]],E1328,F1328)),0)</f>
        <v>2</v>
      </c>
      <c r="H1328" s="11">
        <f t="shared" si="63"/>
        <v>1.5</v>
      </c>
      <c r="I1328" s="11">
        <f t="shared" si="64"/>
        <v>1</v>
      </c>
      <c r="J1328" s="11">
        <f t="shared" si="62"/>
        <v>2</v>
      </c>
    </row>
    <row r="1329" spans="2:10">
      <c r="B1329" s="9">
        <f t="array" ref="B1329">MIN(IFERROR(FIND(lstNum,tblSalaries[[#This Row],[How many hours of a day you work on Excel]]),""))</f>
        <v>1</v>
      </c>
      <c r="C1329" s="9">
        <f t="array" ref="C1329">SUMPRODUCT(COUNTIF(lstDigits,MID(tblSalaries[[#This Row],[How many hours of a day you work on Excel]],ROW($1:$9),1)))</f>
        <v>2</v>
      </c>
      <c r="D1329" s="11">
        <f t="array" ref="D1329">IFERROR(1*MID(tblSalaries[[#This Row],[How many hours of a day you work on Excel]],B1329,C1329),0)</f>
        <v>1</v>
      </c>
      <c r="E1329" s="9">
        <f t="array" ref="E1329">MIN(IFERROR(FIND(lstNum,tblSalaries[[#This Row],[How many hours of a day you work on Excel]],B1329+1),""))</f>
        <v>6</v>
      </c>
      <c r="F1329" s="9">
        <f t="array" ref="F1329">SUMPRODUCT(COUNTIF(lstDigits,MID(tblSalaries[[#This Row],[How many hours of a day you work on Excel]],ROW($1:$9)+1,1)))</f>
        <v>1</v>
      </c>
      <c r="G1329" s="11">
        <f t="array" ref="G1329">IFERROR(IF(D1329=1*MID(tblSalaries[[#This Row],[How many hours of a day you work on Excel]],E1329,F1329),"",1*MID(tblSalaries[[#This Row],[How many hours of a day you work on Excel]],E1329,F1329)),0)</f>
        <v>2</v>
      </c>
      <c r="H1329" s="11">
        <f t="shared" si="63"/>
        <v>1.5</v>
      </c>
      <c r="I1329" s="11">
        <f t="shared" si="64"/>
        <v>1</v>
      </c>
      <c r="J1329" s="11">
        <f t="shared" si="62"/>
        <v>2</v>
      </c>
    </row>
    <row r="1330" spans="2:10">
      <c r="B1330" s="9">
        <f t="array" ref="B1330">MIN(IFERROR(FIND(lstNum,tblSalaries[[#This Row],[How many hours of a day you work on Excel]]),""))</f>
        <v>1</v>
      </c>
      <c r="C1330" s="9">
        <f t="array" ref="C1330">SUMPRODUCT(COUNTIF(lstDigits,MID(tblSalaries[[#This Row],[How many hours of a day you work on Excel]],ROW($1:$9),1)))</f>
        <v>2</v>
      </c>
      <c r="D1330" s="11">
        <f t="array" ref="D1330">IFERROR(1*MID(tblSalaries[[#This Row],[How many hours of a day you work on Excel]],B1330,C1330),0)</f>
        <v>4</v>
      </c>
      <c r="E1330" s="9">
        <f t="array" ref="E1330">MIN(IFERROR(FIND(lstNum,tblSalaries[[#This Row],[How many hours of a day you work on Excel]],B1330+1),""))</f>
        <v>6</v>
      </c>
      <c r="F1330" s="9">
        <f t="array" ref="F1330">SUMPRODUCT(COUNTIF(lstDigits,MID(tblSalaries[[#This Row],[How many hours of a day you work on Excel]],ROW($1:$9)+1,1)))</f>
        <v>1</v>
      </c>
      <c r="G1330" s="11">
        <f t="array" ref="G1330">IFERROR(IF(D1330=1*MID(tblSalaries[[#This Row],[How many hours of a day you work on Excel]],E1330,F1330),"",1*MID(tblSalaries[[#This Row],[How many hours of a day you work on Excel]],E1330,F1330)),0)</f>
        <v>6</v>
      </c>
      <c r="H1330" s="11">
        <f t="shared" si="63"/>
        <v>5</v>
      </c>
      <c r="I1330" s="11">
        <f t="shared" si="64"/>
        <v>4</v>
      </c>
      <c r="J1330" s="11">
        <f t="shared" si="62"/>
        <v>6</v>
      </c>
    </row>
    <row r="1331" spans="2:10">
      <c r="B1331" s="9">
        <f t="array" ref="B1331">MIN(IFERROR(FIND(lstNum,tblSalaries[[#This Row],[How many hours of a day you work on Excel]]),""))</f>
        <v>1</v>
      </c>
      <c r="C1331" s="9">
        <f t="array" ref="C1331">SUMPRODUCT(COUNTIF(lstDigits,MID(tblSalaries[[#This Row],[How many hours of a day you work on Excel]],ROW($1:$9),1)))</f>
        <v>2</v>
      </c>
      <c r="D1331" s="11">
        <f t="array" ref="D1331">IFERROR(1*MID(tblSalaries[[#This Row],[How many hours of a day you work on Excel]],B1331,C1331),0)</f>
        <v>4</v>
      </c>
      <c r="E1331" s="9">
        <f t="array" ref="E1331">MIN(IFERROR(FIND(lstNum,tblSalaries[[#This Row],[How many hours of a day you work on Excel]],B1331+1),""))</f>
        <v>6</v>
      </c>
      <c r="F1331" s="9">
        <f t="array" ref="F1331">SUMPRODUCT(COUNTIF(lstDigits,MID(tblSalaries[[#This Row],[How many hours of a day you work on Excel]],ROW($1:$9)+1,1)))</f>
        <v>1</v>
      </c>
      <c r="G1331" s="11">
        <f t="array" ref="G1331">IFERROR(IF(D1331=1*MID(tblSalaries[[#This Row],[How many hours of a day you work on Excel]],E1331,F1331),"",1*MID(tblSalaries[[#This Row],[How many hours of a day you work on Excel]],E1331,F1331)),0)</f>
        <v>6</v>
      </c>
      <c r="H1331" s="11">
        <f t="shared" si="63"/>
        <v>5</v>
      </c>
      <c r="I1331" s="11">
        <f t="shared" si="64"/>
        <v>4</v>
      </c>
      <c r="J1331" s="11">
        <f t="shared" si="62"/>
        <v>6</v>
      </c>
    </row>
    <row r="1332" spans="2:10">
      <c r="B1332" s="9">
        <f t="array" ref="B1332">MIN(IFERROR(FIND(lstNum,tblSalaries[[#This Row],[How many hours of a day you work on Excel]]),""))</f>
        <v>9</v>
      </c>
      <c r="C1332" s="9">
        <f t="array" ref="C1332">SUMPRODUCT(COUNTIF(lstDigits,MID(tblSalaries[[#This Row],[How many hours of a day you work on Excel]],ROW($1:$9),1)))</f>
        <v>1</v>
      </c>
      <c r="D1332" s="11">
        <f t="array" ref="D1332">IFERROR(1*MID(tblSalaries[[#This Row],[How many hours of a day you work on Excel]],B1332,C1332),0)</f>
        <v>8</v>
      </c>
      <c r="E1332" s="9">
        <f t="array" ref="E1332">MIN(IFERROR(FIND(lstNum,tblSalaries[[#This Row],[How many hours of a day you work on Excel]],B1332+1),""))</f>
        <v>31</v>
      </c>
      <c r="F1332" s="9">
        <f t="array" ref="F1332">SUMPRODUCT(COUNTIF(lstDigits,MID(tblSalaries[[#This Row],[How many hours of a day you work on Excel]],ROW($1:$9)+1,1)))</f>
        <v>1</v>
      </c>
      <c r="G1332" s="11" t="str">
        <f t="array" ref="G1332">IFERROR(IF(D1332=1*MID(tblSalaries[[#This Row],[How many hours of a day you work on Excel]],E1332,F1332),"",1*MID(tblSalaries[[#This Row],[How many hours of a day you work on Excel]],E1332,F1332)),0)</f>
        <v/>
      </c>
      <c r="H1332" s="11">
        <f t="shared" si="63"/>
        <v>8</v>
      </c>
      <c r="I1332" s="11">
        <f t="shared" si="64"/>
        <v>8</v>
      </c>
      <c r="J1332" s="11">
        <f t="shared" si="62"/>
        <v>8</v>
      </c>
    </row>
    <row r="1333" spans="2:10">
      <c r="B1333" s="9">
        <f t="array" ref="B1333">MIN(IFERROR(FIND(lstNum,tblSalaries[[#This Row],[How many hours of a day you work on Excel]]),""))</f>
        <v>1</v>
      </c>
      <c r="C1333" s="9">
        <f t="array" ref="C1333">SUMPRODUCT(COUNTIF(lstDigits,MID(tblSalaries[[#This Row],[How many hours of a day you work on Excel]],ROW($1:$9),1)))</f>
        <v>2</v>
      </c>
      <c r="D1333" s="11">
        <f t="array" ref="D1333">IFERROR(1*MID(tblSalaries[[#This Row],[How many hours of a day you work on Excel]],B1333,C1333),0)</f>
        <v>1</v>
      </c>
      <c r="E1333" s="9">
        <f t="array" ref="E1333">MIN(IFERROR(FIND(lstNum,tblSalaries[[#This Row],[How many hours of a day you work on Excel]],B1333+1),""))</f>
        <v>6</v>
      </c>
      <c r="F1333" s="9">
        <f t="array" ref="F1333">SUMPRODUCT(COUNTIF(lstDigits,MID(tblSalaries[[#This Row],[How many hours of a day you work on Excel]],ROW($1:$9)+1,1)))</f>
        <v>1</v>
      </c>
      <c r="G1333" s="11">
        <f t="array" ref="G1333">IFERROR(IF(D1333=1*MID(tblSalaries[[#This Row],[How many hours of a day you work on Excel]],E1333,F1333),"",1*MID(tblSalaries[[#This Row],[How many hours of a day you work on Excel]],E1333,F1333)),0)</f>
        <v>2</v>
      </c>
      <c r="H1333" s="11">
        <f t="shared" si="63"/>
        <v>1.5</v>
      </c>
      <c r="I1333" s="11">
        <f t="shared" si="64"/>
        <v>1</v>
      </c>
      <c r="J1333" s="11">
        <f t="shared" si="62"/>
        <v>2</v>
      </c>
    </row>
    <row r="1334" spans="2:10">
      <c r="B1334" s="9">
        <f t="array" ref="B1334">MIN(IFERROR(FIND(lstNum,tblSalaries[[#This Row],[How many hours of a day you work on Excel]]),""))</f>
        <v>1</v>
      </c>
      <c r="C1334" s="9">
        <f t="array" ref="C1334">SUMPRODUCT(COUNTIF(lstDigits,MID(tblSalaries[[#This Row],[How many hours of a day you work on Excel]],ROW($1:$9),1)))</f>
        <v>2</v>
      </c>
      <c r="D1334" s="11">
        <f t="array" ref="D1334">IFERROR(1*MID(tblSalaries[[#This Row],[How many hours of a day you work on Excel]],B1334,C1334),0)</f>
        <v>4</v>
      </c>
      <c r="E1334" s="9">
        <f t="array" ref="E1334">MIN(IFERROR(FIND(lstNum,tblSalaries[[#This Row],[How many hours of a day you work on Excel]],B1334+1),""))</f>
        <v>6</v>
      </c>
      <c r="F1334" s="9">
        <f t="array" ref="F1334">SUMPRODUCT(COUNTIF(lstDigits,MID(tblSalaries[[#This Row],[How many hours of a day you work on Excel]],ROW($1:$9)+1,1)))</f>
        <v>1</v>
      </c>
      <c r="G1334" s="11">
        <f t="array" ref="G1334">IFERROR(IF(D1334=1*MID(tblSalaries[[#This Row],[How many hours of a day you work on Excel]],E1334,F1334),"",1*MID(tblSalaries[[#This Row],[How many hours of a day you work on Excel]],E1334,F1334)),0)</f>
        <v>6</v>
      </c>
      <c r="H1334" s="11">
        <f t="shared" si="63"/>
        <v>5</v>
      </c>
      <c r="I1334" s="11">
        <f t="shared" si="64"/>
        <v>4</v>
      </c>
      <c r="J1334" s="11">
        <f t="shared" si="62"/>
        <v>6</v>
      </c>
    </row>
    <row r="1335" spans="2:10">
      <c r="B1335" s="9">
        <f t="array" ref="B1335">MIN(IFERROR(FIND(lstNum,tblSalaries[[#This Row],[How many hours of a day you work on Excel]]),""))</f>
        <v>1</v>
      </c>
      <c r="C1335" s="9">
        <f t="array" ref="C1335">SUMPRODUCT(COUNTIF(lstDigits,MID(tblSalaries[[#This Row],[How many hours of a day you work on Excel]],ROW($1:$9),1)))</f>
        <v>2</v>
      </c>
      <c r="D1335" s="11">
        <f t="array" ref="D1335">IFERROR(1*MID(tblSalaries[[#This Row],[How many hours of a day you work on Excel]],B1335,C1335),0)</f>
        <v>1</v>
      </c>
      <c r="E1335" s="9">
        <f t="array" ref="E1335">MIN(IFERROR(FIND(lstNum,tblSalaries[[#This Row],[How many hours of a day you work on Excel]],B1335+1),""))</f>
        <v>6</v>
      </c>
      <c r="F1335" s="9">
        <f t="array" ref="F1335">SUMPRODUCT(COUNTIF(lstDigits,MID(tblSalaries[[#This Row],[How many hours of a day you work on Excel]],ROW($1:$9)+1,1)))</f>
        <v>1</v>
      </c>
      <c r="G1335" s="11">
        <f t="array" ref="G1335">IFERROR(IF(D1335=1*MID(tblSalaries[[#This Row],[How many hours of a day you work on Excel]],E1335,F1335),"",1*MID(tblSalaries[[#This Row],[How many hours of a day you work on Excel]],E1335,F1335)),0)</f>
        <v>2</v>
      </c>
      <c r="H1335" s="11">
        <f t="shared" si="63"/>
        <v>1.5</v>
      </c>
      <c r="I1335" s="11">
        <f t="shared" si="64"/>
        <v>1</v>
      </c>
      <c r="J1335" s="11">
        <f t="shared" si="62"/>
        <v>2</v>
      </c>
    </row>
    <row r="1336" spans="2:10">
      <c r="B1336" s="9">
        <f t="array" ref="B1336">MIN(IFERROR(FIND(lstNum,tblSalaries[[#This Row],[How many hours of a day you work on Excel]]),""))</f>
        <v>1</v>
      </c>
      <c r="C1336" s="9">
        <f t="array" ref="C1336">SUMPRODUCT(COUNTIF(lstDigits,MID(tblSalaries[[#This Row],[How many hours of a day you work on Excel]],ROW($1:$9),1)))</f>
        <v>2</v>
      </c>
      <c r="D1336" s="11">
        <f t="array" ref="D1336">IFERROR(1*MID(tblSalaries[[#This Row],[How many hours of a day you work on Excel]],B1336,C1336),0)</f>
        <v>4</v>
      </c>
      <c r="E1336" s="9">
        <f t="array" ref="E1336">MIN(IFERROR(FIND(lstNum,tblSalaries[[#This Row],[How many hours of a day you work on Excel]],B1336+1),""))</f>
        <v>6</v>
      </c>
      <c r="F1336" s="9">
        <f t="array" ref="F1336">SUMPRODUCT(COUNTIF(lstDigits,MID(tblSalaries[[#This Row],[How many hours of a day you work on Excel]],ROW($1:$9)+1,1)))</f>
        <v>1</v>
      </c>
      <c r="G1336" s="11">
        <f t="array" ref="G1336">IFERROR(IF(D1336=1*MID(tblSalaries[[#This Row],[How many hours of a day you work on Excel]],E1336,F1336),"",1*MID(tblSalaries[[#This Row],[How many hours of a day you work on Excel]],E1336,F1336)),0)</f>
        <v>6</v>
      </c>
      <c r="H1336" s="11">
        <f t="shared" si="63"/>
        <v>5</v>
      </c>
      <c r="I1336" s="11">
        <f t="shared" si="64"/>
        <v>4</v>
      </c>
      <c r="J1336" s="11">
        <f t="shared" si="62"/>
        <v>6</v>
      </c>
    </row>
    <row r="1337" spans="2:10">
      <c r="B1337" s="9">
        <f t="array" ref="B1337">MIN(IFERROR(FIND(lstNum,tblSalaries[[#This Row],[How many hours of a day you work on Excel]]),""))</f>
        <v>9</v>
      </c>
      <c r="C1337" s="9">
        <f t="array" ref="C1337">SUMPRODUCT(COUNTIF(lstDigits,MID(tblSalaries[[#This Row],[How many hours of a day you work on Excel]],ROW($1:$9),1)))</f>
        <v>1</v>
      </c>
      <c r="D1337" s="11">
        <f t="array" ref="D1337">IFERROR(1*MID(tblSalaries[[#This Row],[How many hours of a day you work on Excel]],B1337,C1337),0)</f>
        <v>8</v>
      </c>
      <c r="E1337" s="9">
        <f t="array" ref="E1337">MIN(IFERROR(FIND(lstNum,tblSalaries[[#This Row],[How many hours of a day you work on Excel]],B1337+1),""))</f>
        <v>31</v>
      </c>
      <c r="F1337" s="9">
        <f t="array" ref="F1337">SUMPRODUCT(COUNTIF(lstDigits,MID(tblSalaries[[#This Row],[How many hours of a day you work on Excel]],ROW($1:$9)+1,1)))</f>
        <v>1</v>
      </c>
      <c r="G1337" s="11" t="str">
        <f t="array" ref="G1337">IFERROR(IF(D1337=1*MID(tblSalaries[[#This Row],[How many hours of a day you work on Excel]],E1337,F1337),"",1*MID(tblSalaries[[#This Row],[How many hours of a day you work on Excel]],E1337,F1337)),0)</f>
        <v/>
      </c>
      <c r="H1337" s="11">
        <f t="shared" si="63"/>
        <v>8</v>
      </c>
      <c r="I1337" s="11">
        <f t="shared" si="64"/>
        <v>8</v>
      </c>
      <c r="J1337" s="11">
        <f t="shared" si="62"/>
        <v>8</v>
      </c>
    </row>
    <row r="1338" spans="2:10">
      <c r="B1338" s="9">
        <f t="array" ref="B1338">MIN(IFERROR(FIND(lstNum,tblSalaries[[#This Row],[How many hours of a day you work on Excel]]),""))</f>
        <v>1</v>
      </c>
      <c r="C1338" s="9">
        <f t="array" ref="C1338">SUMPRODUCT(COUNTIF(lstDigits,MID(tblSalaries[[#This Row],[How many hours of a day you work on Excel]],ROW($1:$9),1)))</f>
        <v>2</v>
      </c>
      <c r="D1338" s="11">
        <f t="array" ref="D1338">IFERROR(1*MID(tblSalaries[[#This Row],[How many hours of a day you work on Excel]],B1338,C1338),0)</f>
        <v>1</v>
      </c>
      <c r="E1338" s="9">
        <f t="array" ref="E1338">MIN(IFERROR(FIND(lstNum,tblSalaries[[#This Row],[How many hours of a day you work on Excel]],B1338+1),""))</f>
        <v>6</v>
      </c>
      <c r="F1338" s="9">
        <f t="array" ref="F1338">SUMPRODUCT(COUNTIF(lstDigits,MID(tblSalaries[[#This Row],[How many hours of a day you work on Excel]],ROW($1:$9)+1,1)))</f>
        <v>1</v>
      </c>
      <c r="G1338" s="11">
        <f t="array" ref="G1338">IFERROR(IF(D1338=1*MID(tblSalaries[[#This Row],[How many hours of a day you work on Excel]],E1338,F1338),"",1*MID(tblSalaries[[#This Row],[How many hours of a day you work on Excel]],E1338,F1338)),0)</f>
        <v>2</v>
      </c>
      <c r="H1338" s="11">
        <f t="shared" si="63"/>
        <v>1.5</v>
      </c>
      <c r="I1338" s="11">
        <f t="shared" si="64"/>
        <v>1</v>
      </c>
      <c r="J1338" s="11">
        <f t="shared" si="62"/>
        <v>2</v>
      </c>
    </row>
    <row r="1339" spans="2:10">
      <c r="B1339" s="9">
        <f t="array" ref="B1339">MIN(IFERROR(FIND(lstNum,tblSalaries[[#This Row],[How many hours of a day you work on Excel]]),""))</f>
        <v>1</v>
      </c>
      <c r="C1339" s="9">
        <f t="array" ref="C1339">SUMPRODUCT(COUNTIF(lstDigits,MID(tblSalaries[[#This Row],[How many hours of a day you work on Excel]],ROW($1:$9),1)))</f>
        <v>2</v>
      </c>
      <c r="D1339" s="11">
        <f t="array" ref="D1339">IFERROR(1*MID(tblSalaries[[#This Row],[How many hours of a day you work on Excel]],B1339,C1339),0)</f>
        <v>4</v>
      </c>
      <c r="E1339" s="9">
        <f t="array" ref="E1339">MIN(IFERROR(FIND(lstNum,tblSalaries[[#This Row],[How many hours of a day you work on Excel]],B1339+1),""))</f>
        <v>6</v>
      </c>
      <c r="F1339" s="9">
        <f t="array" ref="F1339">SUMPRODUCT(COUNTIF(lstDigits,MID(tblSalaries[[#This Row],[How many hours of a day you work on Excel]],ROW($1:$9)+1,1)))</f>
        <v>1</v>
      </c>
      <c r="G1339" s="11">
        <f t="array" ref="G1339">IFERROR(IF(D1339=1*MID(tblSalaries[[#This Row],[How many hours of a day you work on Excel]],E1339,F1339),"",1*MID(tblSalaries[[#This Row],[How many hours of a day you work on Excel]],E1339,F1339)),0)</f>
        <v>6</v>
      </c>
      <c r="H1339" s="11">
        <f t="shared" si="63"/>
        <v>5</v>
      </c>
      <c r="I1339" s="11">
        <f t="shared" si="64"/>
        <v>4</v>
      </c>
      <c r="J1339" s="11">
        <f t="shared" si="62"/>
        <v>6</v>
      </c>
    </row>
    <row r="1340" spans="2:10">
      <c r="B1340" s="9">
        <f t="array" ref="B1340">MIN(IFERROR(FIND(lstNum,tblSalaries[[#This Row],[How many hours of a day you work on Excel]]),""))</f>
        <v>1</v>
      </c>
      <c r="C1340" s="9">
        <f t="array" ref="C1340">SUMPRODUCT(COUNTIF(lstDigits,MID(tblSalaries[[#This Row],[How many hours of a day you work on Excel]],ROW($1:$9),1)))</f>
        <v>2</v>
      </c>
      <c r="D1340" s="11">
        <f t="array" ref="D1340">IFERROR(1*MID(tblSalaries[[#This Row],[How many hours of a day you work on Excel]],B1340,C1340),0)</f>
        <v>4</v>
      </c>
      <c r="E1340" s="9">
        <f t="array" ref="E1340">MIN(IFERROR(FIND(lstNum,tblSalaries[[#This Row],[How many hours of a day you work on Excel]],B1340+1),""))</f>
        <v>6</v>
      </c>
      <c r="F1340" s="9">
        <f t="array" ref="F1340">SUMPRODUCT(COUNTIF(lstDigits,MID(tblSalaries[[#This Row],[How many hours of a day you work on Excel]],ROW($1:$9)+1,1)))</f>
        <v>1</v>
      </c>
      <c r="G1340" s="11">
        <f t="array" ref="G1340">IFERROR(IF(D1340=1*MID(tblSalaries[[#This Row],[How many hours of a day you work on Excel]],E1340,F1340),"",1*MID(tblSalaries[[#This Row],[How many hours of a day you work on Excel]],E1340,F1340)),0)</f>
        <v>6</v>
      </c>
      <c r="H1340" s="11">
        <f t="shared" si="63"/>
        <v>5</v>
      </c>
      <c r="I1340" s="11">
        <f t="shared" si="64"/>
        <v>4</v>
      </c>
      <c r="J1340" s="11">
        <f t="shared" si="62"/>
        <v>6</v>
      </c>
    </row>
    <row r="1341" spans="2:10">
      <c r="B1341" s="9">
        <f t="array" ref="B1341">MIN(IFERROR(FIND(lstNum,tblSalaries[[#This Row],[How many hours of a day you work on Excel]]),""))</f>
        <v>1</v>
      </c>
      <c r="C1341" s="9">
        <f t="array" ref="C1341">SUMPRODUCT(COUNTIF(lstDigits,MID(tblSalaries[[#This Row],[How many hours of a day you work on Excel]],ROW($1:$9),1)))</f>
        <v>2</v>
      </c>
      <c r="D1341" s="11">
        <f t="array" ref="D1341">IFERROR(1*MID(tblSalaries[[#This Row],[How many hours of a day you work on Excel]],B1341,C1341),0)</f>
        <v>4</v>
      </c>
      <c r="E1341" s="9">
        <f t="array" ref="E1341">MIN(IFERROR(FIND(lstNum,tblSalaries[[#This Row],[How many hours of a day you work on Excel]],B1341+1),""))</f>
        <v>6</v>
      </c>
      <c r="F1341" s="9">
        <f t="array" ref="F1341">SUMPRODUCT(COUNTIF(lstDigits,MID(tblSalaries[[#This Row],[How many hours of a day you work on Excel]],ROW($1:$9)+1,1)))</f>
        <v>1</v>
      </c>
      <c r="G1341" s="11">
        <f t="array" ref="G1341">IFERROR(IF(D1341=1*MID(tblSalaries[[#This Row],[How many hours of a day you work on Excel]],E1341,F1341),"",1*MID(tblSalaries[[#This Row],[How many hours of a day you work on Excel]],E1341,F1341)),0)</f>
        <v>6</v>
      </c>
      <c r="H1341" s="11">
        <f t="shared" si="63"/>
        <v>5</v>
      </c>
      <c r="I1341" s="11">
        <f t="shared" si="64"/>
        <v>4</v>
      </c>
      <c r="J1341" s="11">
        <f t="shared" si="62"/>
        <v>6</v>
      </c>
    </row>
    <row r="1342" spans="2:10">
      <c r="B1342" s="9">
        <f t="array" ref="B1342">MIN(IFERROR(FIND(lstNum,tblSalaries[[#This Row],[How many hours of a day you work on Excel]]),""))</f>
        <v>1</v>
      </c>
      <c r="C1342" s="9">
        <f t="array" ref="C1342">SUMPRODUCT(COUNTIF(lstDigits,MID(tblSalaries[[#This Row],[How many hours of a day you work on Excel]],ROW($1:$9),1)))</f>
        <v>2</v>
      </c>
      <c r="D1342" s="11">
        <f t="array" ref="D1342">IFERROR(1*MID(tblSalaries[[#This Row],[How many hours of a day you work on Excel]],B1342,C1342),0)</f>
        <v>4</v>
      </c>
      <c r="E1342" s="9">
        <f t="array" ref="E1342">MIN(IFERROR(FIND(lstNum,tblSalaries[[#This Row],[How many hours of a day you work on Excel]],B1342+1),""))</f>
        <v>6</v>
      </c>
      <c r="F1342" s="9">
        <f t="array" ref="F1342">SUMPRODUCT(COUNTIF(lstDigits,MID(tblSalaries[[#This Row],[How many hours of a day you work on Excel]],ROW($1:$9)+1,1)))</f>
        <v>1</v>
      </c>
      <c r="G1342" s="11">
        <f t="array" ref="G1342">IFERROR(IF(D1342=1*MID(tblSalaries[[#This Row],[How many hours of a day you work on Excel]],E1342,F1342),"",1*MID(tblSalaries[[#This Row],[How many hours of a day you work on Excel]],E1342,F1342)),0)</f>
        <v>6</v>
      </c>
      <c r="H1342" s="11">
        <f t="shared" si="63"/>
        <v>5</v>
      </c>
      <c r="I1342" s="11">
        <f t="shared" si="64"/>
        <v>4</v>
      </c>
      <c r="J1342" s="11">
        <f t="shared" si="62"/>
        <v>6</v>
      </c>
    </row>
    <row r="1343" spans="2:10">
      <c r="B1343" s="9">
        <f t="array" ref="B1343">MIN(IFERROR(FIND(lstNum,tblSalaries[[#This Row],[How many hours of a day you work on Excel]]),""))</f>
        <v>1</v>
      </c>
      <c r="C1343" s="9">
        <f t="array" ref="C1343">SUMPRODUCT(COUNTIF(lstDigits,MID(tblSalaries[[#This Row],[How many hours of a day you work on Excel]],ROW($1:$9),1)))</f>
        <v>2</v>
      </c>
      <c r="D1343" s="11">
        <f t="array" ref="D1343">IFERROR(1*MID(tblSalaries[[#This Row],[How many hours of a day you work on Excel]],B1343,C1343),0)</f>
        <v>4</v>
      </c>
      <c r="E1343" s="9">
        <f t="array" ref="E1343">MIN(IFERROR(FIND(lstNum,tblSalaries[[#This Row],[How many hours of a day you work on Excel]],B1343+1),""))</f>
        <v>6</v>
      </c>
      <c r="F1343" s="9">
        <f t="array" ref="F1343">SUMPRODUCT(COUNTIF(lstDigits,MID(tblSalaries[[#This Row],[How many hours of a day you work on Excel]],ROW($1:$9)+1,1)))</f>
        <v>1</v>
      </c>
      <c r="G1343" s="11">
        <f t="array" ref="G1343">IFERROR(IF(D1343=1*MID(tblSalaries[[#This Row],[How many hours of a day you work on Excel]],E1343,F1343),"",1*MID(tblSalaries[[#This Row],[How many hours of a day you work on Excel]],E1343,F1343)),0)</f>
        <v>6</v>
      </c>
      <c r="H1343" s="11">
        <f t="shared" si="63"/>
        <v>5</v>
      </c>
      <c r="I1343" s="11">
        <f t="shared" si="64"/>
        <v>4</v>
      </c>
      <c r="J1343" s="11">
        <f t="shared" si="62"/>
        <v>6</v>
      </c>
    </row>
    <row r="1344" spans="2:10">
      <c r="B1344" s="9">
        <f t="array" ref="B1344">MIN(IFERROR(FIND(lstNum,tblSalaries[[#This Row],[How many hours of a day you work on Excel]]),""))</f>
        <v>1</v>
      </c>
      <c r="C1344" s="9">
        <f t="array" ref="C1344">SUMPRODUCT(COUNTIF(lstDigits,MID(tblSalaries[[#This Row],[How many hours of a day you work on Excel]],ROW($1:$9),1)))</f>
        <v>2</v>
      </c>
      <c r="D1344" s="11">
        <f t="array" ref="D1344">IFERROR(1*MID(tblSalaries[[#This Row],[How many hours of a day you work on Excel]],B1344,C1344),0)</f>
        <v>2</v>
      </c>
      <c r="E1344" s="9">
        <f t="array" ref="E1344">MIN(IFERROR(FIND(lstNum,tblSalaries[[#This Row],[How many hours of a day you work on Excel]],B1344+1),""))</f>
        <v>6</v>
      </c>
      <c r="F1344" s="9">
        <f t="array" ref="F1344">SUMPRODUCT(COUNTIF(lstDigits,MID(tblSalaries[[#This Row],[How many hours of a day you work on Excel]],ROW($1:$9)+1,1)))</f>
        <v>1</v>
      </c>
      <c r="G1344" s="11">
        <f t="array" ref="G1344">IFERROR(IF(D1344=1*MID(tblSalaries[[#This Row],[How many hours of a day you work on Excel]],E1344,F1344),"",1*MID(tblSalaries[[#This Row],[How many hours of a day you work on Excel]],E1344,F1344)),0)</f>
        <v>3</v>
      </c>
      <c r="H1344" s="11">
        <f t="shared" si="63"/>
        <v>2.5</v>
      </c>
      <c r="I1344" s="11">
        <f t="shared" si="64"/>
        <v>2</v>
      </c>
      <c r="J1344" s="11">
        <f t="shared" si="62"/>
        <v>3</v>
      </c>
    </row>
    <row r="1345" spans="2:10">
      <c r="B1345" s="9">
        <f t="array" ref="B1345">MIN(IFERROR(FIND(lstNum,tblSalaries[[#This Row],[How many hours of a day you work on Excel]]),""))</f>
        <v>1</v>
      </c>
      <c r="C1345" s="9">
        <f t="array" ref="C1345">SUMPRODUCT(COUNTIF(lstDigits,MID(tblSalaries[[#This Row],[How many hours of a day you work on Excel]],ROW($1:$9),1)))</f>
        <v>2</v>
      </c>
      <c r="D1345" s="11">
        <f t="array" ref="D1345">IFERROR(1*MID(tblSalaries[[#This Row],[How many hours of a day you work on Excel]],B1345,C1345),0)</f>
        <v>4</v>
      </c>
      <c r="E1345" s="9">
        <f t="array" ref="E1345">MIN(IFERROR(FIND(lstNum,tblSalaries[[#This Row],[How many hours of a day you work on Excel]],B1345+1),""))</f>
        <v>6</v>
      </c>
      <c r="F1345" s="9">
        <f t="array" ref="F1345">SUMPRODUCT(COUNTIF(lstDigits,MID(tblSalaries[[#This Row],[How many hours of a day you work on Excel]],ROW($1:$9)+1,1)))</f>
        <v>1</v>
      </c>
      <c r="G1345" s="11">
        <f t="array" ref="G1345">IFERROR(IF(D1345=1*MID(tblSalaries[[#This Row],[How many hours of a day you work on Excel]],E1345,F1345),"",1*MID(tblSalaries[[#This Row],[How many hours of a day you work on Excel]],E1345,F1345)),0)</f>
        <v>6</v>
      </c>
      <c r="H1345" s="11">
        <f t="shared" si="63"/>
        <v>5</v>
      </c>
      <c r="I1345" s="11">
        <f t="shared" si="64"/>
        <v>4</v>
      </c>
      <c r="J1345" s="11">
        <f t="shared" si="62"/>
        <v>6</v>
      </c>
    </row>
    <row r="1346" spans="2:10">
      <c r="B1346" s="9">
        <f t="array" ref="B1346">MIN(IFERROR(FIND(lstNum,tblSalaries[[#This Row],[How many hours of a day you work on Excel]]),""))</f>
        <v>1</v>
      </c>
      <c r="C1346" s="9">
        <f t="array" ref="C1346">SUMPRODUCT(COUNTIF(lstDigits,MID(tblSalaries[[#This Row],[How many hours of a day you work on Excel]],ROW($1:$9),1)))</f>
        <v>2</v>
      </c>
      <c r="D1346" s="11">
        <f t="array" ref="D1346">IFERROR(1*MID(tblSalaries[[#This Row],[How many hours of a day you work on Excel]],B1346,C1346),0)</f>
        <v>4</v>
      </c>
      <c r="E1346" s="9">
        <f t="array" ref="E1346">MIN(IFERROR(FIND(lstNum,tblSalaries[[#This Row],[How many hours of a day you work on Excel]],B1346+1),""))</f>
        <v>6</v>
      </c>
      <c r="F1346" s="9">
        <f t="array" ref="F1346">SUMPRODUCT(COUNTIF(lstDigits,MID(tblSalaries[[#This Row],[How many hours of a day you work on Excel]],ROW($1:$9)+1,1)))</f>
        <v>1</v>
      </c>
      <c r="G1346" s="11">
        <f t="array" ref="G1346">IFERROR(IF(D1346=1*MID(tblSalaries[[#This Row],[How many hours of a day you work on Excel]],E1346,F1346),"",1*MID(tblSalaries[[#This Row],[How many hours of a day you work on Excel]],E1346,F1346)),0)</f>
        <v>6</v>
      </c>
      <c r="H1346" s="11">
        <f t="shared" si="63"/>
        <v>5</v>
      </c>
      <c r="I1346" s="11">
        <f t="shared" si="64"/>
        <v>4</v>
      </c>
      <c r="J1346" s="11">
        <f t="shared" si="62"/>
        <v>6</v>
      </c>
    </row>
    <row r="1347" spans="2:10">
      <c r="B1347" s="9">
        <f t="array" ref="B1347">MIN(IFERROR(FIND(lstNum,tblSalaries[[#This Row],[How many hours of a day you work on Excel]]),""))</f>
        <v>1</v>
      </c>
      <c r="C1347" s="9">
        <f t="array" ref="C1347">SUMPRODUCT(COUNTIF(lstDigits,MID(tblSalaries[[#This Row],[How many hours of a day you work on Excel]],ROW($1:$9),1)))</f>
        <v>2</v>
      </c>
      <c r="D1347" s="11">
        <f t="array" ref="D1347">IFERROR(1*MID(tblSalaries[[#This Row],[How many hours of a day you work on Excel]],B1347,C1347),0)</f>
        <v>2</v>
      </c>
      <c r="E1347" s="9">
        <f t="array" ref="E1347">MIN(IFERROR(FIND(lstNum,tblSalaries[[#This Row],[How many hours of a day you work on Excel]],B1347+1),""))</f>
        <v>6</v>
      </c>
      <c r="F1347" s="9">
        <f t="array" ref="F1347">SUMPRODUCT(COUNTIF(lstDigits,MID(tblSalaries[[#This Row],[How many hours of a day you work on Excel]],ROW($1:$9)+1,1)))</f>
        <v>1</v>
      </c>
      <c r="G1347" s="11">
        <f t="array" ref="G1347">IFERROR(IF(D1347=1*MID(tblSalaries[[#This Row],[How many hours of a day you work on Excel]],E1347,F1347),"",1*MID(tblSalaries[[#This Row],[How many hours of a day you work on Excel]],E1347,F1347)),0)</f>
        <v>3</v>
      </c>
      <c r="H1347" s="11">
        <f t="shared" si="63"/>
        <v>2.5</v>
      </c>
      <c r="I1347" s="11">
        <f t="shared" si="64"/>
        <v>2</v>
      </c>
      <c r="J1347" s="11">
        <f t="shared" si="62"/>
        <v>3</v>
      </c>
    </row>
    <row r="1348" spans="2:10">
      <c r="B1348" s="9">
        <f t="array" ref="B1348">MIN(IFERROR(FIND(lstNum,tblSalaries[[#This Row],[How many hours of a day you work on Excel]]),""))</f>
        <v>1</v>
      </c>
      <c r="C1348" s="9">
        <f t="array" ref="C1348">SUMPRODUCT(COUNTIF(lstDigits,MID(tblSalaries[[#This Row],[How many hours of a day you work on Excel]],ROW($1:$9),1)))</f>
        <v>2</v>
      </c>
      <c r="D1348" s="11">
        <f t="array" ref="D1348">IFERROR(1*MID(tblSalaries[[#This Row],[How many hours of a day you work on Excel]],B1348,C1348),0)</f>
        <v>2</v>
      </c>
      <c r="E1348" s="9">
        <f t="array" ref="E1348">MIN(IFERROR(FIND(lstNum,tblSalaries[[#This Row],[How many hours of a day you work on Excel]],B1348+1),""))</f>
        <v>6</v>
      </c>
      <c r="F1348" s="9">
        <f t="array" ref="F1348">SUMPRODUCT(COUNTIF(lstDigits,MID(tblSalaries[[#This Row],[How many hours of a day you work on Excel]],ROW($1:$9)+1,1)))</f>
        <v>1</v>
      </c>
      <c r="G1348" s="11">
        <f t="array" ref="G1348">IFERROR(IF(D1348=1*MID(tblSalaries[[#This Row],[How many hours of a day you work on Excel]],E1348,F1348),"",1*MID(tblSalaries[[#This Row],[How many hours of a day you work on Excel]],E1348,F1348)),0)</f>
        <v>3</v>
      </c>
      <c r="H1348" s="11">
        <f t="shared" si="63"/>
        <v>2.5</v>
      </c>
      <c r="I1348" s="11">
        <f t="shared" si="64"/>
        <v>2</v>
      </c>
      <c r="J1348" s="11">
        <f t="shared" si="62"/>
        <v>3</v>
      </c>
    </row>
    <row r="1349" spans="2:10">
      <c r="B1349" s="9">
        <f t="array" ref="B1349">MIN(IFERROR(FIND(lstNum,tblSalaries[[#This Row],[How many hours of a day you work on Excel]]),""))</f>
        <v>1</v>
      </c>
      <c r="C1349" s="9">
        <f t="array" ref="C1349">SUMPRODUCT(COUNTIF(lstDigits,MID(tblSalaries[[#This Row],[How many hours of a day you work on Excel]],ROW($1:$9),1)))</f>
        <v>2</v>
      </c>
      <c r="D1349" s="11">
        <f t="array" ref="D1349">IFERROR(1*MID(tblSalaries[[#This Row],[How many hours of a day you work on Excel]],B1349,C1349),0)</f>
        <v>1</v>
      </c>
      <c r="E1349" s="9">
        <f t="array" ref="E1349">MIN(IFERROR(FIND(lstNum,tblSalaries[[#This Row],[How many hours of a day you work on Excel]],B1349+1),""))</f>
        <v>6</v>
      </c>
      <c r="F1349" s="9">
        <f t="array" ref="F1349">SUMPRODUCT(COUNTIF(lstDigits,MID(tblSalaries[[#This Row],[How many hours of a day you work on Excel]],ROW($1:$9)+1,1)))</f>
        <v>1</v>
      </c>
      <c r="G1349" s="11">
        <f t="array" ref="G1349">IFERROR(IF(D1349=1*MID(tblSalaries[[#This Row],[How many hours of a day you work on Excel]],E1349,F1349),"",1*MID(tblSalaries[[#This Row],[How many hours of a day you work on Excel]],E1349,F1349)),0)</f>
        <v>2</v>
      </c>
      <c r="H1349" s="11">
        <f t="shared" si="63"/>
        <v>1.5</v>
      </c>
      <c r="I1349" s="11">
        <f t="shared" si="64"/>
        <v>1</v>
      </c>
      <c r="J1349" s="11">
        <f t="shared" si="62"/>
        <v>2</v>
      </c>
    </row>
    <row r="1350" spans="2:10">
      <c r="B1350" s="9">
        <f t="array" ref="B1350">MIN(IFERROR(FIND(lstNum,tblSalaries[[#This Row],[How many hours of a day you work on Excel]]),""))</f>
        <v>1</v>
      </c>
      <c r="C1350" s="9">
        <f t="array" ref="C1350">SUMPRODUCT(COUNTIF(lstDigits,MID(tblSalaries[[#This Row],[How many hours of a day you work on Excel]],ROW($1:$9),1)))</f>
        <v>2</v>
      </c>
      <c r="D1350" s="11">
        <f t="array" ref="D1350">IFERROR(1*MID(tblSalaries[[#This Row],[How many hours of a day you work on Excel]],B1350,C1350),0)</f>
        <v>4</v>
      </c>
      <c r="E1350" s="9">
        <f t="array" ref="E1350">MIN(IFERROR(FIND(lstNum,tblSalaries[[#This Row],[How many hours of a day you work on Excel]],B1350+1),""))</f>
        <v>6</v>
      </c>
      <c r="F1350" s="9">
        <f t="array" ref="F1350">SUMPRODUCT(COUNTIF(lstDigits,MID(tblSalaries[[#This Row],[How many hours of a day you work on Excel]],ROW($1:$9)+1,1)))</f>
        <v>1</v>
      </c>
      <c r="G1350" s="11">
        <f t="array" ref="G1350">IFERROR(IF(D1350=1*MID(tblSalaries[[#This Row],[How many hours of a day you work on Excel]],E1350,F1350),"",1*MID(tblSalaries[[#This Row],[How many hours of a day you work on Excel]],E1350,F1350)),0)</f>
        <v>6</v>
      </c>
      <c r="H1350" s="11">
        <f t="shared" si="63"/>
        <v>5</v>
      </c>
      <c r="I1350" s="11">
        <f t="shared" si="64"/>
        <v>4</v>
      </c>
      <c r="J1350" s="11">
        <f t="shared" si="62"/>
        <v>6</v>
      </c>
    </row>
    <row r="1351" spans="2:10">
      <c r="B1351" s="9">
        <f t="array" ref="B1351">MIN(IFERROR(FIND(lstNum,tblSalaries[[#This Row],[How many hours of a day you work on Excel]]),""))</f>
        <v>1</v>
      </c>
      <c r="C1351" s="9">
        <f t="array" ref="C1351">SUMPRODUCT(COUNTIF(lstDigits,MID(tblSalaries[[#This Row],[How many hours of a day you work on Excel]],ROW($1:$9),1)))</f>
        <v>2</v>
      </c>
      <c r="D1351" s="11">
        <f t="array" ref="D1351">IFERROR(1*MID(tblSalaries[[#This Row],[How many hours of a day you work on Excel]],B1351,C1351),0)</f>
        <v>4</v>
      </c>
      <c r="E1351" s="9">
        <f t="array" ref="E1351">MIN(IFERROR(FIND(lstNum,tblSalaries[[#This Row],[How many hours of a day you work on Excel]],B1351+1),""))</f>
        <v>6</v>
      </c>
      <c r="F1351" s="9">
        <f t="array" ref="F1351">SUMPRODUCT(COUNTIF(lstDigits,MID(tblSalaries[[#This Row],[How many hours of a day you work on Excel]],ROW($1:$9)+1,1)))</f>
        <v>1</v>
      </c>
      <c r="G1351" s="11">
        <f t="array" ref="G1351">IFERROR(IF(D1351=1*MID(tblSalaries[[#This Row],[How many hours of a day you work on Excel]],E1351,F1351),"",1*MID(tblSalaries[[#This Row],[How many hours of a day you work on Excel]],E1351,F1351)),0)</f>
        <v>6</v>
      </c>
      <c r="H1351" s="11">
        <f t="shared" si="63"/>
        <v>5</v>
      </c>
      <c r="I1351" s="11">
        <f t="shared" si="64"/>
        <v>4</v>
      </c>
      <c r="J1351" s="11">
        <f t="shared" ref="J1351:J1414" si="65">MAX(D1351,G1351)</f>
        <v>6</v>
      </c>
    </row>
    <row r="1352" spans="2:10">
      <c r="B1352" s="9">
        <f t="array" ref="B1352">MIN(IFERROR(FIND(lstNum,tblSalaries[[#This Row],[How many hours of a day you work on Excel]]),""))</f>
        <v>9</v>
      </c>
      <c r="C1352" s="9">
        <f t="array" ref="C1352">SUMPRODUCT(COUNTIF(lstDigits,MID(tblSalaries[[#This Row],[How many hours of a day you work on Excel]],ROW($1:$9),1)))</f>
        <v>1</v>
      </c>
      <c r="D1352" s="11">
        <f t="array" ref="D1352">IFERROR(1*MID(tblSalaries[[#This Row],[How many hours of a day you work on Excel]],B1352,C1352),0)</f>
        <v>8</v>
      </c>
      <c r="E1352" s="9">
        <f t="array" ref="E1352">MIN(IFERROR(FIND(lstNum,tblSalaries[[#This Row],[How many hours of a day you work on Excel]],B1352+1),""))</f>
        <v>31</v>
      </c>
      <c r="F1352" s="9">
        <f t="array" ref="F1352">SUMPRODUCT(COUNTIF(lstDigits,MID(tblSalaries[[#This Row],[How many hours of a day you work on Excel]],ROW($1:$9)+1,1)))</f>
        <v>1</v>
      </c>
      <c r="G1352" s="11" t="str">
        <f t="array" ref="G1352">IFERROR(IF(D1352=1*MID(tblSalaries[[#This Row],[How many hours of a day you work on Excel]],E1352,F1352),"",1*MID(tblSalaries[[#This Row],[How many hours of a day you work on Excel]],E1352,F1352)),0)</f>
        <v/>
      </c>
      <c r="H1352" s="11">
        <f t="shared" si="63"/>
        <v>8</v>
      </c>
      <c r="I1352" s="11">
        <f t="shared" si="64"/>
        <v>8</v>
      </c>
      <c r="J1352" s="11">
        <f t="shared" si="65"/>
        <v>8</v>
      </c>
    </row>
    <row r="1353" spans="2:10">
      <c r="B1353" s="9">
        <f t="array" ref="B1353">MIN(IFERROR(FIND(lstNum,tblSalaries[[#This Row],[How many hours of a day you work on Excel]]),""))</f>
        <v>1</v>
      </c>
      <c r="C1353" s="9">
        <f t="array" ref="C1353">SUMPRODUCT(COUNTIF(lstDigits,MID(tblSalaries[[#This Row],[How many hours of a day you work on Excel]],ROW($1:$9),1)))</f>
        <v>2</v>
      </c>
      <c r="D1353" s="11">
        <f t="array" ref="D1353">IFERROR(1*MID(tblSalaries[[#This Row],[How many hours of a day you work on Excel]],B1353,C1353),0)</f>
        <v>4</v>
      </c>
      <c r="E1353" s="9">
        <f t="array" ref="E1353">MIN(IFERROR(FIND(lstNum,tblSalaries[[#This Row],[How many hours of a day you work on Excel]],B1353+1),""))</f>
        <v>6</v>
      </c>
      <c r="F1353" s="9">
        <f t="array" ref="F1353">SUMPRODUCT(COUNTIF(lstDigits,MID(tblSalaries[[#This Row],[How many hours of a day you work on Excel]],ROW($1:$9)+1,1)))</f>
        <v>1</v>
      </c>
      <c r="G1353" s="11">
        <f t="array" ref="G1353">IFERROR(IF(D1353=1*MID(tblSalaries[[#This Row],[How many hours of a day you work on Excel]],E1353,F1353),"",1*MID(tblSalaries[[#This Row],[How many hours of a day you work on Excel]],E1353,F1353)),0)</f>
        <v>6</v>
      </c>
      <c r="H1353" s="11">
        <f t="shared" si="63"/>
        <v>5</v>
      </c>
      <c r="I1353" s="11">
        <f t="shared" si="64"/>
        <v>4</v>
      </c>
      <c r="J1353" s="11">
        <f t="shared" si="65"/>
        <v>6</v>
      </c>
    </row>
    <row r="1354" spans="2:10">
      <c r="B1354" s="9">
        <f t="array" ref="B1354">MIN(IFERROR(FIND(lstNum,tblSalaries[[#This Row],[How many hours of a day you work on Excel]]),""))</f>
        <v>1</v>
      </c>
      <c r="C1354" s="9">
        <f t="array" ref="C1354">SUMPRODUCT(COUNTIF(lstDigits,MID(tblSalaries[[#This Row],[How many hours of a day you work on Excel]],ROW($1:$9),1)))</f>
        <v>2</v>
      </c>
      <c r="D1354" s="11">
        <f t="array" ref="D1354">IFERROR(1*MID(tblSalaries[[#This Row],[How many hours of a day you work on Excel]],B1354,C1354),0)</f>
        <v>2</v>
      </c>
      <c r="E1354" s="9">
        <f t="array" ref="E1354">MIN(IFERROR(FIND(lstNum,tblSalaries[[#This Row],[How many hours of a day you work on Excel]],B1354+1),""))</f>
        <v>6</v>
      </c>
      <c r="F1354" s="9">
        <f t="array" ref="F1354">SUMPRODUCT(COUNTIF(lstDigits,MID(tblSalaries[[#This Row],[How many hours of a day you work on Excel]],ROW($1:$9)+1,1)))</f>
        <v>1</v>
      </c>
      <c r="G1354" s="11">
        <f t="array" ref="G1354">IFERROR(IF(D1354=1*MID(tblSalaries[[#This Row],[How many hours of a day you work on Excel]],E1354,F1354),"",1*MID(tblSalaries[[#This Row],[How many hours of a day you work on Excel]],E1354,F1354)),0)</f>
        <v>3</v>
      </c>
      <c r="H1354" s="11">
        <f t="shared" si="63"/>
        <v>2.5</v>
      </c>
      <c r="I1354" s="11">
        <f t="shared" si="64"/>
        <v>2</v>
      </c>
      <c r="J1354" s="11">
        <f t="shared" si="65"/>
        <v>3</v>
      </c>
    </row>
    <row r="1355" spans="2:10">
      <c r="B1355" s="9">
        <f t="array" ref="B1355">MIN(IFERROR(FIND(lstNum,tblSalaries[[#This Row],[How many hours of a day you work on Excel]]),""))</f>
        <v>1</v>
      </c>
      <c r="C1355" s="9">
        <f t="array" ref="C1355">SUMPRODUCT(COUNTIF(lstDigits,MID(tblSalaries[[#This Row],[How many hours of a day you work on Excel]],ROW($1:$9),1)))</f>
        <v>2</v>
      </c>
      <c r="D1355" s="11">
        <f t="array" ref="D1355">IFERROR(1*MID(tblSalaries[[#This Row],[How many hours of a day you work on Excel]],B1355,C1355),0)</f>
        <v>4</v>
      </c>
      <c r="E1355" s="9">
        <f t="array" ref="E1355">MIN(IFERROR(FIND(lstNum,tblSalaries[[#This Row],[How many hours of a day you work on Excel]],B1355+1),""))</f>
        <v>6</v>
      </c>
      <c r="F1355" s="9">
        <f t="array" ref="F1355">SUMPRODUCT(COUNTIF(lstDigits,MID(tblSalaries[[#This Row],[How many hours of a day you work on Excel]],ROW($1:$9)+1,1)))</f>
        <v>1</v>
      </c>
      <c r="G1355" s="11">
        <f t="array" ref="G1355">IFERROR(IF(D1355=1*MID(tblSalaries[[#This Row],[How many hours of a day you work on Excel]],E1355,F1355),"",1*MID(tblSalaries[[#This Row],[How many hours of a day you work on Excel]],E1355,F1355)),0)</f>
        <v>6</v>
      </c>
      <c r="H1355" s="11">
        <f t="shared" si="63"/>
        <v>5</v>
      </c>
      <c r="I1355" s="11">
        <f t="shared" si="64"/>
        <v>4</v>
      </c>
      <c r="J1355" s="11">
        <f t="shared" si="65"/>
        <v>6</v>
      </c>
    </row>
    <row r="1356" spans="2:10">
      <c r="B1356" s="9">
        <f t="array" ref="B1356">MIN(IFERROR(FIND(lstNum,tblSalaries[[#This Row],[How many hours of a day you work on Excel]]),""))</f>
        <v>1</v>
      </c>
      <c r="C1356" s="9">
        <f t="array" ref="C1356">SUMPRODUCT(COUNTIF(lstDigits,MID(tblSalaries[[#This Row],[How many hours of a day you work on Excel]],ROW($1:$9),1)))</f>
        <v>2</v>
      </c>
      <c r="D1356" s="11">
        <f t="array" ref="D1356">IFERROR(1*MID(tblSalaries[[#This Row],[How many hours of a day you work on Excel]],B1356,C1356),0)</f>
        <v>2</v>
      </c>
      <c r="E1356" s="9">
        <f t="array" ref="E1356">MIN(IFERROR(FIND(lstNum,tblSalaries[[#This Row],[How many hours of a day you work on Excel]],B1356+1),""))</f>
        <v>6</v>
      </c>
      <c r="F1356" s="9">
        <f t="array" ref="F1356">SUMPRODUCT(COUNTIF(lstDigits,MID(tblSalaries[[#This Row],[How many hours of a day you work on Excel]],ROW($1:$9)+1,1)))</f>
        <v>1</v>
      </c>
      <c r="G1356" s="11">
        <f t="array" ref="G1356">IFERROR(IF(D1356=1*MID(tblSalaries[[#This Row],[How many hours of a day you work on Excel]],E1356,F1356),"",1*MID(tblSalaries[[#This Row],[How many hours of a day you work on Excel]],E1356,F1356)),0)</f>
        <v>3</v>
      </c>
      <c r="H1356" s="11">
        <f t="shared" si="63"/>
        <v>2.5</v>
      </c>
      <c r="I1356" s="11">
        <f t="shared" si="64"/>
        <v>2</v>
      </c>
      <c r="J1356" s="11">
        <f t="shared" si="65"/>
        <v>3</v>
      </c>
    </row>
    <row r="1357" spans="2:10">
      <c r="B1357" s="9">
        <f t="array" ref="B1357">MIN(IFERROR(FIND(lstNum,tblSalaries[[#This Row],[How many hours of a day you work on Excel]]),""))</f>
        <v>1</v>
      </c>
      <c r="C1357" s="9">
        <f t="array" ref="C1357">SUMPRODUCT(COUNTIF(lstDigits,MID(tblSalaries[[#This Row],[How many hours of a day you work on Excel]],ROW($1:$9),1)))</f>
        <v>2</v>
      </c>
      <c r="D1357" s="11">
        <f t="array" ref="D1357">IFERROR(1*MID(tblSalaries[[#This Row],[How many hours of a day you work on Excel]],B1357,C1357),0)</f>
        <v>2</v>
      </c>
      <c r="E1357" s="9">
        <f t="array" ref="E1357">MIN(IFERROR(FIND(lstNum,tblSalaries[[#This Row],[How many hours of a day you work on Excel]],B1357+1),""))</f>
        <v>6</v>
      </c>
      <c r="F1357" s="9">
        <f t="array" ref="F1357">SUMPRODUCT(COUNTIF(lstDigits,MID(tblSalaries[[#This Row],[How many hours of a day you work on Excel]],ROW($1:$9)+1,1)))</f>
        <v>1</v>
      </c>
      <c r="G1357" s="11">
        <f t="array" ref="G1357">IFERROR(IF(D1357=1*MID(tblSalaries[[#This Row],[How many hours of a day you work on Excel]],E1357,F1357),"",1*MID(tblSalaries[[#This Row],[How many hours of a day you work on Excel]],E1357,F1357)),0)</f>
        <v>3</v>
      </c>
      <c r="H1357" s="11">
        <f t="shared" si="63"/>
        <v>2.5</v>
      </c>
      <c r="I1357" s="11">
        <f t="shared" si="64"/>
        <v>2</v>
      </c>
      <c r="J1357" s="11">
        <f t="shared" si="65"/>
        <v>3</v>
      </c>
    </row>
    <row r="1358" spans="2:10">
      <c r="B1358" s="9">
        <f t="array" ref="B1358">MIN(IFERROR(FIND(lstNum,tblSalaries[[#This Row],[How many hours of a day you work on Excel]]),""))</f>
        <v>1</v>
      </c>
      <c r="C1358" s="9">
        <f t="array" ref="C1358">SUMPRODUCT(COUNTIF(lstDigits,MID(tblSalaries[[#This Row],[How many hours of a day you work on Excel]],ROW($1:$9),1)))</f>
        <v>2</v>
      </c>
      <c r="D1358" s="11">
        <f t="array" ref="D1358">IFERROR(1*MID(tblSalaries[[#This Row],[How many hours of a day you work on Excel]],B1358,C1358),0)</f>
        <v>2</v>
      </c>
      <c r="E1358" s="9">
        <f t="array" ref="E1358">MIN(IFERROR(FIND(lstNum,tblSalaries[[#This Row],[How many hours of a day you work on Excel]],B1358+1),""))</f>
        <v>6</v>
      </c>
      <c r="F1358" s="9">
        <f t="array" ref="F1358">SUMPRODUCT(COUNTIF(lstDigits,MID(tblSalaries[[#This Row],[How many hours of a day you work on Excel]],ROW($1:$9)+1,1)))</f>
        <v>1</v>
      </c>
      <c r="G1358" s="11">
        <f t="array" ref="G1358">IFERROR(IF(D1358=1*MID(tblSalaries[[#This Row],[How many hours of a day you work on Excel]],E1358,F1358),"",1*MID(tblSalaries[[#This Row],[How many hours of a day you work on Excel]],E1358,F1358)),0)</f>
        <v>3</v>
      </c>
      <c r="H1358" s="11">
        <f t="shared" si="63"/>
        <v>2.5</v>
      </c>
      <c r="I1358" s="11">
        <f t="shared" si="64"/>
        <v>2</v>
      </c>
      <c r="J1358" s="11">
        <f t="shared" si="65"/>
        <v>3</v>
      </c>
    </row>
    <row r="1359" spans="2:10">
      <c r="B1359" s="9">
        <f t="array" ref="B1359">MIN(IFERROR(FIND(lstNum,tblSalaries[[#This Row],[How many hours of a day you work on Excel]]),""))</f>
        <v>1</v>
      </c>
      <c r="C1359" s="9">
        <f t="array" ref="C1359">SUMPRODUCT(COUNTIF(lstDigits,MID(tblSalaries[[#This Row],[How many hours of a day you work on Excel]],ROW($1:$9),1)))</f>
        <v>2</v>
      </c>
      <c r="D1359" s="11">
        <f t="array" ref="D1359">IFERROR(1*MID(tblSalaries[[#This Row],[How many hours of a day you work on Excel]],B1359,C1359),0)</f>
        <v>4</v>
      </c>
      <c r="E1359" s="9">
        <f t="array" ref="E1359">MIN(IFERROR(FIND(lstNum,tblSalaries[[#This Row],[How many hours of a day you work on Excel]],B1359+1),""))</f>
        <v>6</v>
      </c>
      <c r="F1359" s="9">
        <f t="array" ref="F1359">SUMPRODUCT(COUNTIF(lstDigits,MID(tblSalaries[[#This Row],[How many hours of a day you work on Excel]],ROW($1:$9)+1,1)))</f>
        <v>1</v>
      </c>
      <c r="G1359" s="11">
        <f t="array" ref="G1359">IFERROR(IF(D1359=1*MID(tblSalaries[[#This Row],[How many hours of a day you work on Excel]],E1359,F1359),"",1*MID(tblSalaries[[#This Row],[How many hours of a day you work on Excel]],E1359,F1359)),0)</f>
        <v>6</v>
      </c>
      <c r="H1359" s="11">
        <f t="shared" si="63"/>
        <v>5</v>
      </c>
      <c r="I1359" s="11">
        <f t="shared" si="64"/>
        <v>4</v>
      </c>
      <c r="J1359" s="11">
        <f t="shared" si="65"/>
        <v>6</v>
      </c>
    </row>
    <row r="1360" spans="2:10">
      <c r="B1360" s="9">
        <f t="array" ref="B1360">MIN(IFERROR(FIND(lstNum,tblSalaries[[#This Row],[How many hours of a day you work on Excel]]),""))</f>
        <v>1</v>
      </c>
      <c r="C1360" s="9">
        <f t="array" ref="C1360">SUMPRODUCT(COUNTIF(lstDigits,MID(tblSalaries[[#This Row],[How many hours of a day you work on Excel]],ROW($1:$9),1)))</f>
        <v>2</v>
      </c>
      <c r="D1360" s="11">
        <f t="array" ref="D1360">IFERROR(1*MID(tblSalaries[[#This Row],[How many hours of a day you work on Excel]],B1360,C1360),0)</f>
        <v>4</v>
      </c>
      <c r="E1360" s="9">
        <f t="array" ref="E1360">MIN(IFERROR(FIND(lstNum,tblSalaries[[#This Row],[How many hours of a day you work on Excel]],B1360+1),""))</f>
        <v>6</v>
      </c>
      <c r="F1360" s="9">
        <f t="array" ref="F1360">SUMPRODUCT(COUNTIF(lstDigits,MID(tblSalaries[[#This Row],[How many hours of a day you work on Excel]],ROW($1:$9)+1,1)))</f>
        <v>1</v>
      </c>
      <c r="G1360" s="11">
        <f t="array" ref="G1360">IFERROR(IF(D1360=1*MID(tblSalaries[[#This Row],[How many hours of a day you work on Excel]],E1360,F1360),"",1*MID(tblSalaries[[#This Row],[How many hours of a day you work on Excel]],E1360,F1360)),0)</f>
        <v>6</v>
      </c>
      <c r="H1360" s="11">
        <f t="shared" si="63"/>
        <v>5</v>
      </c>
      <c r="I1360" s="11">
        <f t="shared" si="64"/>
        <v>4</v>
      </c>
      <c r="J1360" s="11">
        <f t="shared" si="65"/>
        <v>6</v>
      </c>
    </row>
    <row r="1361" spans="2:10">
      <c r="B1361" s="9">
        <f t="array" ref="B1361">MIN(IFERROR(FIND(lstNum,tblSalaries[[#This Row],[How many hours of a day you work on Excel]]),""))</f>
        <v>9</v>
      </c>
      <c r="C1361" s="9">
        <f t="array" ref="C1361">SUMPRODUCT(COUNTIF(lstDigits,MID(tblSalaries[[#This Row],[How many hours of a day you work on Excel]],ROW($1:$9),1)))</f>
        <v>1</v>
      </c>
      <c r="D1361" s="11">
        <f t="array" ref="D1361">IFERROR(1*MID(tblSalaries[[#This Row],[How many hours of a day you work on Excel]],B1361,C1361),0)</f>
        <v>8</v>
      </c>
      <c r="E1361" s="9">
        <f t="array" ref="E1361">MIN(IFERROR(FIND(lstNum,tblSalaries[[#This Row],[How many hours of a day you work on Excel]],B1361+1),""))</f>
        <v>31</v>
      </c>
      <c r="F1361" s="9">
        <f t="array" ref="F1361">SUMPRODUCT(COUNTIF(lstDigits,MID(tblSalaries[[#This Row],[How many hours of a day you work on Excel]],ROW($1:$9)+1,1)))</f>
        <v>1</v>
      </c>
      <c r="G1361" s="11" t="str">
        <f t="array" ref="G1361">IFERROR(IF(D1361=1*MID(tblSalaries[[#This Row],[How many hours of a day you work on Excel]],E1361,F1361),"",1*MID(tblSalaries[[#This Row],[How many hours of a day you work on Excel]],E1361,F1361)),0)</f>
        <v/>
      </c>
      <c r="H1361" s="11">
        <f t="shared" si="63"/>
        <v>8</v>
      </c>
      <c r="I1361" s="11">
        <f t="shared" si="64"/>
        <v>8</v>
      </c>
      <c r="J1361" s="11">
        <f t="shared" si="65"/>
        <v>8</v>
      </c>
    </row>
    <row r="1362" spans="2:10">
      <c r="B1362" s="9">
        <f t="array" ref="B1362">MIN(IFERROR(FIND(lstNum,tblSalaries[[#This Row],[How many hours of a day you work on Excel]]),""))</f>
        <v>1</v>
      </c>
      <c r="C1362" s="9">
        <f t="array" ref="C1362">SUMPRODUCT(COUNTIF(lstDigits,MID(tblSalaries[[#This Row],[How many hours of a day you work on Excel]],ROW($1:$9),1)))</f>
        <v>2</v>
      </c>
      <c r="D1362" s="11">
        <f t="array" ref="D1362">IFERROR(1*MID(tblSalaries[[#This Row],[How many hours of a day you work on Excel]],B1362,C1362),0)</f>
        <v>1</v>
      </c>
      <c r="E1362" s="9">
        <f t="array" ref="E1362">MIN(IFERROR(FIND(lstNum,tblSalaries[[#This Row],[How many hours of a day you work on Excel]],B1362+1),""))</f>
        <v>6</v>
      </c>
      <c r="F1362" s="9">
        <f t="array" ref="F1362">SUMPRODUCT(COUNTIF(lstDigits,MID(tblSalaries[[#This Row],[How many hours of a day you work on Excel]],ROW($1:$9)+1,1)))</f>
        <v>1</v>
      </c>
      <c r="G1362" s="11">
        <f t="array" ref="G1362">IFERROR(IF(D1362=1*MID(tblSalaries[[#This Row],[How many hours of a day you work on Excel]],E1362,F1362),"",1*MID(tblSalaries[[#This Row],[How many hours of a day you work on Excel]],E1362,F1362)),0)</f>
        <v>2</v>
      </c>
      <c r="H1362" s="11">
        <f t="shared" si="63"/>
        <v>1.5</v>
      </c>
      <c r="I1362" s="11">
        <f t="shared" si="64"/>
        <v>1</v>
      </c>
      <c r="J1362" s="11">
        <f t="shared" si="65"/>
        <v>2</v>
      </c>
    </row>
    <row r="1363" spans="2:10">
      <c r="B1363" s="9">
        <f t="array" ref="B1363">MIN(IFERROR(FIND(lstNum,tblSalaries[[#This Row],[How many hours of a day you work on Excel]]),""))</f>
        <v>9</v>
      </c>
      <c r="C1363" s="9">
        <f t="array" ref="C1363">SUMPRODUCT(COUNTIF(lstDigits,MID(tblSalaries[[#This Row],[How many hours of a day you work on Excel]],ROW($1:$9),1)))</f>
        <v>1</v>
      </c>
      <c r="D1363" s="11">
        <f t="array" ref="D1363">IFERROR(1*MID(tblSalaries[[#This Row],[How many hours of a day you work on Excel]],B1363,C1363),0)</f>
        <v>8</v>
      </c>
      <c r="E1363" s="9">
        <f t="array" ref="E1363">MIN(IFERROR(FIND(lstNum,tblSalaries[[#This Row],[How many hours of a day you work on Excel]],B1363+1),""))</f>
        <v>31</v>
      </c>
      <c r="F1363" s="9">
        <f t="array" ref="F1363">SUMPRODUCT(COUNTIF(lstDigits,MID(tblSalaries[[#This Row],[How many hours of a day you work on Excel]],ROW($1:$9)+1,1)))</f>
        <v>1</v>
      </c>
      <c r="G1363" s="11" t="str">
        <f t="array" ref="G1363">IFERROR(IF(D1363=1*MID(tblSalaries[[#This Row],[How many hours of a day you work on Excel]],E1363,F1363),"",1*MID(tblSalaries[[#This Row],[How many hours of a day you work on Excel]],E1363,F1363)),0)</f>
        <v/>
      </c>
      <c r="H1363" s="11">
        <f t="shared" si="63"/>
        <v>8</v>
      </c>
      <c r="I1363" s="11">
        <f t="shared" si="64"/>
        <v>8</v>
      </c>
      <c r="J1363" s="11">
        <f t="shared" si="65"/>
        <v>8</v>
      </c>
    </row>
    <row r="1364" spans="2:10">
      <c r="B1364" s="9">
        <f t="array" ref="B1364">MIN(IFERROR(FIND(lstNum,tblSalaries[[#This Row],[How many hours of a day you work on Excel]]),""))</f>
        <v>1</v>
      </c>
      <c r="C1364" s="9">
        <f t="array" ref="C1364">SUMPRODUCT(COUNTIF(lstDigits,MID(tblSalaries[[#This Row],[How many hours of a day you work on Excel]],ROW($1:$9),1)))</f>
        <v>2</v>
      </c>
      <c r="D1364" s="11">
        <f t="array" ref="D1364">IFERROR(1*MID(tblSalaries[[#This Row],[How many hours of a day you work on Excel]],B1364,C1364),0)</f>
        <v>4</v>
      </c>
      <c r="E1364" s="9">
        <f t="array" ref="E1364">MIN(IFERROR(FIND(lstNum,tblSalaries[[#This Row],[How many hours of a day you work on Excel]],B1364+1),""))</f>
        <v>6</v>
      </c>
      <c r="F1364" s="9">
        <f t="array" ref="F1364">SUMPRODUCT(COUNTIF(lstDigits,MID(tblSalaries[[#This Row],[How many hours of a day you work on Excel]],ROW($1:$9)+1,1)))</f>
        <v>1</v>
      </c>
      <c r="G1364" s="11">
        <f t="array" ref="G1364">IFERROR(IF(D1364=1*MID(tblSalaries[[#This Row],[How many hours of a day you work on Excel]],E1364,F1364),"",1*MID(tblSalaries[[#This Row],[How many hours of a day you work on Excel]],E1364,F1364)),0)</f>
        <v>6</v>
      </c>
      <c r="H1364" s="11">
        <f t="shared" si="63"/>
        <v>5</v>
      </c>
      <c r="I1364" s="11">
        <f t="shared" si="64"/>
        <v>4</v>
      </c>
      <c r="J1364" s="11">
        <f t="shared" si="65"/>
        <v>6</v>
      </c>
    </row>
    <row r="1365" spans="2:10">
      <c r="B1365" s="9">
        <f t="array" ref="B1365">MIN(IFERROR(FIND(lstNum,tblSalaries[[#This Row],[How many hours of a day you work on Excel]]),""))</f>
        <v>1</v>
      </c>
      <c r="C1365" s="9">
        <f t="array" ref="C1365">SUMPRODUCT(COUNTIF(lstDigits,MID(tblSalaries[[#This Row],[How many hours of a day you work on Excel]],ROW($1:$9),1)))</f>
        <v>2</v>
      </c>
      <c r="D1365" s="11">
        <f t="array" ref="D1365">IFERROR(1*MID(tblSalaries[[#This Row],[How many hours of a day you work on Excel]],B1365,C1365),0)</f>
        <v>2</v>
      </c>
      <c r="E1365" s="9">
        <f t="array" ref="E1365">MIN(IFERROR(FIND(lstNum,tblSalaries[[#This Row],[How many hours of a day you work on Excel]],B1365+1),""))</f>
        <v>6</v>
      </c>
      <c r="F1365" s="9">
        <f t="array" ref="F1365">SUMPRODUCT(COUNTIF(lstDigits,MID(tblSalaries[[#This Row],[How many hours of a day you work on Excel]],ROW($1:$9)+1,1)))</f>
        <v>1</v>
      </c>
      <c r="G1365" s="11">
        <f t="array" ref="G1365">IFERROR(IF(D1365=1*MID(tblSalaries[[#This Row],[How many hours of a day you work on Excel]],E1365,F1365),"",1*MID(tblSalaries[[#This Row],[How many hours of a day you work on Excel]],E1365,F1365)),0)</f>
        <v>3</v>
      </c>
      <c r="H1365" s="11">
        <f t="shared" si="63"/>
        <v>2.5</v>
      </c>
      <c r="I1365" s="11">
        <f t="shared" si="64"/>
        <v>2</v>
      </c>
      <c r="J1365" s="11">
        <f t="shared" si="65"/>
        <v>3</v>
      </c>
    </row>
    <row r="1366" spans="2:10">
      <c r="B1366" s="9">
        <f t="array" ref="B1366">MIN(IFERROR(FIND(lstNum,tblSalaries[[#This Row],[How many hours of a day you work on Excel]]),""))</f>
        <v>1</v>
      </c>
      <c r="C1366" s="9">
        <f t="array" ref="C1366">SUMPRODUCT(COUNTIF(lstDigits,MID(tblSalaries[[#This Row],[How many hours of a day you work on Excel]],ROW($1:$9),1)))</f>
        <v>2</v>
      </c>
      <c r="D1366" s="11">
        <f t="array" ref="D1366">IFERROR(1*MID(tblSalaries[[#This Row],[How many hours of a day you work on Excel]],B1366,C1366),0)</f>
        <v>4</v>
      </c>
      <c r="E1366" s="9">
        <f t="array" ref="E1366">MIN(IFERROR(FIND(lstNum,tblSalaries[[#This Row],[How many hours of a day you work on Excel]],B1366+1),""))</f>
        <v>6</v>
      </c>
      <c r="F1366" s="9">
        <f t="array" ref="F1366">SUMPRODUCT(COUNTIF(lstDigits,MID(tblSalaries[[#This Row],[How many hours of a day you work on Excel]],ROW($1:$9)+1,1)))</f>
        <v>1</v>
      </c>
      <c r="G1366" s="11">
        <f t="array" ref="G1366">IFERROR(IF(D1366=1*MID(tblSalaries[[#This Row],[How many hours of a day you work on Excel]],E1366,F1366),"",1*MID(tblSalaries[[#This Row],[How many hours of a day you work on Excel]],E1366,F1366)),0)</f>
        <v>6</v>
      </c>
      <c r="H1366" s="11">
        <f t="shared" si="63"/>
        <v>5</v>
      </c>
      <c r="I1366" s="11">
        <f t="shared" si="64"/>
        <v>4</v>
      </c>
      <c r="J1366" s="11">
        <f t="shared" si="65"/>
        <v>6</v>
      </c>
    </row>
    <row r="1367" spans="2:10">
      <c r="B1367" s="9">
        <f t="array" ref="B1367">MIN(IFERROR(FIND(lstNum,tblSalaries[[#This Row],[How many hours of a day you work on Excel]]),""))</f>
        <v>9</v>
      </c>
      <c r="C1367" s="9">
        <f t="array" ref="C1367">SUMPRODUCT(COUNTIF(lstDigits,MID(tblSalaries[[#This Row],[How many hours of a day you work on Excel]],ROW($1:$9),1)))</f>
        <v>1</v>
      </c>
      <c r="D1367" s="11">
        <f t="array" ref="D1367">IFERROR(1*MID(tblSalaries[[#This Row],[How many hours of a day you work on Excel]],B1367,C1367),0)</f>
        <v>8</v>
      </c>
      <c r="E1367" s="9">
        <f t="array" ref="E1367">MIN(IFERROR(FIND(lstNum,tblSalaries[[#This Row],[How many hours of a day you work on Excel]],B1367+1),""))</f>
        <v>31</v>
      </c>
      <c r="F1367" s="9">
        <f t="array" ref="F1367">SUMPRODUCT(COUNTIF(lstDigits,MID(tblSalaries[[#This Row],[How many hours of a day you work on Excel]],ROW($1:$9)+1,1)))</f>
        <v>1</v>
      </c>
      <c r="G1367" s="11" t="str">
        <f t="array" ref="G1367">IFERROR(IF(D1367=1*MID(tblSalaries[[#This Row],[How many hours of a day you work on Excel]],E1367,F1367),"",1*MID(tblSalaries[[#This Row],[How many hours of a day you work on Excel]],E1367,F1367)),0)</f>
        <v/>
      </c>
      <c r="H1367" s="11">
        <f t="shared" si="63"/>
        <v>8</v>
      </c>
      <c r="I1367" s="11">
        <f t="shared" si="64"/>
        <v>8</v>
      </c>
      <c r="J1367" s="11">
        <f t="shared" si="65"/>
        <v>8</v>
      </c>
    </row>
    <row r="1368" spans="2:10">
      <c r="B1368" s="9">
        <f t="array" ref="B1368">MIN(IFERROR(FIND(lstNum,tblSalaries[[#This Row],[How many hours of a day you work on Excel]]),""))</f>
        <v>1</v>
      </c>
      <c r="C1368" s="9">
        <f t="array" ref="C1368">SUMPRODUCT(COUNTIF(lstDigits,MID(tblSalaries[[#This Row],[How many hours of a day you work on Excel]],ROW($1:$9),1)))</f>
        <v>2</v>
      </c>
      <c r="D1368" s="11">
        <f t="array" ref="D1368">IFERROR(1*MID(tblSalaries[[#This Row],[How many hours of a day you work on Excel]],B1368,C1368),0)</f>
        <v>4</v>
      </c>
      <c r="E1368" s="9">
        <f t="array" ref="E1368">MIN(IFERROR(FIND(lstNum,tblSalaries[[#This Row],[How many hours of a day you work on Excel]],B1368+1),""))</f>
        <v>6</v>
      </c>
      <c r="F1368" s="9">
        <f t="array" ref="F1368">SUMPRODUCT(COUNTIF(lstDigits,MID(tblSalaries[[#This Row],[How many hours of a day you work on Excel]],ROW($1:$9)+1,1)))</f>
        <v>1</v>
      </c>
      <c r="G1368" s="11">
        <f t="array" ref="G1368">IFERROR(IF(D1368=1*MID(tblSalaries[[#This Row],[How many hours of a day you work on Excel]],E1368,F1368),"",1*MID(tblSalaries[[#This Row],[How many hours of a day you work on Excel]],E1368,F1368)),0)</f>
        <v>6</v>
      </c>
      <c r="H1368" s="11">
        <f t="shared" ref="H1368:H1431" si="66">AVERAGE(D1368,G1368)</f>
        <v>5</v>
      </c>
      <c r="I1368" s="11">
        <f t="shared" ref="I1368:I1431" si="67">MIN(D1368,G1368)</f>
        <v>4</v>
      </c>
      <c r="J1368" s="11">
        <f t="shared" si="65"/>
        <v>6</v>
      </c>
    </row>
    <row r="1369" spans="2:10">
      <c r="B1369" s="9">
        <f t="array" ref="B1369">MIN(IFERROR(FIND(lstNum,tblSalaries[[#This Row],[How many hours of a day you work on Excel]]),""))</f>
        <v>9</v>
      </c>
      <c r="C1369" s="9">
        <f t="array" ref="C1369">SUMPRODUCT(COUNTIF(lstDigits,MID(tblSalaries[[#This Row],[How many hours of a day you work on Excel]],ROW($1:$9),1)))</f>
        <v>1</v>
      </c>
      <c r="D1369" s="11">
        <f t="array" ref="D1369">IFERROR(1*MID(tblSalaries[[#This Row],[How many hours of a day you work on Excel]],B1369,C1369),0)</f>
        <v>8</v>
      </c>
      <c r="E1369" s="9">
        <f t="array" ref="E1369">MIN(IFERROR(FIND(lstNum,tblSalaries[[#This Row],[How many hours of a day you work on Excel]],B1369+1),""))</f>
        <v>31</v>
      </c>
      <c r="F1369" s="9">
        <f t="array" ref="F1369">SUMPRODUCT(COUNTIF(lstDigits,MID(tblSalaries[[#This Row],[How many hours of a day you work on Excel]],ROW($1:$9)+1,1)))</f>
        <v>1</v>
      </c>
      <c r="G1369" s="11" t="str">
        <f t="array" ref="G1369">IFERROR(IF(D1369=1*MID(tblSalaries[[#This Row],[How many hours of a day you work on Excel]],E1369,F1369),"",1*MID(tblSalaries[[#This Row],[How many hours of a day you work on Excel]],E1369,F1369)),0)</f>
        <v/>
      </c>
      <c r="H1369" s="11">
        <f t="shared" si="66"/>
        <v>8</v>
      </c>
      <c r="I1369" s="11">
        <f t="shared" si="67"/>
        <v>8</v>
      </c>
      <c r="J1369" s="11">
        <f t="shared" si="65"/>
        <v>8</v>
      </c>
    </row>
    <row r="1370" spans="2:10">
      <c r="B1370" s="9">
        <f t="array" ref="B1370">MIN(IFERROR(FIND(lstNum,tblSalaries[[#This Row],[How many hours of a day you work on Excel]]),""))</f>
        <v>1</v>
      </c>
      <c r="C1370" s="9">
        <f t="array" ref="C1370">SUMPRODUCT(COUNTIF(lstDigits,MID(tblSalaries[[#This Row],[How many hours of a day you work on Excel]],ROW($1:$9),1)))</f>
        <v>2</v>
      </c>
      <c r="D1370" s="11">
        <f t="array" ref="D1370">IFERROR(1*MID(tblSalaries[[#This Row],[How many hours of a day you work on Excel]],B1370,C1370),0)</f>
        <v>4</v>
      </c>
      <c r="E1370" s="9">
        <f t="array" ref="E1370">MIN(IFERROR(FIND(lstNum,tblSalaries[[#This Row],[How many hours of a day you work on Excel]],B1370+1),""))</f>
        <v>6</v>
      </c>
      <c r="F1370" s="9">
        <f t="array" ref="F1370">SUMPRODUCT(COUNTIF(lstDigits,MID(tblSalaries[[#This Row],[How many hours of a day you work on Excel]],ROW($1:$9)+1,1)))</f>
        <v>1</v>
      </c>
      <c r="G1370" s="11">
        <f t="array" ref="G1370">IFERROR(IF(D1370=1*MID(tblSalaries[[#This Row],[How many hours of a day you work on Excel]],E1370,F1370),"",1*MID(tblSalaries[[#This Row],[How many hours of a day you work on Excel]],E1370,F1370)),0)</f>
        <v>6</v>
      </c>
      <c r="H1370" s="11">
        <f t="shared" si="66"/>
        <v>5</v>
      </c>
      <c r="I1370" s="11">
        <f t="shared" si="67"/>
        <v>4</v>
      </c>
      <c r="J1370" s="11">
        <f t="shared" si="65"/>
        <v>6</v>
      </c>
    </row>
    <row r="1371" spans="2:10">
      <c r="B1371" s="9">
        <f t="array" ref="B1371">MIN(IFERROR(FIND(lstNum,tblSalaries[[#This Row],[How many hours of a day you work on Excel]]),""))</f>
        <v>1</v>
      </c>
      <c r="C1371" s="9">
        <f t="array" ref="C1371">SUMPRODUCT(COUNTIF(lstDigits,MID(tblSalaries[[#This Row],[How many hours of a day you work on Excel]],ROW($1:$9),1)))</f>
        <v>2</v>
      </c>
      <c r="D1371" s="11">
        <f t="array" ref="D1371">IFERROR(1*MID(tblSalaries[[#This Row],[How many hours of a day you work on Excel]],B1371,C1371),0)</f>
        <v>4</v>
      </c>
      <c r="E1371" s="9">
        <f t="array" ref="E1371">MIN(IFERROR(FIND(lstNum,tblSalaries[[#This Row],[How many hours of a day you work on Excel]],B1371+1),""))</f>
        <v>6</v>
      </c>
      <c r="F1371" s="9">
        <f t="array" ref="F1371">SUMPRODUCT(COUNTIF(lstDigits,MID(tblSalaries[[#This Row],[How many hours of a day you work on Excel]],ROW($1:$9)+1,1)))</f>
        <v>1</v>
      </c>
      <c r="G1371" s="11">
        <f t="array" ref="G1371">IFERROR(IF(D1371=1*MID(tblSalaries[[#This Row],[How many hours of a day you work on Excel]],E1371,F1371),"",1*MID(tblSalaries[[#This Row],[How many hours of a day you work on Excel]],E1371,F1371)),0)</f>
        <v>6</v>
      </c>
      <c r="H1371" s="11">
        <f t="shared" si="66"/>
        <v>5</v>
      </c>
      <c r="I1371" s="11">
        <f t="shared" si="67"/>
        <v>4</v>
      </c>
      <c r="J1371" s="11">
        <f t="shared" si="65"/>
        <v>6</v>
      </c>
    </row>
    <row r="1372" spans="2:10">
      <c r="B1372" s="9">
        <f t="array" ref="B1372">MIN(IFERROR(FIND(lstNum,tblSalaries[[#This Row],[How many hours of a day you work on Excel]]),""))</f>
        <v>1</v>
      </c>
      <c r="C1372" s="9">
        <f t="array" ref="C1372">SUMPRODUCT(COUNTIF(lstDigits,MID(tblSalaries[[#This Row],[How many hours of a day you work on Excel]],ROW($1:$9),1)))</f>
        <v>2</v>
      </c>
      <c r="D1372" s="11">
        <f t="array" ref="D1372">IFERROR(1*MID(tblSalaries[[#This Row],[How many hours of a day you work on Excel]],B1372,C1372),0)</f>
        <v>4</v>
      </c>
      <c r="E1372" s="9">
        <f t="array" ref="E1372">MIN(IFERROR(FIND(lstNum,tblSalaries[[#This Row],[How many hours of a day you work on Excel]],B1372+1),""))</f>
        <v>6</v>
      </c>
      <c r="F1372" s="9">
        <f t="array" ref="F1372">SUMPRODUCT(COUNTIF(lstDigits,MID(tblSalaries[[#This Row],[How many hours of a day you work on Excel]],ROW($1:$9)+1,1)))</f>
        <v>1</v>
      </c>
      <c r="G1372" s="11">
        <f t="array" ref="G1372">IFERROR(IF(D1372=1*MID(tblSalaries[[#This Row],[How many hours of a day you work on Excel]],E1372,F1372),"",1*MID(tblSalaries[[#This Row],[How many hours of a day you work on Excel]],E1372,F1372)),0)</f>
        <v>6</v>
      </c>
      <c r="H1372" s="11">
        <f t="shared" si="66"/>
        <v>5</v>
      </c>
      <c r="I1372" s="11">
        <f t="shared" si="67"/>
        <v>4</v>
      </c>
      <c r="J1372" s="11">
        <f t="shared" si="65"/>
        <v>6</v>
      </c>
    </row>
    <row r="1373" spans="2:10">
      <c r="B1373" s="9">
        <f t="array" ref="B1373">MIN(IFERROR(FIND(lstNum,tblSalaries[[#This Row],[How many hours of a day you work on Excel]]),""))</f>
        <v>1</v>
      </c>
      <c r="C1373" s="9">
        <f t="array" ref="C1373">SUMPRODUCT(COUNTIF(lstDigits,MID(tblSalaries[[#This Row],[How many hours of a day you work on Excel]],ROW($1:$9),1)))</f>
        <v>2</v>
      </c>
      <c r="D1373" s="11">
        <f t="array" ref="D1373">IFERROR(1*MID(tblSalaries[[#This Row],[How many hours of a day you work on Excel]],B1373,C1373),0)</f>
        <v>1</v>
      </c>
      <c r="E1373" s="9">
        <f t="array" ref="E1373">MIN(IFERROR(FIND(lstNum,tblSalaries[[#This Row],[How many hours of a day you work on Excel]],B1373+1),""))</f>
        <v>6</v>
      </c>
      <c r="F1373" s="9">
        <f t="array" ref="F1373">SUMPRODUCT(COUNTIF(lstDigits,MID(tblSalaries[[#This Row],[How many hours of a day you work on Excel]],ROW($1:$9)+1,1)))</f>
        <v>1</v>
      </c>
      <c r="G1373" s="11">
        <f t="array" ref="G1373">IFERROR(IF(D1373=1*MID(tblSalaries[[#This Row],[How many hours of a day you work on Excel]],E1373,F1373),"",1*MID(tblSalaries[[#This Row],[How many hours of a day you work on Excel]],E1373,F1373)),0)</f>
        <v>2</v>
      </c>
      <c r="H1373" s="11">
        <f t="shared" si="66"/>
        <v>1.5</v>
      </c>
      <c r="I1373" s="11">
        <f t="shared" si="67"/>
        <v>1</v>
      </c>
      <c r="J1373" s="11">
        <f t="shared" si="65"/>
        <v>2</v>
      </c>
    </row>
    <row r="1374" spans="2:10">
      <c r="B1374" s="9">
        <f t="array" ref="B1374">MIN(IFERROR(FIND(lstNum,tblSalaries[[#This Row],[How many hours of a day you work on Excel]]),""))</f>
        <v>1</v>
      </c>
      <c r="C1374" s="9">
        <f t="array" ref="C1374">SUMPRODUCT(COUNTIF(lstDigits,MID(tblSalaries[[#This Row],[How many hours of a day you work on Excel]],ROW($1:$9),1)))</f>
        <v>2</v>
      </c>
      <c r="D1374" s="11">
        <f t="array" ref="D1374">IFERROR(1*MID(tblSalaries[[#This Row],[How many hours of a day you work on Excel]],B1374,C1374),0)</f>
        <v>2</v>
      </c>
      <c r="E1374" s="9">
        <f t="array" ref="E1374">MIN(IFERROR(FIND(lstNum,tblSalaries[[#This Row],[How many hours of a day you work on Excel]],B1374+1),""))</f>
        <v>6</v>
      </c>
      <c r="F1374" s="9">
        <f t="array" ref="F1374">SUMPRODUCT(COUNTIF(lstDigits,MID(tblSalaries[[#This Row],[How many hours of a day you work on Excel]],ROW($1:$9)+1,1)))</f>
        <v>1</v>
      </c>
      <c r="G1374" s="11">
        <f t="array" ref="G1374">IFERROR(IF(D1374=1*MID(tblSalaries[[#This Row],[How many hours of a day you work on Excel]],E1374,F1374),"",1*MID(tblSalaries[[#This Row],[How many hours of a day you work on Excel]],E1374,F1374)),0)</f>
        <v>3</v>
      </c>
      <c r="H1374" s="11">
        <f t="shared" si="66"/>
        <v>2.5</v>
      </c>
      <c r="I1374" s="11">
        <f t="shared" si="67"/>
        <v>2</v>
      </c>
      <c r="J1374" s="11">
        <f t="shared" si="65"/>
        <v>3</v>
      </c>
    </row>
    <row r="1375" spans="2:10">
      <c r="B1375" s="9">
        <f t="array" ref="B1375">MIN(IFERROR(FIND(lstNum,tblSalaries[[#This Row],[How many hours of a day you work on Excel]]),""))</f>
        <v>1</v>
      </c>
      <c r="C1375" s="9">
        <f t="array" ref="C1375">SUMPRODUCT(COUNTIF(lstDigits,MID(tblSalaries[[#This Row],[How many hours of a day you work on Excel]],ROW($1:$9),1)))</f>
        <v>2</v>
      </c>
      <c r="D1375" s="11">
        <f t="array" ref="D1375">IFERROR(1*MID(tblSalaries[[#This Row],[How many hours of a day you work on Excel]],B1375,C1375),0)</f>
        <v>2</v>
      </c>
      <c r="E1375" s="9">
        <f t="array" ref="E1375">MIN(IFERROR(FIND(lstNum,tblSalaries[[#This Row],[How many hours of a day you work on Excel]],B1375+1),""))</f>
        <v>6</v>
      </c>
      <c r="F1375" s="9">
        <f t="array" ref="F1375">SUMPRODUCT(COUNTIF(lstDigits,MID(tblSalaries[[#This Row],[How many hours of a day you work on Excel]],ROW($1:$9)+1,1)))</f>
        <v>1</v>
      </c>
      <c r="G1375" s="11">
        <f t="array" ref="G1375">IFERROR(IF(D1375=1*MID(tblSalaries[[#This Row],[How many hours of a day you work on Excel]],E1375,F1375),"",1*MID(tblSalaries[[#This Row],[How many hours of a day you work on Excel]],E1375,F1375)),0)</f>
        <v>3</v>
      </c>
      <c r="H1375" s="11">
        <f t="shared" si="66"/>
        <v>2.5</v>
      </c>
      <c r="I1375" s="11">
        <f t="shared" si="67"/>
        <v>2</v>
      </c>
      <c r="J1375" s="11">
        <f t="shared" si="65"/>
        <v>3</v>
      </c>
    </row>
    <row r="1376" spans="2:10">
      <c r="B1376" s="9">
        <f t="array" ref="B1376">MIN(IFERROR(FIND(lstNum,tblSalaries[[#This Row],[How many hours of a day you work on Excel]]),""))</f>
        <v>1</v>
      </c>
      <c r="C1376" s="9">
        <f t="array" ref="C1376">SUMPRODUCT(COUNTIF(lstDigits,MID(tblSalaries[[#This Row],[How many hours of a day you work on Excel]],ROW($1:$9),1)))</f>
        <v>2</v>
      </c>
      <c r="D1376" s="11">
        <f t="array" ref="D1376">IFERROR(1*MID(tblSalaries[[#This Row],[How many hours of a day you work on Excel]],B1376,C1376),0)</f>
        <v>2</v>
      </c>
      <c r="E1376" s="9">
        <f t="array" ref="E1376">MIN(IFERROR(FIND(lstNum,tblSalaries[[#This Row],[How many hours of a day you work on Excel]],B1376+1),""))</f>
        <v>6</v>
      </c>
      <c r="F1376" s="9">
        <f t="array" ref="F1376">SUMPRODUCT(COUNTIF(lstDigits,MID(tblSalaries[[#This Row],[How many hours of a day you work on Excel]],ROW($1:$9)+1,1)))</f>
        <v>1</v>
      </c>
      <c r="G1376" s="11">
        <f t="array" ref="G1376">IFERROR(IF(D1376=1*MID(tblSalaries[[#This Row],[How many hours of a day you work on Excel]],E1376,F1376),"",1*MID(tblSalaries[[#This Row],[How many hours of a day you work on Excel]],E1376,F1376)),0)</f>
        <v>3</v>
      </c>
      <c r="H1376" s="11">
        <f t="shared" si="66"/>
        <v>2.5</v>
      </c>
      <c r="I1376" s="11">
        <f t="shared" si="67"/>
        <v>2</v>
      </c>
      <c r="J1376" s="11">
        <f t="shared" si="65"/>
        <v>3</v>
      </c>
    </row>
    <row r="1377" spans="2:10">
      <c r="B1377" s="9">
        <f t="array" ref="B1377">MIN(IFERROR(FIND(lstNum,tblSalaries[[#This Row],[How many hours of a day you work on Excel]]),""))</f>
        <v>1</v>
      </c>
      <c r="C1377" s="9">
        <f t="array" ref="C1377">SUMPRODUCT(COUNTIF(lstDigits,MID(tblSalaries[[#This Row],[How many hours of a day you work on Excel]],ROW($1:$9),1)))</f>
        <v>2</v>
      </c>
      <c r="D1377" s="11">
        <f t="array" ref="D1377">IFERROR(1*MID(tblSalaries[[#This Row],[How many hours of a day you work on Excel]],B1377,C1377),0)</f>
        <v>1</v>
      </c>
      <c r="E1377" s="9">
        <f t="array" ref="E1377">MIN(IFERROR(FIND(lstNum,tblSalaries[[#This Row],[How many hours of a day you work on Excel]],B1377+1),""))</f>
        <v>6</v>
      </c>
      <c r="F1377" s="9">
        <f t="array" ref="F1377">SUMPRODUCT(COUNTIF(lstDigits,MID(tblSalaries[[#This Row],[How many hours of a day you work on Excel]],ROW($1:$9)+1,1)))</f>
        <v>1</v>
      </c>
      <c r="G1377" s="11">
        <f t="array" ref="G1377">IFERROR(IF(D1377=1*MID(tblSalaries[[#This Row],[How many hours of a day you work on Excel]],E1377,F1377),"",1*MID(tblSalaries[[#This Row],[How many hours of a day you work on Excel]],E1377,F1377)),0)</f>
        <v>2</v>
      </c>
      <c r="H1377" s="11">
        <f t="shared" si="66"/>
        <v>1.5</v>
      </c>
      <c r="I1377" s="11">
        <f t="shared" si="67"/>
        <v>1</v>
      </c>
      <c r="J1377" s="11">
        <f t="shared" si="65"/>
        <v>2</v>
      </c>
    </row>
    <row r="1378" spans="2:10">
      <c r="B1378" s="9">
        <f t="array" ref="B1378">MIN(IFERROR(FIND(lstNum,tblSalaries[[#This Row],[How many hours of a day you work on Excel]]),""))</f>
        <v>1</v>
      </c>
      <c r="C1378" s="9">
        <f t="array" ref="C1378">SUMPRODUCT(COUNTIF(lstDigits,MID(tblSalaries[[#This Row],[How many hours of a day you work on Excel]],ROW($1:$9),1)))</f>
        <v>2</v>
      </c>
      <c r="D1378" s="11">
        <f t="array" ref="D1378">IFERROR(1*MID(tblSalaries[[#This Row],[How many hours of a day you work on Excel]],B1378,C1378),0)</f>
        <v>4</v>
      </c>
      <c r="E1378" s="9">
        <f t="array" ref="E1378">MIN(IFERROR(FIND(lstNum,tblSalaries[[#This Row],[How many hours of a day you work on Excel]],B1378+1),""))</f>
        <v>6</v>
      </c>
      <c r="F1378" s="9">
        <f t="array" ref="F1378">SUMPRODUCT(COUNTIF(lstDigits,MID(tblSalaries[[#This Row],[How many hours of a day you work on Excel]],ROW($1:$9)+1,1)))</f>
        <v>1</v>
      </c>
      <c r="G1378" s="11">
        <f t="array" ref="G1378">IFERROR(IF(D1378=1*MID(tblSalaries[[#This Row],[How many hours of a day you work on Excel]],E1378,F1378),"",1*MID(tblSalaries[[#This Row],[How many hours of a day you work on Excel]],E1378,F1378)),0)</f>
        <v>6</v>
      </c>
      <c r="H1378" s="11">
        <f t="shared" si="66"/>
        <v>5</v>
      </c>
      <c r="I1378" s="11">
        <f t="shared" si="67"/>
        <v>4</v>
      </c>
      <c r="J1378" s="11">
        <f t="shared" si="65"/>
        <v>6</v>
      </c>
    </row>
    <row r="1379" spans="2:10">
      <c r="B1379" s="9">
        <f t="array" ref="B1379">MIN(IFERROR(FIND(lstNum,tblSalaries[[#This Row],[How many hours of a day you work on Excel]]),""))</f>
        <v>9</v>
      </c>
      <c r="C1379" s="9">
        <f t="array" ref="C1379">SUMPRODUCT(COUNTIF(lstDigits,MID(tblSalaries[[#This Row],[How many hours of a day you work on Excel]],ROW($1:$9),1)))</f>
        <v>1</v>
      </c>
      <c r="D1379" s="11">
        <f t="array" ref="D1379">IFERROR(1*MID(tblSalaries[[#This Row],[How many hours of a day you work on Excel]],B1379,C1379),0)</f>
        <v>8</v>
      </c>
      <c r="E1379" s="9">
        <f t="array" ref="E1379">MIN(IFERROR(FIND(lstNum,tblSalaries[[#This Row],[How many hours of a day you work on Excel]],B1379+1),""))</f>
        <v>31</v>
      </c>
      <c r="F1379" s="9">
        <f t="array" ref="F1379">SUMPRODUCT(COUNTIF(lstDigits,MID(tblSalaries[[#This Row],[How many hours of a day you work on Excel]],ROW($1:$9)+1,1)))</f>
        <v>1</v>
      </c>
      <c r="G1379" s="11" t="str">
        <f t="array" ref="G1379">IFERROR(IF(D1379=1*MID(tblSalaries[[#This Row],[How many hours of a day you work on Excel]],E1379,F1379),"",1*MID(tblSalaries[[#This Row],[How many hours of a day you work on Excel]],E1379,F1379)),0)</f>
        <v/>
      </c>
      <c r="H1379" s="11">
        <f t="shared" si="66"/>
        <v>8</v>
      </c>
      <c r="I1379" s="11">
        <f t="shared" si="67"/>
        <v>8</v>
      </c>
      <c r="J1379" s="11">
        <f t="shared" si="65"/>
        <v>8</v>
      </c>
    </row>
    <row r="1380" spans="2:10">
      <c r="B1380" s="9">
        <f t="array" ref="B1380">MIN(IFERROR(FIND(lstNum,tblSalaries[[#This Row],[How many hours of a day you work on Excel]]),""))</f>
        <v>9</v>
      </c>
      <c r="C1380" s="9">
        <f t="array" ref="C1380">SUMPRODUCT(COUNTIF(lstDigits,MID(tblSalaries[[#This Row],[How many hours of a day you work on Excel]],ROW($1:$9),1)))</f>
        <v>1</v>
      </c>
      <c r="D1380" s="11">
        <f t="array" ref="D1380">IFERROR(1*MID(tblSalaries[[#This Row],[How many hours of a day you work on Excel]],B1380,C1380),0)</f>
        <v>8</v>
      </c>
      <c r="E1380" s="9">
        <f t="array" ref="E1380">MIN(IFERROR(FIND(lstNum,tblSalaries[[#This Row],[How many hours of a day you work on Excel]],B1380+1),""))</f>
        <v>31</v>
      </c>
      <c r="F1380" s="9">
        <f t="array" ref="F1380">SUMPRODUCT(COUNTIF(lstDigits,MID(tblSalaries[[#This Row],[How many hours of a day you work on Excel]],ROW($1:$9)+1,1)))</f>
        <v>1</v>
      </c>
      <c r="G1380" s="11" t="str">
        <f t="array" ref="G1380">IFERROR(IF(D1380=1*MID(tblSalaries[[#This Row],[How many hours of a day you work on Excel]],E1380,F1380),"",1*MID(tblSalaries[[#This Row],[How many hours of a day you work on Excel]],E1380,F1380)),0)</f>
        <v/>
      </c>
      <c r="H1380" s="11">
        <f t="shared" si="66"/>
        <v>8</v>
      </c>
      <c r="I1380" s="11">
        <f t="shared" si="67"/>
        <v>8</v>
      </c>
      <c r="J1380" s="11">
        <f t="shared" si="65"/>
        <v>8</v>
      </c>
    </row>
    <row r="1381" spans="2:10">
      <c r="B1381" s="9">
        <f t="array" ref="B1381">MIN(IFERROR(FIND(lstNum,tblSalaries[[#This Row],[How many hours of a day you work on Excel]]),""))</f>
        <v>1</v>
      </c>
      <c r="C1381" s="9">
        <f t="array" ref="C1381">SUMPRODUCT(COUNTIF(lstDigits,MID(tblSalaries[[#This Row],[How many hours of a day you work on Excel]],ROW($1:$9),1)))</f>
        <v>2</v>
      </c>
      <c r="D1381" s="11">
        <f t="array" ref="D1381">IFERROR(1*MID(tblSalaries[[#This Row],[How many hours of a day you work on Excel]],B1381,C1381),0)</f>
        <v>4</v>
      </c>
      <c r="E1381" s="9">
        <f t="array" ref="E1381">MIN(IFERROR(FIND(lstNum,tblSalaries[[#This Row],[How many hours of a day you work on Excel]],B1381+1),""))</f>
        <v>6</v>
      </c>
      <c r="F1381" s="9">
        <f t="array" ref="F1381">SUMPRODUCT(COUNTIF(lstDigits,MID(tblSalaries[[#This Row],[How many hours of a day you work on Excel]],ROW($1:$9)+1,1)))</f>
        <v>1</v>
      </c>
      <c r="G1381" s="11">
        <f t="array" ref="G1381">IFERROR(IF(D1381=1*MID(tblSalaries[[#This Row],[How many hours of a day you work on Excel]],E1381,F1381),"",1*MID(tblSalaries[[#This Row],[How many hours of a day you work on Excel]],E1381,F1381)),0)</f>
        <v>6</v>
      </c>
      <c r="H1381" s="11">
        <f t="shared" si="66"/>
        <v>5</v>
      </c>
      <c r="I1381" s="11">
        <f t="shared" si="67"/>
        <v>4</v>
      </c>
      <c r="J1381" s="11">
        <f t="shared" si="65"/>
        <v>6</v>
      </c>
    </row>
    <row r="1382" spans="2:10">
      <c r="B1382" s="9">
        <f t="array" ref="B1382">MIN(IFERROR(FIND(lstNum,tblSalaries[[#This Row],[How many hours of a day you work on Excel]]),""))</f>
        <v>1</v>
      </c>
      <c r="C1382" s="9">
        <f t="array" ref="C1382">SUMPRODUCT(COUNTIF(lstDigits,MID(tblSalaries[[#This Row],[How many hours of a day you work on Excel]],ROW($1:$9),1)))</f>
        <v>2</v>
      </c>
      <c r="D1382" s="11">
        <f t="array" ref="D1382">IFERROR(1*MID(tblSalaries[[#This Row],[How many hours of a day you work on Excel]],B1382,C1382),0)</f>
        <v>4</v>
      </c>
      <c r="E1382" s="9">
        <f t="array" ref="E1382">MIN(IFERROR(FIND(lstNum,tblSalaries[[#This Row],[How many hours of a day you work on Excel]],B1382+1),""))</f>
        <v>6</v>
      </c>
      <c r="F1382" s="9">
        <f t="array" ref="F1382">SUMPRODUCT(COUNTIF(lstDigits,MID(tblSalaries[[#This Row],[How many hours of a day you work on Excel]],ROW($1:$9)+1,1)))</f>
        <v>1</v>
      </c>
      <c r="G1382" s="11">
        <f t="array" ref="G1382">IFERROR(IF(D1382=1*MID(tblSalaries[[#This Row],[How many hours of a day you work on Excel]],E1382,F1382),"",1*MID(tblSalaries[[#This Row],[How many hours of a day you work on Excel]],E1382,F1382)),0)</f>
        <v>6</v>
      </c>
      <c r="H1382" s="11">
        <f t="shared" si="66"/>
        <v>5</v>
      </c>
      <c r="I1382" s="11">
        <f t="shared" si="67"/>
        <v>4</v>
      </c>
      <c r="J1382" s="11">
        <f t="shared" si="65"/>
        <v>6</v>
      </c>
    </row>
    <row r="1383" spans="2:10">
      <c r="B1383" s="9">
        <f t="array" ref="B1383">MIN(IFERROR(FIND(lstNum,tblSalaries[[#This Row],[How many hours of a day you work on Excel]]),""))</f>
        <v>1</v>
      </c>
      <c r="C1383" s="9">
        <f t="array" ref="C1383">SUMPRODUCT(COUNTIF(lstDigits,MID(tblSalaries[[#This Row],[How many hours of a day you work on Excel]],ROW($1:$9),1)))</f>
        <v>2</v>
      </c>
      <c r="D1383" s="11">
        <f t="array" ref="D1383">IFERROR(1*MID(tblSalaries[[#This Row],[How many hours of a day you work on Excel]],B1383,C1383),0)</f>
        <v>2</v>
      </c>
      <c r="E1383" s="9">
        <f t="array" ref="E1383">MIN(IFERROR(FIND(lstNum,tblSalaries[[#This Row],[How many hours of a day you work on Excel]],B1383+1),""))</f>
        <v>6</v>
      </c>
      <c r="F1383" s="9">
        <f t="array" ref="F1383">SUMPRODUCT(COUNTIF(lstDigits,MID(tblSalaries[[#This Row],[How many hours of a day you work on Excel]],ROW($1:$9)+1,1)))</f>
        <v>1</v>
      </c>
      <c r="G1383" s="11">
        <f t="array" ref="G1383">IFERROR(IF(D1383=1*MID(tblSalaries[[#This Row],[How many hours of a day you work on Excel]],E1383,F1383),"",1*MID(tblSalaries[[#This Row],[How many hours of a day you work on Excel]],E1383,F1383)),0)</f>
        <v>3</v>
      </c>
      <c r="H1383" s="11">
        <f t="shared" si="66"/>
        <v>2.5</v>
      </c>
      <c r="I1383" s="11">
        <f t="shared" si="67"/>
        <v>2</v>
      </c>
      <c r="J1383" s="11">
        <f t="shared" si="65"/>
        <v>3</v>
      </c>
    </row>
    <row r="1384" spans="2:10">
      <c r="B1384" s="9">
        <f t="array" ref="B1384">MIN(IFERROR(FIND(lstNum,tblSalaries[[#This Row],[How many hours of a day you work on Excel]]),""))</f>
        <v>1</v>
      </c>
      <c r="C1384" s="9">
        <f t="array" ref="C1384">SUMPRODUCT(COUNTIF(lstDigits,MID(tblSalaries[[#This Row],[How many hours of a day you work on Excel]],ROW($1:$9),1)))</f>
        <v>2</v>
      </c>
      <c r="D1384" s="11">
        <f t="array" ref="D1384">IFERROR(1*MID(tblSalaries[[#This Row],[How many hours of a day you work on Excel]],B1384,C1384),0)</f>
        <v>2</v>
      </c>
      <c r="E1384" s="9">
        <f t="array" ref="E1384">MIN(IFERROR(FIND(lstNum,tblSalaries[[#This Row],[How many hours of a day you work on Excel]],B1384+1),""))</f>
        <v>6</v>
      </c>
      <c r="F1384" s="9">
        <f t="array" ref="F1384">SUMPRODUCT(COUNTIF(lstDigits,MID(tblSalaries[[#This Row],[How many hours of a day you work on Excel]],ROW($1:$9)+1,1)))</f>
        <v>1</v>
      </c>
      <c r="G1384" s="11">
        <f t="array" ref="G1384">IFERROR(IF(D1384=1*MID(tblSalaries[[#This Row],[How many hours of a day you work on Excel]],E1384,F1384),"",1*MID(tblSalaries[[#This Row],[How many hours of a day you work on Excel]],E1384,F1384)),0)</f>
        <v>3</v>
      </c>
      <c r="H1384" s="11">
        <f t="shared" si="66"/>
        <v>2.5</v>
      </c>
      <c r="I1384" s="11">
        <f t="shared" si="67"/>
        <v>2</v>
      </c>
      <c r="J1384" s="11">
        <f t="shared" si="65"/>
        <v>3</v>
      </c>
    </row>
    <row r="1385" spans="2:10">
      <c r="B1385" s="9">
        <f t="array" ref="B1385">MIN(IFERROR(FIND(lstNum,tblSalaries[[#This Row],[How many hours of a day you work on Excel]]),""))</f>
        <v>1</v>
      </c>
      <c r="C1385" s="9">
        <f t="array" ref="C1385">SUMPRODUCT(COUNTIF(lstDigits,MID(tblSalaries[[#This Row],[How many hours of a day you work on Excel]],ROW($1:$9),1)))</f>
        <v>2</v>
      </c>
      <c r="D1385" s="11">
        <f t="array" ref="D1385">IFERROR(1*MID(tblSalaries[[#This Row],[How many hours of a day you work on Excel]],B1385,C1385),0)</f>
        <v>4</v>
      </c>
      <c r="E1385" s="9">
        <f t="array" ref="E1385">MIN(IFERROR(FIND(lstNum,tblSalaries[[#This Row],[How many hours of a day you work on Excel]],B1385+1),""))</f>
        <v>6</v>
      </c>
      <c r="F1385" s="9">
        <f t="array" ref="F1385">SUMPRODUCT(COUNTIF(lstDigits,MID(tblSalaries[[#This Row],[How many hours of a day you work on Excel]],ROW($1:$9)+1,1)))</f>
        <v>1</v>
      </c>
      <c r="G1385" s="11">
        <f t="array" ref="G1385">IFERROR(IF(D1385=1*MID(tblSalaries[[#This Row],[How many hours of a day you work on Excel]],E1385,F1385),"",1*MID(tblSalaries[[#This Row],[How many hours of a day you work on Excel]],E1385,F1385)),0)</f>
        <v>6</v>
      </c>
      <c r="H1385" s="11">
        <f t="shared" si="66"/>
        <v>5</v>
      </c>
      <c r="I1385" s="11">
        <f t="shared" si="67"/>
        <v>4</v>
      </c>
      <c r="J1385" s="11">
        <f t="shared" si="65"/>
        <v>6</v>
      </c>
    </row>
    <row r="1386" spans="2:10">
      <c r="B1386" s="9">
        <f t="array" ref="B1386">MIN(IFERROR(FIND(lstNum,tblSalaries[[#This Row],[How many hours of a day you work on Excel]]),""))</f>
        <v>1</v>
      </c>
      <c r="C1386" s="9">
        <f t="array" ref="C1386">SUMPRODUCT(COUNTIF(lstDigits,MID(tblSalaries[[#This Row],[How many hours of a day you work on Excel]],ROW($1:$9),1)))</f>
        <v>2</v>
      </c>
      <c r="D1386" s="11">
        <f t="array" ref="D1386">IFERROR(1*MID(tblSalaries[[#This Row],[How many hours of a day you work on Excel]],B1386,C1386),0)</f>
        <v>4</v>
      </c>
      <c r="E1386" s="9">
        <f t="array" ref="E1386">MIN(IFERROR(FIND(lstNum,tblSalaries[[#This Row],[How many hours of a day you work on Excel]],B1386+1),""))</f>
        <v>6</v>
      </c>
      <c r="F1386" s="9">
        <f t="array" ref="F1386">SUMPRODUCT(COUNTIF(lstDigits,MID(tblSalaries[[#This Row],[How many hours of a day you work on Excel]],ROW($1:$9)+1,1)))</f>
        <v>1</v>
      </c>
      <c r="G1386" s="11">
        <f t="array" ref="G1386">IFERROR(IF(D1386=1*MID(tblSalaries[[#This Row],[How many hours of a day you work on Excel]],E1386,F1386),"",1*MID(tblSalaries[[#This Row],[How many hours of a day you work on Excel]],E1386,F1386)),0)</f>
        <v>6</v>
      </c>
      <c r="H1386" s="11">
        <f t="shared" si="66"/>
        <v>5</v>
      </c>
      <c r="I1386" s="11">
        <f t="shared" si="67"/>
        <v>4</v>
      </c>
      <c r="J1386" s="11">
        <f t="shared" si="65"/>
        <v>6</v>
      </c>
    </row>
    <row r="1387" spans="2:10">
      <c r="B1387" s="9">
        <f t="array" ref="B1387">MIN(IFERROR(FIND(lstNum,tblSalaries[[#This Row],[How many hours of a day you work on Excel]]),""))</f>
        <v>1</v>
      </c>
      <c r="C1387" s="9">
        <f t="array" ref="C1387">SUMPRODUCT(COUNTIF(lstDigits,MID(tblSalaries[[#This Row],[How many hours of a day you work on Excel]],ROW($1:$9),1)))</f>
        <v>2</v>
      </c>
      <c r="D1387" s="11">
        <f t="array" ref="D1387">IFERROR(1*MID(tblSalaries[[#This Row],[How many hours of a day you work on Excel]],B1387,C1387),0)</f>
        <v>4</v>
      </c>
      <c r="E1387" s="9">
        <f t="array" ref="E1387">MIN(IFERROR(FIND(lstNum,tblSalaries[[#This Row],[How many hours of a day you work on Excel]],B1387+1),""))</f>
        <v>6</v>
      </c>
      <c r="F1387" s="9">
        <f t="array" ref="F1387">SUMPRODUCT(COUNTIF(lstDigits,MID(tblSalaries[[#This Row],[How many hours of a day you work on Excel]],ROW($1:$9)+1,1)))</f>
        <v>1</v>
      </c>
      <c r="G1387" s="11">
        <f t="array" ref="G1387">IFERROR(IF(D1387=1*MID(tblSalaries[[#This Row],[How many hours of a day you work on Excel]],E1387,F1387),"",1*MID(tblSalaries[[#This Row],[How many hours of a day you work on Excel]],E1387,F1387)),0)</f>
        <v>6</v>
      </c>
      <c r="H1387" s="11">
        <f t="shared" si="66"/>
        <v>5</v>
      </c>
      <c r="I1387" s="11">
        <f t="shared" si="67"/>
        <v>4</v>
      </c>
      <c r="J1387" s="11">
        <f t="shared" si="65"/>
        <v>6</v>
      </c>
    </row>
    <row r="1388" spans="2:10">
      <c r="B1388" s="9">
        <f t="array" ref="B1388">MIN(IFERROR(FIND(lstNum,tblSalaries[[#This Row],[How many hours of a day you work on Excel]]),""))</f>
        <v>1</v>
      </c>
      <c r="C1388" s="9">
        <f t="array" ref="C1388">SUMPRODUCT(COUNTIF(lstDigits,MID(tblSalaries[[#This Row],[How many hours of a day you work on Excel]],ROW($1:$9),1)))</f>
        <v>2</v>
      </c>
      <c r="D1388" s="11">
        <f t="array" ref="D1388">IFERROR(1*MID(tblSalaries[[#This Row],[How many hours of a day you work on Excel]],B1388,C1388),0)</f>
        <v>4</v>
      </c>
      <c r="E1388" s="9">
        <f t="array" ref="E1388">MIN(IFERROR(FIND(lstNum,tblSalaries[[#This Row],[How many hours of a day you work on Excel]],B1388+1),""))</f>
        <v>6</v>
      </c>
      <c r="F1388" s="9">
        <f t="array" ref="F1388">SUMPRODUCT(COUNTIF(lstDigits,MID(tblSalaries[[#This Row],[How many hours of a day you work on Excel]],ROW($1:$9)+1,1)))</f>
        <v>1</v>
      </c>
      <c r="G1388" s="11">
        <f t="array" ref="G1388">IFERROR(IF(D1388=1*MID(tblSalaries[[#This Row],[How many hours of a day you work on Excel]],E1388,F1388),"",1*MID(tblSalaries[[#This Row],[How many hours of a day you work on Excel]],E1388,F1388)),0)</f>
        <v>6</v>
      </c>
      <c r="H1388" s="11">
        <f t="shared" si="66"/>
        <v>5</v>
      </c>
      <c r="I1388" s="11">
        <f t="shared" si="67"/>
        <v>4</v>
      </c>
      <c r="J1388" s="11">
        <f t="shared" si="65"/>
        <v>6</v>
      </c>
    </row>
    <row r="1389" spans="2:10">
      <c r="B1389" s="9">
        <f t="array" ref="B1389">MIN(IFERROR(FIND(lstNum,tblSalaries[[#This Row],[How many hours of a day you work on Excel]]),""))</f>
        <v>1</v>
      </c>
      <c r="C1389" s="9">
        <f t="array" ref="C1389">SUMPRODUCT(COUNTIF(lstDigits,MID(tblSalaries[[#This Row],[How many hours of a day you work on Excel]],ROW($1:$9),1)))</f>
        <v>2</v>
      </c>
      <c r="D1389" s="11">
        <f t="array" ref="D1389">IFERROR(1*MID(tblSalaries[[#This Row],[How many hours of a day you work on Excel]],B1389,C1389),0)</f>
        <v>2</v>
      </c>
      <c r="E1389" s="9">
        <f t="array" ref="E1389">MIN(IFERROR(FIND(lstNum,tblSalaries[[#This Row],[How many hours of a day you work on Excel]],B1389+1),""))</f>
        <v>6</v>
      </c>
      <c r="F1389" s="9">
        <f t="array" ref="F1389">SUMPRODUCT(COUNTIF(lstDigits,MID(tblSalaries[[#This Row],[How many hours of a day you work on Excel]],ROW($1:$9)+1,1)))</f>
        <v>1</v>
      </c>
      <c r="G1389" s="11">
        <f t="array" ref="G1389">IFERROR(IF(D1389=1*MID(tblSalaries[[#This Row],[How many hours of a day you work on Excel]],E1389,F1389),"",1*MID(tblSalaries[[#This Row],[How many hours of a day you work on Excel]],E1389,F1389)),0)</f>
        <v>3</v>
      </c>
      <c r="H1389" s="11">
        <f t="shared" si="66"/>
        <v>2.5</v>
      </c>
      <c r="I1389" s="11">
        <f t="shared" si="67"/>
        <v>2</v>
      </c>
      <c r="J1389" s="11">
        <f t="shared" si="65"/>
        <v>3</v>
      </c>
    </row>
    <row r="1390" spans="2:10">
      <c r="B1390" s="9">
        <f t="array" ref="B1390">MIN(IFERROR(FIND(lstNum,tblSalaries[[#This Row],[How many hours of a day you work on Excel]]),""))</f>
        <v>9</v>
      </c>
      <c r="C1390" s="9">
        <f t="array" ref="C1390">SUMPRODUCT(COUNTIF(lstDigits,MID(tblSalaries[[#This Row],[How many hours of a day you work on Excel]],ROW($1:$9),1)))</f>
        <v>1</v>
      </c>
      <c r="D1390" s="11">
        <f t="array" ref="D1390">IFERROR(1*MID(tblSalaries[[#This Row],[How many hours of a day you work on Excel]],B1390,C1390),0)</f>
        <v>8</v>
      </c>
      <c r="E1390" s="9">
        <f t="array" ref="E1390">MIN(IFERROR(FIND(lstNum,tblSalaries[[#This Row],[How many hours of a day you work on Excel]],B1390+1),""))</f>
        <v>31</v>
      </c>
      <c r="F1390" s="9">
        <f t="array" ref="F1390">SUMPRODUCT(COUNTIF(lstDigits,MID(tblSalaries[[#This Row],[How many hours of a day you work on Excel]],ROW($1:$9)+1,1)))</f>
        <v>1</v>
      </c>
      <c r="G1390" s="11" t="str">
        <f t="array" ref="G1390">IFERROR(IF(D1390=1*MID(tblSalaries[[#This Row],[How many hours of a day you work on Excel]],E1390,F1390),"",1*MID(tblSalaries[[#This Row],[How many hours of a day you work on Excel]],E1390,F1390)),0)</f>
        <v/>
      </c>
      <c r="H1390" s="11">
        <f t="shared" si="66"/>
        <v>8</v>
      </c>
      <c r="I1390" s="11">
        <f t="shared" si="67"/>
        <v>8</v>
      </c>
      <c r="J1390" s="11">
        <f t="shared" si="65"/>
        <v>8</v>
      </c>
    </row>
    <row r="1391" spans="2:10">
      <c r="B1391" s="9">
        <f t="array" ref="B1391">MIN(IFERROR(FIND(lstNum,tblSalaries[[#This Row],[How many hours of a day you work on Excel]]),""))</f>
        <v>1</v>
      </c>
      <c r="C1391" s="9">
        <f t="array" ref="C1391">SUMPRODUCT(COUNTIF(lstDigits,MID(tblSalaries[[#This Row],[How many hours of a day you work on Excel]],ROW($1:$9),1)))</f>
        <v>2</v>
      </c>
      <c r="D1391" s="11">
        <f t="array" ref="D1391">IFERROR(1*MID(tblSalaries[[#This Row],[How many hours of a day you work on Excel]],B1391,C1391),0)</f>
        <v>2</v>
      </c>
      <c r="E1391" s="9">
        <f t="array" ref="E1391">MIN(IFERROR(FIND(lstNum,tblSalaries[[#This Row],[How many hours of a day you work on Excel]],B1391+1),""))</f>
        <v>6</v>
      </c>
      <c r="F1391" s="9">
        <f t="array" ref="F1391">SUMPRODUCT(COUNTIF(lstDigits,MID(tblSalaries[[#This Row],[How many hours of a day you work on Excel]],ROW($1:$9)+1,1)))</f>
        <v>1</v>
      </c>
      <c r="G1391" s="11">
        <f t="array" ref="G1391">IFERROR(IF(D1391=1*MID(tblSalaries[[#This Row],[How many hours of a day you work on Excel]],E1391,F1391),"",1*MID(tblSalaries[[#This Row],[How many hours of a day you work on Excel]],E1391,F1391)),0)</f>
        <v>3</v>
      </c>
      <c r="H1391" s="11">
        <f t="shared" si="66"/>
        <v>2.5</v>
      </c>
      <c r="I1391" s="11">
        <f t="shared" si="67"/>
        <v>2</v>
      </c>
      <c r="J1391" s="11">
        <f t="shared" si="65"/>
        <v>3</v>
      </c>
    </row>
    <row r="1392" spans="2:10">
      <c r="B1392" s="9">
        <f t="array" ref="B1392">MIN(IFERROR(FIND(lstNum,tblSalaries[[#This Row],[How many hours of a day you work on Excel]]),""))</f>
        <v>1</v>
      </c>
      <c r="C1392" s="9">
        <f t="array" ref="C1392">SUMPRODUCT(COUNTIF(lstDigits,MID(tblSalaries[[#This Row],[How many hours of a day you work on Excel]],ROW($1:$9),1)))</f>
        <v>2</v>
      </c>
      <c r="D1392" s="11">
        <f t="array" ref="D1392">IFERROR(1*MID(tblSalaries[[#This Row],[How many hours of a day you work on Excel]],B1392,C1392),0)</f>
        <v>1</v>
      </c>
      <c r="E1392" s="9">
        <f t="array" ref="E1392">MIN(IFERROR(FIND(lstNum,tblSalaries[[#This Row],[How many hours of a day you work on Excel]],B1392+1),""))</f>
        <v>6</v>
      </c>
      <c r="F1392" s="9">
        <f t="array" ref="F1392">SUMPRODUCT(COUNTIF(lstDigits,MID(tblSalaries[[#This Row],[How many hours of a day you work on Excel]],ROW($1:$9)+1,1)))</f>
        <v>1</v>
      </c>
      <c r="G1392" s="11">
        <f t="array" ref="G1392">IFERROR(IF(D1392=1*MID(tblSalaries[[#This Row],[How many hours of a day you work on Excel]],E1392,F1392),"",1*MID(tblSalaries[[#This Row],[How many hours of a day you work on Excel]],E1392,F1392)),0)</f>
        <v>2</v>
      </c>
      <c r="H1392" s="11">
        <f t="shared" si="66"/>
        <v>1.5</v>
      </c>
      <c r="I1392" s="11">
        <f t="shared" si="67"/>
        <v>1</v>
      </c>
      <c r="J1392" s="11">
        <f t="shared" si="65"/>
        <v>2</v>
      </c>
    </row>
    <row r="1393" spans="2:10">
      <c r="B1393" s="9">
        <f t="array" ref="B1393">MIN(IFERROR(FIND(lstNum,tblSalaries[[#This Row],[How many hours of a day you work on Excel]]),""))</f>
        <v>1</v>
      </c>
      <c r="C1393" s="9">
        <f t="array" ref="C1393">SUMPRODUCT(COUNTIF(lstDigits,MID(tblSalaries[[#This Row],[How many hours of a day you work on Excel]],ROW($1:$9),1)))</f>
        <v>2</v>
      </c>
      <c r="D1393" s="11">
        <f t="array" ref="D1393">IFERROR(1*MID(tblSalaries[[#This Row],[How many hours of a day you work on Excel]],B1393,C1393),0)</f>
        <v>4</v>
      </c>
      <c r="E1393" s="9">
        <f t="array" ref="E1393">MIN(IFERROR(FIND(lstNum,tblSalaries[[#This Row],[How many hours of a day you work on Excel]],B1393+1),""))</f>
        <v>6</v>
      </c>
      <c r="F1393" s="9">
        <f t="array" ref="F1393">SUMPRODUCT(COUNTIF(lstDigits,MID(tblSalaries[[#This Row],[How many hours of a day you work on Excel]],ROW($1:$9)+1,1)))</f>
        <v>1</v>
      </c>
      <c r="G1393" s="11">
        <f t="array" ref="G1393">IFERROR(IF(D1393=1*MID(tblSalaries[[#This Row],[How many hours of a day you work on Excel]],E1393,F1393),"",1*MID(tblSalaries[[#This Row],[How many hours of a day you work on Excel]],E1393,F1393)),0)</f>
        <v>6</v>
      </c>
      <c r="H1393" s="11">
        <f t="shared" si="66"/>
        <v>5</v>
      </c>
      <c r="I1393" s="11">
        <f t="shared" si="67"/>
        <v>4</v>
      </c>
      <c r="J1393" s="11">
        <f t="shared" si="65"/>
        <v>6</v>
      </c>
    </row>
    <row r="1394" spans="2:10">
      <c r="B1394" s="9">
        <f t="array" ref="B1394">MIN(IFERROR(FIND(lstNum,tblSalaries[[#This Row],[How many hours of a day you work on Excel]]),""))</f>
        <v>1</v>
      </c>
      <c r="C1394" s="9">
        <f t="array" ref="C1394">SUMPRODUCT(COUNTIF(lstDigits,MID(tblSalaries[[#This Row],[How many hours of a day you work on Excel]],ROW($1:$9),1)))</f>
        <v>2</v>
      </c>
      <c r="D1394" s="11">
        <f t="array" ref="D1394">IFERROR(1*MID(tblSalaries[[#This Row],[How many hours of a day you work on Excel]],B1394,C1394),0)</f>
        <v>4</v>
      </c>
      <c r="E1394" s="9">
        <f t="array" ref="E1394">MIN(IFERROR(FIND(lstNum,tblSalaries[[#This Row],[How many hours of a day you work on Excel]],B1394+1),""))</f>
        <v>6</v>
      </c>
      <c r="F1394" s="9">
        <f t="array" ref="F1394">SUMPRODUCT(COUNTIF(lstDigits,MID(tblSalaries[[#This Row],[How many hours of a day you work on Excel]],ROW($1:$9)+1,1)))</f>
        <v>1</v>
      </c>
      <c r="G1394" s="11">
        <f t="array" ref="G1394">IFERROR(IF(D1394=1*MID(tblSalaries[[#This Row],[How many hours of a day you work on Excel]],E1394,F1394),"",1*MID(tblSalaries[[#This Row],[How many hours of a day you work on Excel]],E1394,F1394)),0)</f>
        <v>6</v>
      </c>
      <c r="H1394" s="11">
        <f t="shared" si="66"/>
        <v>5</v>
      </c>
      <c r="I1394" s="11">
        <f t="shared" si="67"/>
        <v>4</v>
      </c>
      <c r="J1394" s="11">
        <f t="shared" si="65"/>
        <v>6</v>
      </c>
    </row>
    <row r="1395" spans="2:10">
      <c r="B1395" s="9">
        <f t="array" ref="B1395">MIN(IFERROR(FIND(lstNum,tblSalaries[[#This Row],[How many hours of a day you work on Excel]]),""))</f>
        <v>1</v>
      </c>
      <c r="C1395" s="9">
        <f t="array" ref="C1395">SUMPRODUCT(COUNTIF(lstDigits,MID(tblSalaries[[#This Row],[How many hours of a day you work on Excel]],ROW($1:$9),1)))</f>
        <v>2</v>
      </c>
      <c r="D1395" s="11">
        <f t="array" ref="D1395">IFERROR(1*MID(tblSalaries[[#This Row],[How many hours of a day you work on Excel]],B1395,C1395),0)</f>
        <v>1</v>
      </c>
      <c r="E1395" s="9">
        <f t="array" ref="E1395">MIN(IFERROR(FIND(lstNum,tblSalaries[[#This Row],[How many hours of a day you work on Excel]],B1395+1),""))</f>
        <v>6</v>
      </c>
      <c r="F1395" s="9">
        <f t="array" ref="F1395">SUMPRODUCT(COUNTIF(lstDigits,MID(tblSalaries[[#This Row],[How many hours of a day you work on Excel]],ROW($1:$9)+1,1)))</f>
        <v>1</v>
      </c>
      <c r="G1395" s="11">
        <f t="array" ref="G1395">IFERROR(IF(D1395=1*MID(tblSalaries[[#This Row],[How many hours of a day you work on Excel]],E1395,F1395),"",1*MID(tblSalaries[[#This Row],[How many hours of a day you work on Excel]],E1395,F1395)),0)</f>
        <v>2</v>
      </c>
      <c r="H1395" s="11">
        <f t="shared" si="66"/>
        <v>1.5</v>
      </c>
      <c r="I1395" s="11">
        <f t="shared" si="67"/>
        <v>1</v>
      </c>
      <c r="J1395" s="11">
        <f t="shared" si="65"/>
        <v>2</v>
      </c>
    </row>
    <row r="1396" spans="2:10">
      <c r="B1396" s="9">
        <f t="array" ref="B1396">MIN(IFERROR(FIND(lstNum,tblSalaries[[#This Row],[How many hours of a day you work on Excel]]),""))</f>
        <v>1</v>
      </c>
      <c r="C1396" s="9">
        <f t="array" ref="C1396">SUMPRODUCT(COUNTIF(lstDigits,MID(tblSalaries[[#This Row],[How many hours of a day you work on Excel]],ROW($1:$9),1)))</f>
        <v>2</v>
      </c>
      <c r="D1396" s="11">
        <f t="array" ref="D1396">IFERROR(1*MID(tblSalaries[[#This Row],[How many hours of a day you work on Excel]],B1396,C1396),0)</f>
        <v>1</v>
      </c>
      <c r="E1396" s="9">
        <f t="array" ref="E1396">MIN(IFERROR(FIND(lstNum,tblSalaries[[#This Row],[How many hours of a day you work on Excel]],B1396+1),""))</f>
        <v>6</v>
      </c>
      <c r="F1396" s="9">
        <f t="array" ref="F1396">SUMPRODUCT(COUNTIF(lstDigits,MID(tblSalaries[[#This Row],[How many hours of a day you work on Excel]],ROW($1:$9)+1,1)))</f>
        <v>1</v>
      </c>
      <c r="G1396" s="11">
        <f t="array" ref="G1396">IFERROR(IF(D1396=1*MID(tblSalaries[[#This Row],[How many hours of a day you work on Excel]],E1396,F1396),"",1*MID(tblSalaries[[#This Row],[How many hours of a day you work on Excel]],E1396,F1396)),0)</f>
        <v>2</v>
      </c>
      <c r="H1396" s="11">
        <f t="shared" si="66"/>
        <v>1.5</v>
      </c>
      <c r="I1396" s="11">
        <f t="shared" si="67"/>
        <v>1</v>
      </c>
      <c r="J1396" s="11">
        <f t="shared" si="65"/>
        <v>2</v>
      </c>
    </row>
    <row r="1397" spans="2:10">
      <c r="B1397" s="9">
        <f t="array" ref="B1397">MIN(IFERROR(FIND(lstNum,tblSalaries[[#This Row],[How many hours of a day you work on Excel]]),""))</f>
        <v>1</v>
      </c>
      <c r="C1397" s="9">
        <f t="array" ref="C1397">SUMPRODUCT(COUNTIF(lstDigits,MID(tblSalaries[[#This Row],[How many hours of a day you work on Excel]],ROW($1:$9),1)))</f>
        <v>2</v>
      </c>
      <c r="D1397" s="11">
        <f t="array" ref="D1397">IFERROR(1*MID(tblSalaries[[#This Row],[How many hours of a day you work on Excel]],B1397,C1397),0)</f>
        <v>4</v>
      </c>
      <c r="E1397" s="9">
        <f t="array" ref="E1397">MIN(IFERROR(FIND(lstNum,tblSalaries[[#This Row],[How many hours of a day you work on Excel]],B1397+1),""))</f>
        <v>6</v>
      </c>
      <c r="F1397" s="9">
        <f t="array" ref="F1397">SUMPRODUCT(COUNTIF(lstDigits,MID(tblSalaries[[#This Row],[How many hours of a day you work on Excel]],ROW($1:$9)+1,1)))</f>
        <v>1</v>
      </c>
      <c r="G1397" s="11">
        <f t="array" ref="G1397">IFERROR(IF(D1397=1*MID(tblSalaries[[#This Row],[How many hours of a day you work on Excel]],E1397,F1397),"",1*MID(tblSalaries[[#This Row],[How many hours of a day you work on Excel]],E1397,F1397)),0)</f>
        <v>6</v>
      </c>
      <c r="H1397" s="11">
        <f t="shared" si="66"/>
        <v>5</v>
      </c>
      <c r="I1397" s="11">
        <f t="shared" si="67"/>
        <v>4</v>
      </c>
      <c r="J1397" s="11">
        <f t="shared" si="65"/>
        <v>6</v>
      </c>
    </row>
    <row r="1398" spans="2:10">
      <c r="B1398" s="9">
        <f t="array" ref="B1398">MIN(IFERROR(FIND(lstNum,tblSalaries[[#This Row],[How many hours of a day you work on Excel]]),""))</f>
        <v>1</v>
      </c>
      <c r="C1398" s="9">
        <f t="array" ref="C1398">SUMPRODUCT(COUNTIF(lstDigits,MID(tblSalaries[[#This Row],[How many hours of a day you work on Excel]],ROW($1:$9),1)))</f>
        <v>2</v>
      </c>
      <c r="D1398" s="11">
        <f t="array" ref="D1398">IFERROR(1*MID(tblSalaries[[#This Row],[How many hours of a day you work on Excel]],B1398,C1398),0)</f>
        <v>4</v>
      </c>
      <c r="E1398" s="9">
        <f t="array" ref="E1398">MIN(IFERROR(FIND(lstNum,tblSalaries[[#This Row],[How many hours of a day you work on Excel]],B1398+1),""))</f>
        <v>6</v>
      </c>
      <c r="F1398" s="9">
        <f t="array" ref="F1398">SUMPRODUCT(COUNTIF(lstDigits,MID(tblSalaries[[#This Row],[How many hours of a day you work on Excel]],ROW($1:$9)+1,1)))</f>
        <v>1</v>
      </c>
      <c r="G1398" s="11">
        <f t="array" ref="G1398">IFERROR(IF(D1398=1*MID(tblSalaries[[#This Row],[How many hours of a day you work on Excel]],E1398,F1398),"",1*MID(tblSalaries[[#This Row],[How many hours of a day you work on Excel]],E1398,F1398)),0)</f>
        <v>6</v>
      </c>
      <c r="H1398" s="11">
        <f t="shared" si="66"/>
        <v>5</v>
      </c>
      <c r="I1398" s="11">
        <f t="shared" si="67"/>
        <v>4</v>
      </c>
      <c r="J1398" s="11">
        <f t="shared" si="65"/>
        <v>6</v>
      </c>
    </row>
    <row r="1399" spans="2:10">
      <c r="B1399" s="9">
        <f t="array" ref="B1399">MIN(IFERROR(FIND(lstNum,tblSalaries[[#This Row],[How many hours of a day you work on Excel]]),""))</f>
        <v>1</v>
      </c>
      <c r="C1399" s="9">
        <f t="array" ref="C1399">SUMPRODUCT(COUNTIF(lstDigits,MID(tblSalaries[[#This Row],[How many hours of a day you work on Excel]],ROW($1:$9),1)))</f>
        <v>2</v>
      </c>
      <c r="D1399" s="11">
        <f t="array" ref="D1399">IFERROR(1*MID(tblSalaries[[#This Row],[How many hours of a day you work on Excel]],B1399,C1399),0)</f>
        <v>4</v>
      </c>
      <c r="E1399" s="9">
        <f t="array" ref="E1399">MIN(IFERROR(FIND(lstNum,tblSalaries[[#This Row],[How many hours of a day you work on Excel]],B1399+1),""))</f>
        <v>6</v>
      </c>
      <c r="F1399" s="9">
        <f t="array" ref="F1399">SUMPRODUCT(COUNTIF(lstDigits,MID(tblSalaries[[#This Row],[How many hours of a day you work on Excel]],ROW($1:$9)+1,1)))</f>
        <v>1</v>
      </c>
      <c r="G1399" s="11">
        <f t="array" ref="G1399">IFERROR(IF(D1399=1*MID(tblSalaries[[#This Row],[How many hours of a day you work on Excel]],E1399,F1399),"",1*MID(tblSalaries[[#This Row],[How many hours of a day you work on Excel]],E1399,F1399)),0)</f>
        <v>6</v>
      </c>
      <c r="H1399" s="11">
        <f t="shared" si="66"/>
        <v>5</v>
      </c>
      <c r="I1399" s="11">
        <f t="shared" si="67"/>
        <v>4</v>
      </c>
      <c r="J1399" s="11">
        <f t="shared" si="65"/>
        <v>6</v>
      </c>
    </row>
    <row r="1400" spans="2:10">
      <c r="B1400" s="9">
        <f t="array" ref="B1400">MIN(IFERROR(FIND(lstNum,tblSalaries[[#This Row],[How many hours of a day you work on Excel]]),""))</f>
        <v>1</v>
      </c>
      <c r="C1400" s="9">
        <f t="array" ref="C1400">SUMPRODUCT(COUNTIF(lstDigits,MID(tblSalaries[[#This Row],[How many hours of a day you work on Excel]],ROW($1:$9),1)))</f>
        <v>2</v>
      </c>
      <c r="D1400" s="11">
        <f t="array" ref="D1400">IFERROR(1*MID(tblSalaries[[#This Row],[How many hours of a day you work on Excel]],B1400,C1400),0)</f>
        <v>1</v>
      </c>
      <c r="E1400" s="9">
        <f t="array" ref="E1400">MIN(IFERROR(FIND(lstNum,tblSalaries[[#This Row],[How many hours of a day you work on Excel]],B1400+1),""))</f>
        <v>6</v>
      </c>
      <c r="F1400" s="9">
        <f t="array" ref="F1400">SUMPRODUCT(COUNTIF(lstDigits,MID(tblSalaries[[#This Row],[How many hours of a day you work on Excel]],ROW($1:$9)+1,1)))</f>
        <v>1</v>
      </c>
      <c r="G1400" s="11">
        <f t="array" ref="G1400">IFERROR(IF(D1400=1*MID(tblSalaries[[#This Row],[How many hours of a day you work on Excel]],E1400,F1400),"",1*MID(tblSalaries[[#This Row],[How many hours of a day you work on Excel]],E1400,F1400)),0)</f>
        <v>2</v>
      </c>
      <c r="H1400" s="11">
        <f t="shared" si="66"/>
        <v>1.5</v>
      </c>
      <c r="I1400" s="11">
        <f t="shared" si="67"/>
        <v>1</v>
      </c>
      <c r="J1400" s="11">
        <f t="shared" si="65"/>
        <v>2</v>
      </c>
    </row>
    <row r="1401" spans="2:10">
      <c r="B1401" s="9">
        <f t="array" ref="B1401">MIN(IFERROR(FIND(lstNum,tblSalaries[[#This Row],[How many hours of a day you work on Excel]]),""))</f>
        <v>1</v>
      </c>
      <c r="C1401" s="9">
        <f t="array" ref="C1401">SUMPRODUCT(COUNTIF(lstDigits,MID(tblSalaries[[#This Row],[How many hours of a day you work on Excel]],ROW($1:$9),1)))</f>
        <v>2</v>
      </c>
      <c r="D1401" s="11">
        <f t="array" ref="D1401">IFERROR(1*MID(tblSalaries[[#This Row],[How many hours of a day you work on Excel]],B1401,C1401),0)</f>
        <v>4</v>
      </c>
      <c r="E1401" s="9">
        <f t="array" ref="E1401">MIN(IFERROR(FIND(lstNum,tblSalaries[[#This Row],[How many hours of a day you work on Excel]],B1401+1),""))</f>
        <v>6</v>
      </c>
      <c r="F1401" s="9">
        <f t="array" ref="F1401">SUMPRODUCT(COUNTIF(lstDigits,MID(tblSalaries[[#This Row],[How many hours of a day you work on Excel]],ROW($1:$9)+1,1)))</f>
        <v>1</v>
      </c>
      <c r="G1401" s="11">
        <f t="array" ref="G1401">IFERROR(IF(D1401=1*MID(tblSalaries[[#This Row],[How many hours of a day you work on Excel]],E1401,F1401),"",1*MID(tblSalaries[[#This Row],[How many hours of a day you work on Excel]],E1401,F1401)),0)</f>
        <v>6</v>
      </c>
      <c r="H1401" s="11">
        <f t="shared" si="66"/>
        <v>5</v>
      </c>
      <c r="I1401" s="11">
        <f t="shared" si="67"/>
        <v>4</v>
      </c>
      <c r="J1401" s="11">
        <f t="shared" si="65"/>
        <v>6</v>
      </c>
    </row>
    <row r="1402" spans="2:10">
      <c r="B1402" s="9">
        <f t="array" ref="B1402">MIN(IFERROR(FIND(lstNum,tblSalaries[[#This Row],[How many hours of a day you work on Excel]]),""))</f>
        <v>1</v>
      </c>
      <c r="C1402" s="9">
        <f t="array" ref="C1402">SUMPRODUCT(COUNTIF(lstDigits,MID(tblSalaries[[#This Row],[How many hours of a day you work on Excel]],ROW($1:$9),1)))</f>
        <v>2</v>
      </c>
      <c r="D1402" s="11">
        <f t="array" ref="D1402">IFERROR(1*MID(tblSalaries[[#This Row],[How many hours of a day you work on Excel]],B1402,C1402),0)</f>
        <v>4</v>
      </c>
      <c r="E1402" s="9">
        <f t="array" ref="E1402">MIN(IFERROR(FIND(lstNum,tblSalaries[[#This Row],[How many hours of a day you work on Excel]],B1402+1),""))</f>
        <v>6</v>
      </c>
      <c r="F1402" s="9">
        <f t="array" ref="F1402">SUMPRODUCT(COUNTIF(lstDigits,MID(tblSalaries[[#This Row],[How many hours of a day you work on Excel]],ROW($1:$9)+1,1)))</f>
        <v>1</v>
      </c>
      <c r="G1402" s="11">
        <f t="array" ref="G1402">IFERROR(IF(D1402=1*MID(tblSalaries[[#This Row],[How many hours of a day you work on Excel]],E1402,F1402),"",1*MID(tblSalaries[[#This Row],[How many hours of a day you work on Excel]],E1402,F1402)),0)</f>
        <v>6</v>
      </c>
      <c r="H1402" s="11">
        <f t="shared" si="66"/>
        <v>5</v>
      </c>
      <c r="I1402" s="11">
        <f t="shared" si="67"/>
        <v>4</v>
      </c>
      <c r="J1402" s="11">
        <f t="shared" si="65"/>
        <v>6</v>
      </c>
    </row>
    <row r="1403" spans="2:10">
      <c r="B1403" s="9">
        <f t="array" ref="B1403">MIN(IFERROR(FIND(lstNum,tblSalaries[[#This Row],[How many hours of a day you work on Excel]]),""))</f>
        <v>1</v>
      </c>
      <c r="C1403" s="9">
        <f t="array" ref="C1403">SUMPRODUCT(COUNTIF(lstDigits,MID(tblSalaries[[#This Row],[How many hours of a day you work on Excel]],ROW($1:$9),1)))</f>
        <v>2</v>
      </c>
      <c r="D1403" s="11">
        <f t="array" ref="D1403">IFERROR(1*MID(tblSalaries[[#This Row],[How many hours of a day you work on Excel]],B1403,C1403),0)</f>
        <v>2</v>
      </c>
      <c r="E1403" s="9">
        <f t="array" ref="E1403">MIN(IFERROR(FIND(lstNum,tblSalaries[[#This Row],[How many hours of a day you work on Excel]],B1403+1),""))</f>
        <v>6</v>
      </c>
      <c r="F1403" s="9">
        <f t="array" ref="F1403">SUMPRODUCT(COUNTIF(lstDigits,MID(tblSalaries[[#This Row],[How many hours of a day you work on Excel]],ROW($1:$9)+1,1)))</f>
        <v>1</v>
      </c>
      <c r="G1403" s="11">
        <f t="array" ref="G1403">IFERROR(IF(D1403=1*MID(tblSalaries[[#This Row],[How many hours of a day you work on Excel]],E1403,F1403),"",1*MID(tblSalaries[[#This Row],[How many hours of a day you work on Excel]],E1403,F1403)),0)</f>
        <v>3</v>
      </c>
      <c r="H1403" s="11">
        <f t="shared" si="66"/>
        <v>2.5</v>
      </c>
      <c r="I1403" s="11">
        <f t="shared" si="67"/>
        <v>2</v>
      </c>
      <c r="J1403" s="11">
        <f t="shared" si="65"/>
        <v>3</v>
      </c>
    </row>
    <row r="1404" spans="2:10">
      <c r="B1404" s="9">
        <f t="array" ref="B1404">MIN(IFERROR(FIND(lstNum,tblSalaries[[#This Row],[How many hours of a day you work on Excel]]),""))</f>
        <v>9</v>
      </c>
      <c r="C1404" s="9">
        <f t="array" ref="C1404">SUMPRODUCT(COUNTIF(lstDigits,MID(tblSalaries[[#This Row],[How many hours of a day you work on Excel]],ROW($1:$9),1)))</f>
        <v>1</v>
      </c>
      <c r="D1404" s="11">
        <f t="array" ref="D1404">IFERROR(1*MID(tblSalaries[[#This Row],[How many hours of a day you work on Excel]],B1404,C1404),0)</f>
        <v>8</v>
      </c>
      <c r="E1404" s="9">
        <f t="array" ref="E1404">MIN(IFERROR(FIND(lstNum,tblSalaries[[#This Row],[How many hours of a day you work on Excel]],B1404+1),""))</f>
        <v>31</v>
      </c>
      <c r="F1404" s="9">
        <f t="array" ref="F1404">SUMPRODUCT(COUNTIF(lstDigits,MID(tblSalaries[[#This Row],[How many hours of a day you work on Excel]],ROW($1:$9)+1,1)))</f>
        <v>1</v>
      </c>
      <c r="G1404" s="11" t="str">
        <f t="array" ref="G1404">IFERROR(IF(D1404=1*MID(tblSalaries[[#This Row],[How many hours of a day you work on Excel]],E1404,F1404),"",1*MID(tblSalaries[[#This Row],[How many hours of a day you work on Excel]],E1404,F1404)),0)</f>
        <v/>
      </c>
      <c r="H1404" s="11">
        <f t="shared" si="66"/>
        <v>8</v>
      </c>
      <c r="I1404" s="11">
        <f t="shared" si="67"/>
        <v>8</v>
      </c>
      <c r="J1404" s="11">
        <f t="shared" si="65"/>
        <v>8</v>
      </c>
    </row>
    <row r="1405" spans="2:10">
      <c r="B1405" s="9">
        <f t="array" ref="B1405">MIN(IFERROR(FIND(lstNum,tblSalaries[[#This Row],[How many hours of a day you work on Excel]]),""))</f>
        <v>1</v>
      </c>
      <c r="C1405" s="9">
        <f t="array" ref="C1405">SUMPRODUCT(COUNTIF(lstDigits,MID(tblSalaries[[#This Row],[How many hours of a day you work on Excel]],ROW($1:$9),1)))</f>
        <v>2</v>
      </c>
      <c r="D1405" s="11">
        <f t="array" ref="D1405">IFERROR(1*MID(tblSalaries[[#This Row],[How many hours of a day you work on Excel]],B1405,C1405),0)</f>
        <v>4</v>
      </c>
      <c r="E1405" s="9">
        <f t="array" ref="E1405">MIN(IFERROR(FIND(lstNum,tblSalaries[[#This Row],[How many hours of a day you work on Excel]],B1405+1),""))</f>
        <v>6</v>
      </c>
      <c r="F1405" s="9">
        <f t="array" ref="F1405">SUMPRODUCT(COUNTIF(lstDigits,MID(tblSalaries[[#This Row],[How many hours of a day you work on Excel]],ROW($1:$9)+1,1)))</f>
        <v>1</v>
      </c>
      <c r="G1405" s="11">
        <f t="array" ref="G1405">IFERROR(IF(D1405=1*MID(tblSalaries[[#This Row],[How many hours of a day you work on Excel]],E1405,F1405),"",1*MID(tblSalaries[[#This Row],[How many hours of a day you work on Excel]],E1405,F1405)),0)</f>
        <v>6</v>
      </c>
      <c r="H1405" s="11">
        <f t="shared" si="66"/>
        <v>5</v>
      </c>
      <c r="I1405" s="11">
        <f t="shared" si="67"/>
        <v>4</v>
      </c>
      <c r="J1405" s="11">
        <f t="shared" si="65"/>
        <v>6</v>
      </c>
    </row>
    <row r="1406" spans="2:10">
      <c r="B1406" s="9">
        <f t="array" ref="B1406">MIN(IFERROR(FIND(lstNum,tblSalaries[[#This Row],[How many hours of a day you work on Excel]]),""))</f>
        <v>1</v>
      </c>
      <c r="C1406" s="9">
        <f t="array" ref="C1406">SUMPRODUCT(COUNTIF(lstDigits,MID(tblSalaries[[#This Row],[How many hours of a day you work on Excel]],ROW($1:$9),1)))</f>
        <v>2</v>
      </c>
      <c r="D1406" s="11">
        <f t="array" ref="D1406">IFERROR(1*MID(tblSalaries[[#This Row],[How many hours of a day you work on Excel]],B1406,C1406),0)</f>
        <v>2</v>
      </c>
      <c r="E1406" s="9">
        <f t="array" ref="E1406">MIN(IFERROR(FIND(lstNum,tblSalaries[[#This Row],[How many hours of a day you work on Excel]],B1406+1),""))</f>
        <v>6</v>
      </c>
      <c r="F1406" s="9">
        <f t="array" ref="F1406">SUMPRODUCT(COUNTIF(lstDigits,MID(tblSalaries[[#This Row],[How many hours of a day you work on Excel]],ROW($1:$9)+1,1)))</f>
        <v>1</v>
      </c>
      <c r="G1406" s="11">
        <f t="array" ref="G1406">IFERROR(IF(D1406=1*MID(tblSalaries[[#This Row],[How many hours of a day you work on Excel]],E1406,F1406),"",1*MID(tblSalaries[[#This Row],[How many hours of a day you work on Excel]],E1406,F1406)),0)</f>
        <v>3</v>
      </c>
      <c r="H1406" s="11">
        <f t="shared" si="66"/>
        <v>2.5</v>
      </c>
      <c r="I1406" s="11">
        <f t="shared" si="67"/>
        <v>2</v>
      </c>
      <c r="J1406" s="11">
        <f t="shared" si="65"/>
        <v>3</v>
      </c>
    </row>
    <row r="1407" spans="2:10">
      <c r="B1407" s="9">
        <f t="array" ref="B1407">MIN(IFERROR(FIND(lstNum,tblSalaries[[#This Row],[How many hours of a day you work on Excel]]),""))</f>
        <v>1</v>
      </c>
      <c r="C1407" s="9">
        <f t="array" ref="C1407">SUMPRODUCT(COUNTIF(lstDigits,MID(tblSalaries[[#This Row],[How many hours of a day you work on Excel]],ROW($1:$9),1)))</f>
        <v>2</v>
      </c>
      <c r="D1407" s="11">
        <f t="array" ref="D1407">IFERROR(1*MID(tblSalaries[[#This Row],[How many hours of a day you work on Excel]],B1407,C1407),0)</f>
        <v>4</v>
      </c>
      <c r="E1407" s="9">
        <f t="array" ref="E1407">MIN(IFERROR(FIND(lstNum,tblSalaries[[#This Row],[How many hours of a day you work on Excel]],B1407+1),""))</f>
        <v>6</v>
      </c>
      <c r="F1407" s="9">
        <f t="array" ref="F1407">SUMPRODUCT(COUNTIF(lstDigits,MID(tblSalaries[[#This Row],[How many hours of a day you work on Excel]],ROW($1:$9)+1,1)))</f>
        <v>1</v>
      </c>
      <c r="G1407" s="11">
        <f t="array" ref="G1407">IFERROR(IF(D1407=1*MID(tblSalaries[[#This Row],[How many hours of a day you work on Excel]],E1407,F1407),"",1*MID(tblSalaries[[#This Row],[How many hours of a day you work on Excel]],E1407,F1407)),0)</f>
        <v>6</v>
      </c>
      <c r="H1407" s="11">
        <f t="shared" si="66"/>
        <v>5</v>
      </c>
      <c r="I1407" s="11">
        <f t="shared" si="67"/>
        <v>4</v>
      </c>
      <c r="J1407" s="11">
        <f t="shared" si="65"/>
        <v>6</v>
      </c>
    </row>
    <row r="1408" spans="2:10">
      <c r="B1408" s="9">
        <f t="array" ref="B1408">MIN(IFERROR(FIND(lstNum,tblSalaries[[#This Row],[How many hours of a day you work on Excel]]),""))</f>
        <v>1</v>
      </c>
      <c r="C1408" s="9">
        <f t="array" ref="C1408">SUMPRODUCT(COUNTIF(lstDigits,MID(tblSalaries[[#This Row],[How many hours of a day you work on Excel]],ROW($1:$9),1)))</f>
        <v>2</v>
      </c>
      <c r="D1408" s="11">
        <f t="array" ref="D1408">IFERROR(1*MID(tblSalaries[[#This Row],[How many hours of a day you work on Excel]],B1408,C1408),0)</f>
        <v>4</v>
      </c>
      <c r="E1408" s="9">
        <f t="array" ref="E1408">MIN(IFERROR(FIND(lstNum,tblSalaries[[#This Row],[How many hours of a day you work on Excel]],B1408+1),""))</f>
        <v>6</v>
      </c>
      <c r="F1408" s="9">
        <f t="array" ref="F1408">SUMPRODUCT(COUNTIF(lstDigits,MID(tblSalaries[[#This Row],[How many hours of a day you work on Excel]],ROW($1:$9)+1,1)))</f>
        <v>1</v>
      </c>
      <c r="G1408" s="11">
        <f t="array" ref="G1408">IFERROR(IF(D1408=1*MID(tblSalaries[[#This Row],[How many hours of a day you work on Excel]],E1408,F1408),"",1*MID(tblSalaries[[#This Row],[How many hours of a day you work on Excel]],E1408,F1408)),0)</f>
        <v>6</v>
      </c>
      <c r="H1408" s="11">
        <f t="shared" si="66"/>
        <v>5</v>
      </c>
      <c r="I1408" s="11">
        <f t="shared" si="67"/>
        <v>4</v>
      </c>
      <c r="J1408" s="11">
        <f t="shared" si="65"/>
        <v>6</v>
      </c>
    </row>
    <row r="1409" spans="2:10">
      <c r="B1409" s="9">
        <f t="array" ref="B1409">MIN(IFERROR(FIND(lstNum,tblSalaries[[#This Row],[How many hours of a day you work on Excel]]),""))</f>
        <v>1</v>
      </c>
      <c r="C1409" s="9">
        <f t="array" ref="C1409">SUMPRODUCT(COUNTIF(lstDigits,MID(tblSalaries[[#This Row],[How many hours of a day you work on Excel]],ROW($1:$9),1)))</f>
        <v>2</v>
      </c>
      <c r="D1409" s="11">
        <f t="array" ref="D1409">IFERROR(1*MID(tblSalaries[[#This Row],[How many hours of a day you work on Excel]],B1409,C1409),0)</f>
        <v>2</v>
      </c>
      <c r="E1409" s="9">
        <f t="array" ref="E1409">MIN(IFERROR(FIND(lstNum,tblSalaries[[#This Row],[How many hours of a day you work on Excel]],B1409+1),""))</f>
        <v>6</v>
      </c>
      <c r="F1409" s="9">
        <f t="array" ref="F1409">SUMPRODUCT(COUNTIF(lstDigits,MID(tblSalaries[[#This Row],[How many hours of a day you work on Excel]],ROW($1:$9)+1,1)))</f>
        <v>1</v>
      </c>
      <c r="G1409" s="11">
        <f t="array" ref="G1409">IFERROR(IF(D1409=1*MID(tblSalaries[[#This Row],[How many hours of a day you work on Excel]],E1409,F1409),"",1*MID(tblSalaries[[#This Row],[How many hours of a day you work on Excel]],E1409,F1409)),0)</f>
        <v>3</v>
      </c>
      <c r="H1409" s="11">
        <f t="shared" si="66"/>
        <v>2.5</v>
      </c>
      <c r="I1409" s="11">
        <f t="shared" si="67"/>
        <v>2</v>
      </c>
      <c r="J1409" s="11">
        <f t="shared" si="65"/>
        <v>3</v>
      </c>
    </row>
    <row r="1410" spans="2:10">
      <c r="B1410" s="9">
        <f t="array" ref="B1410">MIN(IFERROR(FIND(lstNum,tblSalaries[[#This Row],[How many hours of a day you work on Excel]]),""))</f>
        <v>1</v>
      </c>
      <c r="C1410" s="9">
        <f t="array" ref="C1410">SUMPRODUCT(COUNTIF(lstDigits,MID(tblSalaries[[#This Row],[How many hours of a day you work on Excel]],ROW($1:$9),1)))</f>
        <v>2</v>
      </c>
      <c r="D1410" s="11">
        <f t="array" ref="D1410">IFERROR(1*MID(tblSalaries[[#This Row],[How many hours of a day you work on Excel]],B1410,C1410),0)</f>
        <v>1</v>
      </c>
      <c r="E1410" s="9">
        <f t="array" ref="E1410">MIN(IFERROR(FIND(lstNum,tblSalaries[[#This Row],[How many hours of a day you work on Excel]],B1410+1),""))</f>
        <v>6</v>
      </c>
      <c r="F1410" s="9">
        <f t="array" ref="F1410">SUMPRODUCT(COUNTIF(lstDigits,MID(tblSalaries[[#This Row],[How many hours of a day you work on Excel]],ROW($1:$9)+1,1)))</f>
        <v>1</v>
      </c>
      <c r="G1410" s="11">
        <f t="array" ref="G1410">IFERROR(IF(D1410=1*MID(tblSalaries[[#This Row],[How many hours of a day you work on Excel]],E1410,F1410),"",1*MID(tblSalaries[[#This Row],[How many hours of a day you work on Excel]],E1410,F1410)),0)</f>
        <v>2</v>
      </c>
      <c r="H1410" s="11">
        <f t="shared" si="66"/>
        <v>1.5</v>
      </c>
      <c r="I1410" s="11">
        <f t="shared" si="67"/>
        <v>1</v>
      </c>
      <c r="J1410" s="11">
        <f t="shared" si="65"/>
        <v>2</v>
      </c>
    </row>
    <row r="1411" spans="2:10">
      <c r="B1411" s="9">
        <f t="array" ref="B1411">MIN(IFERROR(FIND(lstNum,tblSalaries[[#This Row],[How many hours of a day you work on Excel]]),""))</f>
        <v>1</v>
      </c>
      <c r="C1411" s="9">
        <f t="array" ref="C1411">SUMPRODUCT(COUNTIF(lstDigits,MID(tblSalaries[[#This Row],[How many hours of a day you work on Excel]],ROW($1:$9),1)))</f>
        <v>2</v>
      </c>
      <c r="D1411" s="11">
        <f t="array" ref="D1411">IFERROR(1*MID(tblSalaries[[#This Row],[How many hours of a day you work on Excel]],B1411,C1411),0)</f>
        <v>2</v>
      </c>
      <c r="E1411" s="9">
        <f t="array" ref="E1411">MIN(IFERROR(FIND(lstNum,tblSalaries[[#This Row],[How many hours of a day you work on Excel]],B1411+1),""))</f>
        <v>6</v>
      </c>
      <c r="F1411" s="9">
        <f t="array" ref="F1411">SUMPRODUCT(COUNTIF(lstDigits,MID(tblSalaries[[#This Row],[How many hours of a day you work on Excel]],ROW($1:$9)+1,1)))</f>
        <v>1</v>
      </c>
      <c r="G1411" s="11">
        <f t="array" ref="G1411">IFERROR(IF(D1411=1*MID(tblSalaries[[#This Row],[How many hours of a day you work on Excel]],E1411,F1411),"",1*MID(tblSalaries[[#This Row],[How many hours of a day you work on Excel]],E1411,F1411)),0)</f>
        <v>3</v>
      </c>
      <c r="H1411" s="11">
        <f t="shared" si="66"/>
        <v>2.5</v>
      </c>
      <c r="I1411" s="11">
        <f t="shared" si="67"/>
        <v>2</v>
      </c>
      <c r="J1411" s="11">
        <f t="shared" si="65"/>
        <v>3</v>
      </c>
    </row>
    <row r="1412" spans="2:10">
      <c r="B1412" s="9">
        <f t="array" ref="B1412">MIN(IFERROR(FIND(lstNum,tblSalaries[[#This Row],[How many hours of a day you work on Excel]]),""))</f>
        <v>1</v>
      </c>
      <c r="C1412" s="9">
        <f t="array" ref="C1412">SUMPRODUCT(COUNTIF(lstDigits,MID(tblSalaries[[#This Row],[How many hours of a day you work on Excel]],ROW($1:$9),1)))</f>
        <v>2</v>
      </c>
      <c r="D1412" s="11">
        <f t="array" ref="D1412">IFERROR(1*MID(tblSalaries[[#This Row],[How many hours of a day you work on Excel]],B1412,C1412),0)</f>
        <v>2</v>
      </c>
      <c r="E1412" s="9">
        <f t="array" ref="E1412">MIN(IFERROR(FIND(lstNum,tblSalaries[[#This Row],[How many hours of a day you work on Excel]],B1412+1),""))</f>
        <v>6</v>
      </c>
      <c r="F1412" s="9">
        <f t="array" ref="F1412">SUMPRODUCT(COUNTIF(lstDigits,MID(tblSalaries[[#This Row],[How many hours of a day you work on Excel]],ROW($1:$9)+1,1)))</f>
        <v>1</v>
      </c>
      <c r="G1412" s="11">
        <f t="array" ref="G1412">IFERROR(IF(D1412=1*MID(tblSalaries[[#This Row],[How many hours of a day you work on Excel]],E1412,F1412),"",1*MID(tblSalaries[[#This Row],[How many hours of a day you work on Excel]],E1412,F1412)),0)</f>
        <v>3</v>
      </c>
      <c r="H1412" s="11">
        <f t="shared" si="66"/>
        <v>2.5</v>
      </c>
      <c r="I1412" s="11">
        <f t="shared" si="67"/>
        <v>2</v>
      </c>
      <c r="J1412" s="11">
        <f t="shared" si="65"/>
        <v>3</v>
      </c>
    </row>
    <row r="1413" spans="2:10">
      <c r="B1413" s="9">
        <f t="array" ref="B1413">MIN(IFERROR(FIND(lstNum,tblSalaries[[#This Row],[How many hours of a day you work on Excel]]),""))</f>
        <v>1</v>
      </c>
      <c r="C1413" s="9">
        <f t="array" ref="C1413">SUMPRODUCT(COUNTIF(lstDigits,MID(tblSalaries[[#This Row],[How many hours of a day you work on Excel]],ROW($1:$9),1)))</f>
        <v>2</v>
      </c>
      <c r="D1413" s="11">
        <f t="array" ref="D1413">IFERROR(1*MID(tblSalaries[[#This Row],[How many hours of a day you work on Excel]],B1413,C1413),0)</f>
        <v>2</v>
      </c>
      <c r="E1413" s="9">
        <f t="array" ref="E1413">MIN(IFERROR(FIND(lstNum,tblSalaries[[#This Row],[How many hours of a day you work on Excel]],B1413+1),""))</f>
        <v>6</v>
      </c>
      <c r="F1413" s="9">
        <f t="array" ref="F1413">SUMPRODUCT(COUNTIF(lstDigits,MID(tblSalaries[[#This Row],[How many hours of a day you work on Excel]],ROW($1:$9)+1,1)))</f>
        <v>1</v>
      </c>
      <c r="G1413" s="11">
        <f t="array" ref="G1413">IFERROR(IF(D1413=1*MID(tblSalaries[[#This Row],[How many hours of a day you work on Excel]],E1413,F1413),"",1*MID(tblSalaries[[#This Row],[How many hours of a day you work on Excel]],E1413,F1413)),0)</f>
        <v>3</v>
      </c>
      <c r="H1413" s="11">
        <f t="shared" si="66"/>
        <v>2.5</v>
      </c>
      <c r="I1413" s="11">
        <f t="shared" si="67"/>
        <v>2</v>
      </c>
      <c r="J1413" s="11">
        <f t="shared" si="65"/>
        <v>3</v>
      </c>
    </row>
    <row r="1414" spans="2:10">
      <c r="B1414" s="9">
        <f t="array" ref="B1414">MIN(IFERROR(FIND(lstNum,tblSalaries[[#This Row],[How many hours of a day you work on Excel]]),""))</f>
        <v>1</v>
      </c>
      <c r="C1414" s="9">
        <f t="array" ref="C1414">SUMPRODUCT(COUNTIF(lstDigits,MID(tblSalaries[[#This Row],[How many hours of a day you work on Excel]],ROW($1:$9),1)))</f>
        <v>2</v>
      </c>
      <c r="D1414" s="11">
        <f t="array" ref="D1414">IFERROR(1*MID(tblSalaries[[#This Row],[How many hours of a day you work on Excel]],B1414,C1414),0)</f>
        <v>4</v>
      </c>
      <c r="E1414" s="9">
        <f t="array" ref="E1414">MIN(IFERROR(FIND(lstNum,tblSalaries[[#This Row],[How many hours of a day you work on Excel]],B1414+1),""))</f>
        <v>6</v>
      </c>
      <c r="F1414" s="9">
        <f t="array" ref="F1414">SUMPRODUCT(COUNTIF(lstDigits,MID(tblSalaries[[#This Row],[How many hours of a day you work on Excel]],ROW($1:$9)+1,1)))</f>
        <v>1</v>
      </c>
      <c r="G1414" s="11">
        <f t="array" ref="G1414">IFERROR(IF(D1414=1*MID(tblSalaries[[#This Row],[How many hours of a day you work on Excel]],E1414,F1414),"",1*MID(tblSalaries[[#This Row],[How many hours of a day you work on Excel]],E1414,F1414)),0)</f>
        <v>6</v>
      </c>
      <c r="H1414" s="11">
        <f t="shared" si="66"/>
        <v>5</v>
      </c>
      <c r="I1414" s="11">
        <f t="shared" si="67"/>
        <v>4</v>
      </c>
      <c r="J1414" s="11">
        <f t="shared" si="65"/>
        <v>6</v>
      </c>
    </row>
    <row r="1415" spans="2:10">
      <c r="B1415" s="9">
        <f t="array" ref="B1415">MIN(IFERROR(FIND(lstNum,tblSalaries[[#This Row],[How many hours of a day you work on Excel]]),""))</f>
        <v>1</v>
      </c>
      <c r="C1415" s="9">
        <f t="array" ref="C1415">SUMPRODUCT(COUNTIF(lstDigits,MID(tblSalaries[[#This Row],[How many hours of a day you work on Excel]],ROW($1:$9),1)))</f>
        <v>2</v>
      </c>
      <c r="D1415" s="11">
        <f t="array" ref="D1415">IFERROR(1*MID(tblSalaries[[#This Row],[How many hours of a day you work on Excel]],B1415,C1415),0)</f>
        <v>2</v>
      </c>
      <c r="E1415" s="9">
        <f t="array" ref="E1415">MIN(IFERROR(FIND(lstNum,tblSalaries[[#This Row],[How many hours of a day you work on Excel]],B1415+1),""))</f>
        <v>6</v>
      </c>
      <c r="F1415" s="9">
        <f t="array" ref="F1415">SUMPRODUCT(COUNTIF(lstDigits,MID(tblSalaries[[#This Row],[How many hours of a day you work on Excel]],ROW($1:$9)+1,1)))</f>
        <v>1</v>
      </c>
      <c r="G1415" s="11">
        <f t="array" ref="G1415">IFERROR(IF(D1415=1*MID(tblSalaries[[#This Row],[How many hours of a day you work on Excel]],E1415,F1415),"",1*MID(tblSalaries[[#This Row],[How many hours of a day you work on Excel]],E1415,F1415)),0)</f>
        <v>3</v>
      </c>
      <c r="H1415" s="11">
        <f t="shared" si="66"/>
        <v>2.5</v>
      </c>
      <c r="I1415" s="11">
        <f t="shared" si="67"/>
        <v>2</v>
      </c>
      <c r="J1415" s="11">
        <f t="shared" ref="J1415:J1478" si="68">MAX(D1415,G1415)</f>
        <v>3</v>
      </c>
    </row>
    <row r="1416" spans="2:10">
      <c r="B1416" s="9">
        <f t="array" ref="B1416">MIN(IFERROR(FIND(lstNum,tblSalaries[[#This Row],[How many hours of a day you work on Excel]]),""))</f>
        <v>1</v>
      </c>
      <c r="C1416" s="9">
        <f t="array" ref="C1416">SUMPRODUCT(COUNTIF(lstDigits,MID(tblSalaries[[#This Row],[How many hours of a day you work on Excel]],ROW($1:$9),1)))</f>
        <v>2</v>
      </c>
      <c r="D1416" s="11">
        <f t="array" ref="D1416">IFERROR(1*MID(tblSalaries[[#This Row],[How many hours of a day you work on Excel]],B1416,C1416),0)</f>
        <v>4</v>
      </c>
      <c r="E1416" s="9">
        <f t="array" ref="E1416">MIN(IFERROR(FIND(lstNum,tblSalaries[[#This Row],[How many hours of a day you work on Excel]],B1416+1),""))</f>
        <v>6</v>
      </c>
      <c r="F1416" s="9">
        <f t="array" ref="F1416">SUMPRODUCT(COUNTIF(lstDigits,MID(tblSalaries[[#This Row],[How many hours of a day you work on Excel]],ROW($1:$9)+1,1)))</f>
        <v>1</v>
      </c>
      <c r="G1416" s="11">
        <f t="array" ref="G1416">IFERROR(IF(D1416=1*MID(tblSalaries[[#This Row],[How many hours of a day you work on Excel]],E1416,F1416),"",1*MID(tblSalaries[[#This Row],[How many hours of a day you work on Excel]],E1416,F1416)),0)</f>
        <v>6</v>
      </c>
      <c r="H1416" s="11">
        <f t="shared" si="66"/>
        <v>5</v>
      </c>
      <c r="I1416" s="11">
        <f t="shared" si="67"/>
        <v>4</v>
      </c>
      <c r="J1416" s="11">
        <f t="shared" si="68"/>
        <v>6</v>
      </c>
    </row>
    <row r="1417" spans="2:10">
      <c r="B1417" s="9">
        <f t="array" ref="B1417">MIN(IFERROR(FIND(lstNum,tblSalaries[[#This Row],[How many hours of a day you work on Excel]]),""))</f>
        <v>1</v>
      </c>
      <c r="C1417" s="9">
        <f t="array" ref="C1417">SUMPRODUCT(COUNTIF(lstDigits,MID(tblSalaries[[#This Row],[How many hours of a day you work on Excel]],ROW($1:$9),1)))</f>
        <v>2</v>
      </c>
      <c r="D1417" s="11">
        <f t="array" ref="D1417">IFERROR(1*MID(tblSalaries[[#This Row],[How many hours of a day you work on Excel]],B1417,C1417),0)</f>
        <v>4</v>
      </c>
      <c r="E1417" s="9">
        <f t="array" ref="E1417">MIN(IFERROR(FIND(lstNum,tblSalaries[[#This Row],[How many hours of a day you work on Excel]],B1417+1),""))</f>
        <v>6</v>
      </c>
      <c r="F1417" s="9">
        <f t="array" ref="F1417">SUMPRODUCT(COUNTIF(lstDigits,MID(tblSalaries[[#This Row],[How many hours of a day you work on Excel]],ROW($1:$9)+1,1)))</f>
        <v>1</v>
      </c>
      <c r="G1417" s="11">
        <f t="array" ref="G1417">IFERROR(IF(D1417=1*MID(tblSalaries[[#This Row],[How many hours of a day you work on Excel]],E1417,F1417),"",1*MID(tblSalaries[[#This Row],[How many hours of a day you work on Excel]],E1417,F1417)),0)</f>
        <v>6</v>
      </c>
      <c r="H1417" s="11">
        <f t="shared" si="66"/>
        <v>5</v>
      </c>
      <c r="I1417" s="11">
        <f t="shared" si="67"/>
        <v>4</v>
      </c>
      <c r="J1417" s="11">
        <f t="shared" si="68"/>
        <v>6</v>
      </c>
    </row>
    <row r="1418" spans="2:10">
      <c r="B1418" s="9">
        <f t="array" ref="B1418">MIN(IFERROR(FIND(lstNum,tblSalaries[[#This Row],[How many hours of a day you work on Excel]]),""))</f>
        <v>1</v>
      </c>
      <c r="C1418" s="9">
        <f t="array" ref="C1418">SUMPRODUCT(COUNTIF(lstDigits,MID(tblSalaries[[#This Row],[How many hours of a day you work on Excel]],ROW($1:$9),1)))</f>
        <v>2</v>
      </c>
      <c r="D1418" s="11">
        <f t="array" ref="D1418">IFERROR(1*MID(tblSalaries[[#This Row],[How many hours of a day you work on Excel]],B1418,C1418),0)</f>
        <v>4</v>
      </c>
      <c r="E1418" s="9">
        <f t="array" ref="E1418">MIN(IFERROR(FIND(lstNum,tblSalaries[[#This Row],[How many hours of a day you work on Excel]],B1418+1),""))</f>
        <v>6</v>
      </c>
      <c r="F1418" s="9">
        <f t="array" ref="F1418">SUMPRODUCT(COUNTIF(lstDigits,MID(tblSalaries[[#This Row],[How many hours of a day you work on Excel]],ROW($1:$9)+1,1)))</f>
        <v>1</v>
      </c>
      <c r="G1418" s="11">
        <f t="array" ref="G1418">IFERROR(IF(D1418=1*MID(tblSalaries[[#This Row],[How many hours of a day you work on Excel]],E1418,F1418),"",1*MID(tblSalaries[[#This Row],[How many hours of a day you work on Excel]],E1418,F1418)),0)</f>
        <v>6</v>
      </c>
      <c r="H1418" s="11">
        <f t="shared" si="66"/>
        <v>5</v>
      </c>
      <c r="I1418" s="11">
        <f t="shared" si="67"/>
        <v>4</v>
      </c>
      <c r="J1418" s="11">
        <f t="shared" si="68"/>
        <v>6</v>
      </c>
    </row>
    <row r="1419" spans="2:10">
      <c r="B1419" s="9">
        <f t="array" ref="B1419">MIN(IFERROR(FIND(lstNum,tblSalaries[[#This Row],[How many hours of a day you work on Excel]]),""))</f>
        <v>1</v>
      </c>
      <c r="C1419" s="9">
        <f t="array" ref="C1419">SUMPRODUCT(COUNTIF(lstDigits,MID(tblSalaries[[#This Row],[How many hours of a day you work on Excel]],ROW($1:$9),1)))</f>
        <v>2</v>
      </c>
      <c r="D1419" s="11">
        <f t="array" ref="D1419">IFERROR(1*MID(tblSalaries[[#This Row],[How many hours of a day you work on Excel]],B1419,C1419),0)</f>
        <v>4</v>
      </c>
      <c r="E1419" s="9">
        <f t="array" ref="E1419">MIN(IFERROR(FIND(lstNum,tblSalaries[[#This Row],[How many hours of a day you work on Excel]],B1419+1),""))</f>
        <v>6</v>
      </c>
      <c r="F1419" s="9">
        <f t="array" ref="F1419">SUMPRODUCT(COUNTIF(lstDigits,MID(tblSalaries[[#This Row],[How many hours of a day you work on Excel]],ROW($1:$9)+1,1)))</f>
        <v>1</v>
      </c>
      <c r="G1419" s="11">
        <f t="array" ref="G1419">IFERROR(IF(D1419=1*MID(tblSalaries[[#This Row],[How many hours of a day you work on Excel]],E1419,F1419),"",1*MID(tblSalaries[[#This Row],[How many hours of a day you work on Excel]],E1419,F1419)),0)</f>
        <v>6</v>
      </c>
      <c r="H1419" s="11">
        <f t="shared" si="66"/>
        <v>5</v>
      </c>
      <c r="I1419" s="11">
        <f t="shared" si="67"/>
        <v>4</v>
      </c>
      <c r="J1419" s="11">
        <f t="shared" si="68"/>
        <v>6</v>
      </c>
    </row>
    <row r="1420" spans="2:10">
      <c r="B1420" s="9">
        <f t="array" ref="B1420">MIN(IFERROR(FIND(lstNum,tblSalaries[[#This Row],[How many hours of a day you work on Excel]]),""))</f>
        <v>1</v>
      </c>
      <c r="C1420" s="9">
        <f t="array" ref="C1420">SUMPRODUCT(COUNTIF(lstDigits,MID(tblSalaries[[#This Row],[How many hours of a day you work on Excel]],ROW($1:$9),1)))</f>
        <v>2</v>
      </c>
      <c r="D1420" s="11">
        <f t="array" ref="D1420">IFERROR(1*MID(tblSalaries[[#This Row],[How many hours of a day you work on Excel]],B1420,C1420),0)</f>
        <v>2</v>
      </c>
      <c r="E1420" s="9">
        <f t="array" ref="E1420">MIN(IFERROR(FIND(lstNum,tblSalaries[[#This Row],[How many hours of a day you work on Excel]],B1420+1),""))</f>
        <v>6</v>
      </c>
      <c r="F1420" s="9">
        <f t="array" ref="F1420">SUMPRODUCT(COUNTIF(lstDigits,MID(tblSalaries[[#This Row],[How many hours of a day you work on Excel]],ROW($1:$9)+1,1)))</f>
        <v>1</v>
      </c>
      <c r="G1420" s="11">
        <f t="array" ref="G1420">IFERROR(IF(D1420=1*MID(tblSalaries[[#This Row],[How many hours of a day you work on Excel]],E1420,F1420),"",1*MID(tblSalaries[[#This Row],[How many hours of a day you work on Excel]],E1420,F1420)),0)</f>
        <v>3</v>
      </c>
      <c r="H1420" s="11">
        <f t="shared" si="66"/>
        <v>2.5</v>
      </c>
      <c r="I1420" s="11">
        <f t="shared" si="67"/>
        <v>2</v>
      </c>
      <c r="J1420" s="11">
        <f t="shared" si="68"/>
        <v>3</v>
      </c>
    </row>
    <row r="1421" spans="2:10">
      <c r="B1421" s="9">
        <f t="array" ref="B1421">MIN(IFERROR(FIND(lstNum,tblSalaries[[#This Row],[How many hours of a day you work on Excel]]),""))</f>
        <v>1</v>
      </c>
      <c r="C1421" s="9">
        <f t="array" ref="C1421">SUMPRODUCT(COUNTIF(lstDigits,MID(tblSalaries[[#This Row],[How many hours of a day you work on Excel]],ROW($1:$9),1)))</f>
        <v>2</v>
      </c>
      <c r="D1421" s="11">
        <f t="array" ref="D1421">IFERROR(1*MID(tblSalaries[[#This Row],[How many hours of a day you work on Excel]],B1421,C1421),0)</f>
        <v>4</v>
      </c>
      <c r="E1421" s="9">
        <f t="array" ref="E1421">MIN(IFERROR(FIND(lstNum,tblSalaries[[#This Row],[How many hours of a day you work on Excel]],B1421+1),""))</f>
        <v>6</v>
      </c>
      <c r="F1421" s="9">
        <f t="array" ref="F1421">SUMPRODUCT(COUNTIF(lstDigits,MID(tblSalaries[[#This Row],[How many hours of a day you work on Excel]],ROW($1:$9)+1,1)))</f>
        <v>1</v>
      </c>
      <c r="G1421" s="11">
        <f t="array" ref="G1421">IFERROR(IF(D1421=1*MID(tblSalaries[[#This Row],[How many hours of a day you work on Excel]],E1421,F1421),"",1*MID(tblSalaries[[#This Row],[How many hours of a day you work on Excel]],E1421,F1421)),0)</f>
        <v>6</v>
      </c>
      <c r="H1421" s="11">
        <f t="shared" si="66"/>
        <v>5</v>
      </c>
      <c r="I1421" s="11">
        <f t="shared" si="67"/>
        <v>4</v>
      </c>
      <c r="J1421" s="11">
        <f t="shared" si="68"/>
        <v>6</v>
      </c>
    </row>
    <row r="1422" spans="2:10">
      <c r="B1422" s="9">
        <f t="array" ref="B1422">MIN(IFERROR(FIND(lstNum,tblSalaries[[#This Row],[How many hours of a day you work on Excel]]),""))</f>
        <v>1</v>
      </c>
      <c r="C1422" s="9">
        <f t="array" ref="C1422">SUMPRODUCT(COUNTIF(lstDigits,MID(tblSalaries[[#This Row],[How many hours of a day you work on Excel]],ROW($1:$9),1)))</f>
        <v>2</v>
      </c>
      <c r="D1422" s="11">
        <f t="array" ref="D1422">IFERROR(1*MID(tblSalaries[[#This Row],[How many hours of a day you work on Excel]],B1422,C1422),0)</f>
        <v>4</v>
      </c>
      <c r="E1422" s="9">
        <f t="array" ref="E1422">MIN(IFERROR(FIND(lstNum,tblSalaries[[#This Row],[How many hours of a day you work on Excel]],B1422+1),""))</f>
        <v>6</v>
      </c>
      <c r="F1422" s="9">
        <f t="array" ref="F1422">SUMPRODUCT(COUNTIF(lstDigits,MID(tblSalaries[[#This Row],[How many hours of a day you work on Excel]],ROW($1:$9)+1,1)))</f>
        <v>1</v>
      </c>
      <c r="G1422" s="11">
        <f t="array" ref="G1422">IFERROR(IF(D1422=1*MID(tblSalaries[[#This Row],[How many hours of a day you work on Excel]],E1422,F1422),"",1*MID(tblSalaries[[#This Row],[How many hours of a day you work on Excel]],E1422,F1422)),0)</f>
        <v>6</v>
      </c>
      <c r="H1422" s="11">
        <f t="shared" si="66"/>
        <v>5</v>
      </c>
      <c r="I1422" s="11">
        <f t="shared" si="67"/>
        <v>4</v>
      </c>
      <c r="J1422" s="11">
        <f t="shared" si="68"/>
        <v>6</v>
      </c>
    </row>
    <row r="1423" spans="2:10">
      <c r="B1423" s="9">
        <f t="array" ref="B1423">MIN(IFERROR(FIND(lstNum,tblSalaries[[#This Row],[How many hours of a day you work on Excel]]),""))</f>
        <v>1</v>
      </c>
      <c r="C1423" s="9">
        <f t="array" ref="C1423">SUMPRODUCT(COUNTIF(lstDigits,MID(tblSalaries[[#This Row],[How many hours of a day you work on Excel]],ROW($1:$9),1)))</f>
        <v>2</v>
      </c>
      <c r="D1423" s="11">
        <f t="array" ref="D1423">IFERROR(1*MID(tblSalaries[[#This Row],[How many hours of a day you work on Excel]],B1423,C1423),0)</f>
        <v>2</v>
      </c>
      <c r="E1423" s="9">
        <f t="array" ref="E1423">MIN(IFERROR(FIND(lstNum,tblSalaries[[#This Row],[How many hours of a day you work on Excel]],B1423+1),""))</f>
        <v>6</v>
      </c>
      <c r="F1423" s="9">
        <f t="array" ref="F1423">SUMPRODUCT(COUNTIF(lstDigits,MID(tblSalaries[[#This Row],[How many hours of a day you work on Excel]],ROW($1:$9)+1,1)))</f>
        <v>1</v>
      </c>
      <c r="G1423" s="11">
        <f t="array" ref="G1423">IFERROR(IF(D1423=1*MID(tblSalaries[[#This Row],[How many hours of a day you work on Excel]],E1423,F1423),"",1*MID(tblSalaries[[#This Row],[How many hours of a day you work on Excel]],E1423,F1423)),0)</f>
        <v>3</v>
      </c>
      <c r="H1423" s="11">
        <f t="shared" si="66"/>
        <v>2.5</v>
      </c>
      <c r="I1423" s="11">
        <f t="shared" si="67"/>
        <v>2</v>
      </c>
      <c r="J1423" s="11">
        <f t="shared" si="68"/>
        <v>3</v>
      </c>
    </row>
    <row r="1424" spans="2:10">
      <c r="B1424" s="9">
        <f t="array" ref="B1424">MIN(IFERROR(FIND(lstNum,tblSalaries[[#This Row],[How many hours of a day you work on Excel]]),""))</f>
        <v>1</v>
      </c>
      <c r="C1424" s="9">
        <f t="array" ref="C1424">SUMPRODUCT(COUNTIF(lstDigits,MID(tblSalaries[[#This Row],[How many hours of a day you work on Excel]],ROW($1:$9),1)))</f>
        <v>2</v>
      </c>
      <c r="D1424" s="11">
        <f t="array" ref="D1424">IFERROR(1*MID(tblSalaries[[#This Row],[How many hours of a day you work on Excel]],B1424,C1424),0)</f>
        <v>4</v>
      </c>
      <c r="E1424" s="9">
        <f t="array" ref="E1424">MIN(IFERROR(FIND(lstNum,tblSalaries[[#This Row],[How many hours of a day you work on Excel]],B1424+1),""))</f>
        <v>6</v>
      </c>
      <c r="F1424" s="9">
        <f t="array" ref="F1424">SUMPRODUCT(COUNTIF(lstDigits,MID(tblSalaries[[#This Row],[How many hours of a day you work on Excel]],ROW($1:$9)+1,1)))</f>
        <v>1</v>
      </c>
      <c r="G1424" s="11">
        <f t="array" ref="G1424">IFERROR(IF(D1424=1*MID(tblSalaries[[#This Row],[How many hours of a day you work on Excel]],E1424,F1424),"",1*MID(tblSalaries[[#This Row],[How many hours of a day you work on Excel]],E1424,F1424)),0)</f>
        <v>6</v>
      </c>
      <c r="H1424" s="11">
        <f t="shared" si="66"/>
        <v>5</v>
      </c>
      <c r="I1424" s="11">
        <f t="shared" si="67"/>
        <v>4</v>
      </c>
      <c r="J1424" s="11">
        <f t="shared" si="68"/>
        <v>6</v>
      </c>
    </row>
    <row r="1425" spans="2:10">
      <c r="B1425" s="9">
        <f t="array" ref="B1425">MIN(IFERROR(FIND(lstNum,tblSalaries[[#This Row],[How many hours of a day you work on Excel]]),""))</f>
        <v>1</v>
      </c>
      <c r="C1425" s="9">
        <f t="array" ref="C1425">SUMPRODUCT(COUNTIF(lstDigits,MID(tblSalaries[[#This Row],[How many hours of a day you work on Excel]],ROW($1:$9),1)))</f>
        <v>2</v>
      </c>
      <c r="D1425" s="11">
        <f t="array" ref="D1425">IFERROR(1*MID(tblSalaries[[#This Row],[How many hours of a day you work on Excel]],B1425,C1425),0)</f>
        <v>2</v>
      </c>
      <c r="E1425" s="9">
        <f t="array" ref="E1425">MIN(IFERROR(FIND(lstNum,tblSalaries[[#This Row],[How many hours of a day you work on Excel]],B1425+1),""))</f>
        <v>6</v>
      </c>
      <c r="F1425" s="9">
        <f t="array" ref="F1425">SUMPRODUCT(COUNTIF(lstDigits,MID(tblSalaries[[#This Row],[How many hours of a day you work on Excel]],ROW($1:$9)+1,1)))</f>
        <v>1</v>
      </c>
      <c r="G1425" s="11">
        <f t="array" ref="G1425">IFERROR(IF(D1425=1*MID(tblSalaries[[#This Row],[How many hours of a day you work on Excel]],E1425,F1425),"",1*MID(tblSalaries[[#This Row],[How many hours of a day you work on Excel]],E1425,F1425)),0)</f>
        <v>3</v>
      </c>
      <c r="H1425" s="11">
        <f t="shared" si="66"/>
        <v>2.5</v>
      </c>
      <c r="I1425" s="11">
        <f t="shared" si="67"/>
        <v>2</v>
      </c>
      <c r="J1425" s="11">
        <f t="shared" si="68"/>
        <v>3</v>
      </c>
    </row>
    <row r="1426" spans="2:10">
      <c r="B1426" s="9">
        <f t="array" ref="B1426">MIN(IFERROR(FIND(lstNum,tblSalaries[[#This Row],[How many hours of a day you work on Excel]]),""))</f>
        <v>0</v>
      </c>
      <c r="C1426" s="9">
        <f t="array" ref="C1426">SUMPRODUCT(COUNTIF(lstDigits,MID(tblSalaries[[#This Row],[How many hours of a day you work on Excel]],ROW($1:$9),1)))</f>
        <v>4</v>
      </c>
      <c r="D1426" s="11">
        <f t="array" ref="D1426">IFERROR(1*MID(tblSalaries[[#This Row],[How many hours of a day you work on Excel]],B1426,C1426),0)</f>
        <v>0</v>
      </c>
      <c r="E1426" s="9">
        <f t="array" ref="E1426">MIN(IFERROR(FIND(lstNum,tblSalaries[[#This Row],[How many hours of a day you work on Excel]],B1426+1),""))</f>
        <v>0</v>
      </c>
      <c r="F1426" s="9">
        <f t="array" ref="F1426">SUMPRODUCT(COUNTIF(lstDigits,MID(tblSalaries[[#This Row],[How many hours of a day you work on Excel]],ROW($1:$9)+1,1)))</f>
        <v>4</v>
      </c>
      <c r="G1426" s="11">
        <f t="array" ref="G1426">IFERROR(IF(D1426=1*MID(tblSalaries[[#This Row],[How many hours of a day you work on Excel]],E1426,F1426),"",1*MID(tblSalaries[[#This Row],[How many hours of a day you work on Excel]],E1426,F1426)),0)</f>
        <v>0</v>
      </c>
      <c r="H1426" s="11">
        <f t="shared" si="66"/>
        <v>0</v>
      </c>
      <c r="I1426" s="11">
        <f t="shared" si="67"/>
        <v>0</v>
      </c>
      <c r="J1426" s="11">
        <f t="shared" si="68"/>
        <v>0</v>
      </c>
    </row>
    <row r="1427" spans="2:10">
      <c r="B1427" s="9">
        <f t="array" ref="B1427">MIN(IFERROR(FIND(lstNum,tblSalaries[[#This Row],[How many hours of a day you work on Excel]]),""))</f>
        <v>1</v>
      </c>
      <c r="C1427" s="9">
        <f t="array" ref="C1427">SUMPRODUCT(COUNTIF(lstDigits,MID(tblSalaries[[#This Row],[How many hours of a day you work on Excel]],ROW($1:$9),1)))</f>
        <v>2</v>
      </c>
      <c r="D1427" s="11">
        <f t="array" ref="D1427">IFERROR(1*MID(tblSalaries[[#This Row],[How many hours of a day you work on Excel]],B1427,C1427),0)</f>
        <v>4</v>
      </c>
      <c r="E1427" s="9">
        <f t="array" ref="E1427">MIN(IFERROR(FIND(lstNum,tblSalaries[[#This Row],[How many hours of a day you work on Excel]],B1427+1),""))</f>
        <v>6</v>
      </c>
      <c r="F1427" s="9">
        <f t="array" ref="F1427">SUMPRODUCT(COUNTIF(lstDigits,MID(tblSalaries[[#This Row],[How many hours of a day you work on Excel]],ROW($1:$9)+1,1)))</f>
        <v>1</v>
      </c>
      <c r="G1427" s="11">
        <f t="array" ref="G1427">IFERROR(IF(D1427=1*MID(tblSalaries[[#This Row],[How many hours of a day you work on Excel]],E1427,F1427),"",1*MID(tblSalaries[[#This Row],[How many hours of a day you work on Excel]],E1427,F1427)),0)</f>
        <v>6</v>
      </c>
      <c r="H1427" s="11">
        <f t="shared" si="66"/>
        <v>5</v>
      </c>
      <c r="I1427" s="11">
        <f t="shared" si="67"/>
        <v>4</v>
      </c>
      <c r="J1427" s="11">
        <f t="shared" si="68"/>
        <v>6</v>
      </c>
    </row>
    <row r="1428" spans="2:10">
      <c r="B1428" s="9">
        <f t="array" ref="B1428">MIN(IFERROR(FIND(lstNum,tblSalaries[[#This Row],[How many hours of a day you work on Excel]]),""))</f>
        <v>9</v>
      </c>
      <c r="C1428" s="9">
        <f t="array" ref="C1428">SUMPRODUCT(COUNTIF(lstDigits,MID(tblSalaries[[#This Row],[How many hours of a day you work on Excel]],ROW($1:$9),1)))</f>
        <v>1</v>
      </c>
      <c r="D1428" s="11">
        <f t="array" ref="D1428">IFERROR(1*MID(tblSalaries[[#This Row],[How many hours of a day you work on Excel]],B1428,C1428),0)</f>
        <v>8</v>
      </c>
      <c r="E1428" s="9">
        <f t="array" ref="E1428">MIN(IFERROR(FIND(lstNum,tblSalaries[[#This Row],[How many hours of a day you work on Excel]],B1428+1),""))</f>
        <v>31</v>
      </c>
      <c r="F1428" s="9">
        <f t="array" ref="F1428">SUMPRODUCT(COUNTIF(lstDigits,MID(tblSalaries[[#This Row],[How many hours of a day you work on Excel]],ROW($1:$9)+1,1)))</f>
        <v>1</v>
      </c>
      <c r="G1428" s="11" t="str">
        <f t="array" ref="G1428">IFERROR(IF(D1428=1*MID(tblSalaries[[#This Row],[How many hours of a day you work on Excel]],E1428,F1428),"",1*MID(tblSalaries[[#This Row],[How many hours of a day you work on Excel]],E1428,F1428)),0)</f>
        <v/>
      </c>
      <c r="H1428" s="11">
        <f t="shared" si="66"/>
        <v>8</v>
      </c>
      <c r="I1428" s="11">
        <f t="shared" si="67"/>
        <v>8</v>
      </c>
      <c r="J1428" s="11">
        <f t="shared" si="68"/>
        <v>8</v>
      </c>
    </row>
    <row r="1429" spans="2:10">
      <c r="B1429" s="9">
        <f t="array" ref="B1429">MIN(IFERROR(FIND(lstNum,tblSalaries[[#This Row],[How many hours of a day you work on Excel]]),""))</f>
        <v>1</v>
      </c>
      <c r="C1429" s="9">
        <f t="array" ref="C1429">SUMPRODUCT(COUNTIF(lstDigits,MID(tblSalaries[[#This Row],[How many hours of a day you work on Excel]],ROW($1:$9),1)))</f>
        <v>2</v>
      </c>
      <c r="D1429" s="11">
        <f t="array" ref="D1429">IFERROR(1*MID(tblSalaries[[#This Row],[How many hours of a day you work on Excel]],B1429,C1429),0)</f>
        <v>2</v>
      </c>
      <c r="E1429" s="9">
        <f t="array" ref="E1429">MIN(IFERROR(FIND(lstNum,tblSalaries[[#This Row],[How many hours of a day you work on Excel]],B1429+1),""))</f>
        <v>6</v>
      </c>
      <c r="F1429" s="9">
        <f t="array" ref="F1429">SUMPRODUCT(COUNTIF(lstDigits,MID(tblSalaries[[#This Row],[How many hours of a day you work on Excel]],ROW($1:$9)+1,1)))</f>
        <v>1</v>
      </c>
      <c r="G1429" s="11">
        <f t="array" ref="G1429">IFERROR(IF(D1429=1*MID(tblSalaries[[#This Row],[How many hours of a day you work on Excel]],E1429,F1429),"",1*MID(tblSalaries[[#This Row],[How many hours of a day you work on Excel]],E1429,F1429)),0)</f>
        <v>3</v>
      </c>
      <c r="H1429" s="11">
        <f t="shared" si="66"/>
        <v>2.5</v>
      </c>
      <c r="I1429" s="11">
        <f t="shared" si="67"/>
        <v>2</v>
      </c>
      <c r="J1429" s="11">
        <f t="shared" si="68"/>
        <v>3</v>
      </c>
    </row>
    <row r="1430" spans="2:10">
      <c r="B1430" s="9">
        <f t="array" ref="B1430">MIN(IFERROR(FIND(lstNum,tblSalaries[[#This Row],[How many hours of a day you work on Excel]]),""))</f>
        <v>1</v>
      </c>
      <c r="C1430" s="9">
        <f t="array" ref="C1430">SUMPRODUCT(COUNTIF(lstDigits,MID(tblSalaries[[#This Row],[How many hours of a day you work on Excel]],ROW($1:$9),1)))</f>
        <v>2</v>
      </c>
      <c r="D1430" s="11">
        <f t="array" ref="D1430">IFERROR(1*MID(tblSalaries[[#This Row],[How many hours of a day you work on Excel]],B1430,C1430),0)</f>
        <v>2</v>
      </c>
      <c r="E1430" s="9">
        <f t="array" ref="E1430">MIN(IFERROR(FIND(lstNum,tblSalaries[[#This Row],[How many hours of a day you work on Excel]],B1430+1),""))</f>
        <v>6</v>
      </c>
      <c r="F1430" s="9">
        <f t="array" ref="F1430">SUMPRODUCT(COUNTIF(lstDigits,MID(tblSalaries[[#This Row],[How many hours of a day you work on Excel]],ROW($1:$9)+1,1)))</f>
        <v>1</v>
      </c>
      <c r="G1430" s="11">
        <f t="array" ref="G1430">IFERROR(IF(D1430=1*MID(tblSalaries[[#This Row],[How many hours of a day you work on Excel]],E1430,F1430),"",1*MID(tblSalaries[[#This Row],[How many hours of a day you work on Excel]],E1430,F1430)),0)</f>
        <v>3</v>
      </c>
      <c r="H1430" s="11">
        <f t="shared" si="66"/>
        <v>2.5</v>
      </c>
      <c r="I1430" s="11">
        <f t="shared" si="67"/>
        <v>2</v>
      </c>
      <c r="J1430" s="11">
        <f t="shared" si="68"/>
        <v>3</v>
      </c>
    </row>
    <row r="1431" spans="2:10">
      <c r="B1431" s="9">
        <f t="array" ref="B1431">MIN(IFERROR(FIND(lstNum,tblSalaries[[#This Row],[How many hours of a day you work on Excel]]),""))</f>
        <v>9</v>
      </c>
      <c r="C1431" s="9">
        <f t="array" ref="C1431">SUMPRODUCT(COUNTIF(lstDigits,MID(tblSalaries[[#This Row],[How many hours of a day you work on Excel]],ROW($1:$9),1)))</f>
        <v>1</v>
      </c>
      <c r="D1431" s="11">
        <f t="array" ref="D1431">IFERROR(1*MID(tblSalaries[[#This Row],[How many hours of a day you work on Excel]],B1431,C1431),0)</f>
        <v>8</v>
      </c>
      <c r="E1431" s="9">
        <f t="array" ref="E1431">MIN(IFERROR(FIND(lstNum,tblSalaries[[#This Row],[How many hours of a day you work on Excel]],B1431+1),""))</f>
        <v>31</v>
      </c>
      <c r="F1431" s="9">
        <f t="array" ref="F1431">SUMPRODUCT(COUNTIF(lstDigits,MID(tblSalaries[[#This Row],[How many hours of a day you work on Excel]],ROW($1:$9)+1,1)))</f>
        <v>1</v>
      </c>
      <c r="G1431" s="11" t="str">
        <f t="array" ref="G1431">IFERROR(IF(D1431=1*MID(tblSalaries[[#This Row],[How many hours of a day you work on Excel]],E1431,F1431),"",1*MID(tblSalaries[[#This Row],[How many hours of a day you work on Excel]],E1431,F1431)),0)</f>
        <v/>
      </c>
      <c r="H1431" s="11">
        <f t="shared" si="66"/>
        <v>8</v>
      </c>
      <c r="I1431" s="11">
        <f t="shared" si="67"/>
        <v>8</v>
      </c>
      <c r="J1431" s="11">
        <f t="shared" si="68"/>
        <v>8</v>
      </c>
    </row>
    <row r="1432" spans="2:10">
      <c r="B1432" s="9">
        <f t="array" ref="B1432">MIN(IFERROR(FIND(lstNum,tblSalaries[[#This Row],[How many hours of a day you work on Excel]]),""))</f>
        <v>1</v>
      </c>
      <c r="C1432" s="9">
        <f t="array" ref="C1432">SUMPRODUCT(COUNTIF(lstDigits,MID(tblSalaries[[#This Row],[How many hours of a day you work on Excel]],ROW($1:$9),1)))</f>
        <v>2</v>
      </c>
      <c r="D1432" s="11">
        <f t="array" ref="D1432">IFERROR(1*MID(tblSalaries[[#This Row],[How many hours of a day you work on Excel]],B1432,C1432),0)</f>
        <v>4</v>
      </c>
      <c r="E1432" s="9">
        <f t="array" ref="E1432">MIN(IFERROR(FIND(lstNum,tblSalaries[[#This Row],[How many hours of a day you work on Excel]],B1432+1),""))</f>
        <v>6</v>
      </c>
      <c r="F1432" s="9">
        <f t="array" ref="F1432">SUMPRODUCT(COUNTIF(lstDigits,MID(tblSalaries[[#This Row],[How many hours of a day you work on Excel]],ROW($1:$9)+1,1)))</f>
        <v>1</v>
      </c>
      <c r="G1432" s="11">
        <f t="array" ref="G1432">IFERROR(IF(D1432=1*MID(tblSalaries[[#This Row],[How many hours of a day you work on Excel]],E1432,F1432),"",1*MID(tblSalaries[[#This Row],[How many hours of a day you work on Excel]],E1432,F1432)),0)</f>
        <v>6</v>
      </c>
      <c r="H1432" s="11">
        <f t="shared" ref="H1432:H1495" si="69">AVERAGE(D1432,G1432)</f>
        <v>5</v>
      </c>
      <c r="I1432" s="11">
        <f t="shared" ref="I1432:I1495" si="70">MIN(D1432,G1432)</f>
        <v>4</v>
      </c>
      <c r="J1432" s="11">
        <f t="shared" si="68"/>
        <v>6</v>
      </c>
    </row>
    <row r="1433" spans="2:10">
      <c r="B1433" s="9">
        <f t="array" ref="B1433">MIN(IFERROR(FIND(lstNum,tblSalaries[[#This Row],[How many hours of a day you work on Excel]]),""))</f>
        <v>1</v>
      </c>
      <c r="C1433" s="9">
        <f t="array" ref="C1433">SUMPRODUCT(COUNTIF(lstDigits,MID(tblSalaries[[#This Row],[How many hours of a day you work on Excel]],ROW($1:$9),1)))</f>
        <v>2</v>
      </c>
      <c r="D1433" s="11">
        <f t="array" ref="D1433">IFERROR(1*MID(tblSalaries[[#This Row],[How many hours of a day you work on Excel]],B1433,C1433),0)</f>
        <v>2</v>
      </c>
      <c r="E1433" s="9">
        <f t="array" ref="E1433">MIN(IFERROR(FIND(lstNum,tblSalaries[[#This Row],[How many hours of a day you work on Excel]],B1433+1),""))</f>
        <v>6</v>
      </c>
      <c r="F1433" s="9">
        <f t="array" ref="F1433">SUMPRODUCT(COUNTIF(lstDigits,MID(tblSalaries[[#This Row],[How many hours of a day you work on Excel]],ROW($1:$9)+1,1)))</f>
        <v>1</v>
      </c>
      <c r="G1433" s="11">
        <f t="array" ref="G1433">IFERROR(IF(D1433=1*MID(tblSalaries[[#This Row],[How many hours of a day you work on Excel]],E1433,F1433),"",1*MID(tblSalaries[[#This Row],[How many hours of a day you work on Excel]],E1433,F1433)),0)</f>
        <v>3</v>
      </c>
      <c r="H1433" s="11">
        <f t="shared" si="69"/>
        <v>2.5</v>
      </c>
      <c r="I1433" s="11">
        <f t="shared" si="70"/>
        <v>2</v>
      </c>
      <c r="J1433" s="11">
        <f t="shared" si="68"/>
        <v>3</v>
      </c>
    </row>
    <row r="1434" spans="2:10">
      <c r="B1434" s="9">
        <f t="array" ref="B1434">MIN(IFERROR(FIND(lstNum,tblSalaries[[#This Row],[How many hours of a day you work on Excel]]),""))</f>
        <v>1</v>
      </c>
      <c r="C1434" s="9">
        <f t="array" ref="C1434">SUMPRODUCT(COUNTIF(lstDigits,MID(tblSalaries[[#This Row],[How many hours of a day you work on Excel]],ROW($1:$9),1)))</f>
        <v>2</v>
      </c>
      <c r="D1434" s="11">
        <f t="array" ref="D1434">IFERROR(1*MID(tblSalaries[[#This Row],[How many hours of a day you work on Excel]],B1434,C1434),0)</f>
        <v>4</v>
      </c>
      <c r="E1434" s="9">
        <f t="array" ref="E1434">MIN(IFERROR(FIND(lstNum,tblSalaries[[#This Row],[How many hours of a day you work on Excel]],B1434+1),""))</f>
        <v>6</v>
      </c>
      <c r="F1434" s="9">
        <f t="array" ref="F1434">SUMPRODUCT(COUNTIF(lstDigits,MID(tblSalaries[[#This Row],[How many hours of a day you work on Excel]],ROW($1:$9)+1,1)))</f>
        <v>1</v>
      </c>
      <c r="G1434" s="11">
        <f t="array" ref="G1434">IFERROR(IF(D1434=1*MID(tblSalaries[[#This Row],[How many hours of a day you work on Excel]],E1434,F1434),"",1*MID(tblSalaries[[#This Row],[How many hours of a day you work on Excel]],E1434,F1434)),0)</f>
        <v>6</v>
      </c>
      <c r="H1434" s="11">
        <f t="shared" si="69"/>
        <v>5</v>
      </c>
      <c r="I1434" s="11">
        <f t="shared" si="70"/>
        <v>4</v>
      </c>
      <c r="J1434" s="11">
        <f t="shared" si="68"/>
        <v>6</v>
      </c>
    </row>
    <row r="1435" spans="2:10">
      <c r="B1435" s="9">
        <f t="array" ref="B1435">MIN(IFERROR(FIND(lstNum,tblSalaries[[#This Row],[How many hours of a day you work on Excel]]),""))</f>
        <v>1</v>
      </c>
      <c r="C1435" s="9">
        <f t="array" ref="C1435">SUMPRODUCT(COUNTIF(lstDigits,MID(tblSalaries[[#This Row],[How many hours of a day you work on Excel]],ROW($1:$9),1)))</f>
        <v>2</v>
      </c>
      <c r="D1435" s="11">
        <f t="array" ref="D1435">IFERROR(1*MID(tblSalaries[[#This Row],[How many hours of a day you work on Excel]],B1435,C1435),0)</f>
        <v>2</v>
      </c>
      <c r="E1435" s="9">
        <f t="array" ref="E1435">MIN(IFERROR(FIND(lstNum,tblSalaries[[#This Row],[How many hours of a day you work on Excel]],B1435+1),""))</f>
        <v>6</v>
      </c>
      <c r="F1435" s="9">
        <f t="array" ref="F1435">SUMPRODUCT(COUNTIF(lstDigits,MID(tblSalaries[[#This Row],[How many hours of a day you work on Excel]],ROW($1:$9)+1,1)))</f>
        <v>1</v>
      </c>
      <c r="G1435" s="11">
        <f t="array" ref="G1435">IFERROR(IF(D1435=1*MID(tblSalaries[[#This Row],[How many hours of a day you work on Excel]],E1435,F1435),"",1*MID(tblSalaries[[#This Row],[How many hours of a day you work on Excel]],E1435,F1435)),0)</f>
        <v>3</v>
      </c>
      <c r="H1435" s="11">
        <f t="shared" si="69"/>
        <v>2.5</v>
      </c>
      <c r="I1435" s="11">
        <f t="shared" si="70"/>
        <v>2</v>
      </c>
      <c r="J1435" s="11">
        <f t="shared" si="68"/>
        <v>3</v>
      </c>
    </row>
    <row r="1436" spans="2:10">
      <c r="B1436" s="9">
        <f t="array" ref="B1436">MIN(IFERROR(FIND(lstNum,tblSalaries[[#This Row],[How many hours of a day you work on Excel]]),""))</f>
        <v>1</v>
      </c>
      <c r="C1436" s="9">
        <f t="array" ref="C1436">SUMPRODUCT(COUNTIF(lstDigits,MID(tblSalaries[[#This Row],[How many hours of a day you work on Excel]],ROW($1:$9),1)))</f>
        <v>2</v>
      </c>
      <c r="D1436" s="11">
        <f t="array" ref="D1436">IFERROR(1*MID(tblSalaries[[#This Row],[How many hours of a day you work on Excel]],B1436,C1436),0)</f>
        <v>2</v>
      </c>
      <c r="E1436" s="9">
        <f t="array" ref="E1436">MIN(IFERROR(FIND(lstNum,tblSalaries[[#This Row],[How many hours of a day you work on Excel]],B1436+1),""))</f>
        <v>6</v>
      </c>
      <c r="F1436" s="9">
        <f t="array" ref="F1436">SUMPRODUCT(COUNTIF(lstDigits,MID(tblSalaries[[#This Row],[How many hours of a day you work on Excel]],ROW($1:$9)+1,1)))</f>
        <v>1</v>
      </c>
      <c r="G1436" s="11">
        <f t="array" ref="G1436">IFERROR(IF(D1436=1*MID(tblSalaries[[#This Row],[How many hours of a day you work on Excel]],E1436,F1436),"",1*MID(tblSalaries[[#This Row],[How many hours of a day you work on Excel]],E1436,F1436)),0)</f>
        <v>3</v>
      </c>
      <c r="H1436" s="11">
        <f t="shared" si="69"/>
        <v>2.5</v>
      </c>
      <c r="I1436" s="11">
        <f t="shared" si="70"/>
        <v>2</v>
      </c>
      <c r="J1436" s="11">
        <f t="shared" si="68"/>
        <v>3</v>
      </c>
    </row>
    <row r="1437" spans="2:10">
      <c r="B1437" s="9">
        <f t="array" ref="B1437">MIN(IFERROR(FIND(lstNum,tblSalaries[[#This Row],[How many hours of a day you work on Excel]]),""))</f>
        <v>9</v>
      </c>
      <c r="C1437" s="9">
        <f t="array" ref="C1437">SUMPRODUCT(COUNTIF(lstDigits,MID(tblSalaries[[#This Row],[How many hours of a day you work on Excel]],ROW($1:$9),1)))</f>
        <v>1</v>
      </c>
      <c r="D1437" s="11">
        <f t="array" ref="D1437">IFERROR(1*MID(tblSalaries[[#This Row],[How many hours of a day you work on Excel]],B1437,C1437),0)</f>
        <v>8</v>
      </c>
      <c r="E1437" s="9">
        <f t="array" ref="E1437">MIN(IFERROR(FIND(lstNum,tblSalaries[[#This Row],[How many hours of a day you work on Excel]],B1437+1),""))</f>
        <v>31</v>
      </c>
      <c r="F1437" s="9">
        <f t="array" ref="F1437">SUMPRODUCT(COUNTIF(lstDigits,MID(tblSalaries[[#This Row],[How many hours of a day you work on Excel]],ROW($1:$9)+1,1)))</f>
        <v>1</v>
      </c>
      <c r="G1437" s="11" t="str">
        <f t="array" ref="G1437">IFERROR(IF(D1437=1*MID(tblSalaries[[#This Row],[How many hours of a day you work on Excel]],E1437,F1437),"",1*MID(tblSalaries[[#This Row],[How many hours of a day you work on Excel]],E1437,F1437)),0)</f>
        <v/>
      </c>
      <c r="H1437" s="11">
        <f t="shared" si="69"/>
        <v>8</v>
      </c>
      <c r="I1437" s="11">
        <f t="shared" si="70"/>
        <v>8</v>
      </c>
      <c r="J1437" s="11">
        <f t="shared" si="68"/>
        <v>8</v>
      </c>
    </row>
    <row r="1438" spans="2:10">
      <c r="B1438" s="9">
        <f t="array" ref="B1438">MIN(IFERROR(FIND(lstNum,tblSalaries[[#This Row],[How many hours of a day you work on Excel]]),""))</f>
        <v>1</v>
      </c>
      <c r="C1438" s="9">
        <f t="array" ref="C1438">SUMPRODUCT(COUNTIF(lstDigits,MID(tblSalaries[[#This Row],[How many hours of a day you work on Excel]],ROW($1:$9),1)))</f>
        <v>2</v>
      </c>
      <c r="D1438" s="11">
        <f t="array" ref="D1438">IFERROR(1*MID(tblSalaries[[#This Row],[How many hours of a day you work on Excel]],B1438,C1438),0)</f>
        <v>1</v>
      </c>
      <c r="E1438" s="9">
        <f t="array" ref="E1438">MIN(IFERROR(FIND(lstNum,tblSalaries[[#This Row],[How many hours of a day you work on Excel]],B1438+1),""))</f>
        <v>6</v>
      </c>
      <c r="F1438" s="9">
        <f t="array" ref="F1438">SUMPRODUCT(COUNTIF(lstDigits,MID(tblSalaries[[#This Row],[How many hours of a day you work on Excel]],ROW($1:$9)+1,1)))</f>
        <v>1</v>
      </c>
      <c r="G1438" s="11">
        <f t="array" ref="G1438">IFERROR(IF(D1438=1*MID(tblSalaries[[#This Row],[How many hours of a day you work on Excel]],E1438,F1438),"",1*MID(tblSalaries[[#This Row],[How many hours of a day you work on Excel]],E1438,F1438)),0)</f>
        <v>2</v>
      </c>
      <c r="H1438" s="11">
        <f t="shared" si="69"/>
        <v>1.5</v>
      </c>
      <c r="I1438" s="11">
        <f t="shared" si="70"/>
        <v>1</v>
      </c>
      <c r="J1438" s="11">
        <f t="shared" si="68"/>
        <v>2</v>
      </c>
    </row>
    <row r="1439" spans="2:10">
      <c r="B1439" s="9">
        <f t="array" ref="B1439">MIN(IFERROR(FIND(lstNum,tblSalaries[[#This Row],[How many hours of a day you work on Excel]]),""))</f>
        <v>1</v>
      </c>
      <c r="C1439" s="9">
        <f t="array" ref="C1439">SUMPRODUCT(COUNTIF(lstDigits,MID(tblSalaries[[#This Row],[How many hours of a day you work on Excel]],ROW($1:$9),1)))</f>
        <v>2</v>
      </c>
      <c r="D1439" s="11">
        <f t="array" ref="D1439">IFERROR(1*MID(tblSalaries[[#This Row],[How many hours of a day you work on Excel]],B1439,C1439),0)</f>
        <v>2</v>
      </c>
      <c r="E1439" s="9">
        <f t="array" ref="E1439">MIN(IFERROR(FIND(lstNum,tblSalaries[[#This Row],[How many hours of a day you work on Excel]],B1439+1),""))</f>
        <v>6</v>
      </c>
      <c r="F1439" s="9">
        <f t="array" ref="F1439">SUMPRODUCT(COUNTIF(lstDigits,MID(tblSalaries[[#This Row],[How many hours of a day you work on Excel]],ROW($1:$9)+1,1)))</f>
        <v>1</v>
      </c>
      <c r="G1439" s="11">
        <f t="array" ref="G1439">IFERROR(IF(D1439=1*MID(tblSalaries[[#This Row],[How many hours of a day you work on Excel]],E1439,F1439),"",1*MID(tblSalaries[[#This Row],[How many hours of a day you work on Excel]],E1439,F1439)),0)</f>
        <v>3</v>
      </c>
      <c r="H1439" s="11">
        <f t="shared" si="69"/>
        <v>2.5</v>
      </c>
      <c r="I1439" s="11">
        <f t="shared" si="70"/>
        <v>2</v>
      </c>
      <c r="J1439" s="11">
        <f t="shared" si="68"/>
        <v>3</v>
      </c>
    </row>
    <row r="1440" spans="2:10">
      <c r="B1440" s="9">
        <f t="array" ref="B1440">MIN(IFERROR(FIND(lstNum,tblSalaries[[#This Row],[How many hours of a day you work on Excel]]),""))</f>
        <v>1</v>
      </c>
      <c r="C1440" s="9">
        <f t="array" ref="C1440">SUMPRODUCT(COUNTIF(lstDigits,MID(tblSalaries[[#This Row],[How many hours of a day you work on Excel]],ROW($1:$9),1)))</f>
        <v>2</v>
      </c>
      <c r="D1440" s="11">
        <f t="array" ref="D1440">IFERROR(1*MID(tblSalaries[[#This Row],[How many hours of a day you work on Excel]],B1440,C1440),0)</f>
        <v>4</v>
      </c>
      <c r="E1440" s="9">
        <f t="array" ref="E1440">MIN(IFERROR(FIND(lstNum,tblSalaries[[#This Row],[How many hours of a day you work on Excel]],B1440+1),""))</f>
        <v>6</v>
      </c>
      <c r="F1440" s="9">
        <f t="array" ref="F1440">SUMPRODUCT(COUNTIF(lstDigits,MID(tblSalaries[[#This Row],[How many hours of a day you work on Excel]],ROW($1:$9)+1,1)))</f>
        <v>1</v>
      </c>
      <c r="G1440" s="11">
        <f t="array" ref="G1440">IFERROR(IF(D1440=1*MID(tblSalaries[[#This Row],[How many hours of a day you work on Excel]],E1440,F1440),"",1*MID(tblSalaries[[#This Row],[How many hours of a day you work on Excel]],E1440,F1440)),0)</f>
        <v>6</v>
      </c>
      <c r="H1440" s="11">
        <f t="shared" si="69"/>
        <v>5</v>
      </c>
      <c r="I1440" s="11">
        <f t="shared" si="70"/>
        <v>4</v>
      </c>
      <c r="J1440" s="11">
        <f t="shared" si="68"/>
        <v>6</v>
      </c>
    </row>
    <row r="1441" spans="2:10">
      <c r="B1441" s="9">
        <f t="array" ref="B1441">MIN(IFERROR(FIND(lstNum,tblSalaries[[#This Row],[How many hours of a day you work on Excel]]),""))</f>
        <v>1</v>
      </c>
      <c r="C1441" s="9">
        <f t="array" ref="C1441">SUMPRODUCT(COUNTIF(lstDigits,MID(tblSalaries[[#This Row],[How many hours of a day you work on Excel]],ROW($1:$9),1)))</f>
        <v>2</v>
      </c>
      <c r="D1441" s="11">
        <f t="array" ref="D1441">IFERROR(1*MID(tblSalaries[[#This Row],[How many hours of a day you work on Excel]],B1441,C1441),0)</f>
        <v>2</v>
      </c>
      <c r="E1441" s="9">
        <f t="array" ref="E1441">MIN(IFERROR(FIND(lstNum,tblSalaries[[#This Row],[How many hours of a day you work on Excel]],B1441+1),""))</f>
        <v>6</v>
      </c>
      <c r="F1441" s="9">
        <f t="array" ref="F1441">SUMPRODUCT(COUNTIF(lstDigits,MID(tblSalaries[[#This Row],[How many hours of a day you work on Excel]],ROW($1:$9)+1,1)))</f>
        <v>1</v>
      </c>
      <c r="G1441" s="11">
        <f t="array" ref="G1441">IFERROR(IF(D1441=1*MID(tblSalaries[[#This Row],[How many hours of a day you work on Excel]],E1441,F1441),"",1*MID(tblSalaries[[#This Row],[How many hours of a day you work on Excel]],E1441,F1441)),0)</f>
        <v>3</v>
      </c>
      <c r="H1441" s="11">
        <f t="shared" si="69"/>
        <v>2.5</v>
      </c>
      <c r="I1441" s="11">
        <f t="shared" si="70"/>
        <v>2</v>
      </c>
      <c r="J1441" s="11">
        <f t="shared" si="68"/>
        <v>3</v>
      </c>
    </row>
    <row r="1442" spans="2:10">
      <c r="B1442" s="9">
        <f t="array" ref="B1442">MIN(IFERROR(FIND(lstNum,tblSalaries[[#This Row],[How many hours of a day you work on Excel]]),""))</f>
        <v>1</v>
      </c>
      <c r="C1442" s="9">
        <f t="array" ref="C1442">SUMPRODUCT(COUNTIF(lstDigits,MID(tblSalaries[[#This Row],[How many hours of a day you work on Excel]],ROW($1:$9),1)))</f>
        <v>2</v>
      </c>
      <c r="D1442" s="11">
        <f t="array" ref="D1442">IFERROR(1*MID(tblSalaries[[#This Row],[How many hours of a day you work on Excel]],B1442,C1442),0)</f>
        <v>1</v>
      </c>
      <c r="E1442" s="9">
        <f t="array" ref="E1442">MIN(IFERROR(FIND(lstNum,tblSalaries[[#This Row],[How many hours of a day you work on Excel]],B1442+1),""))</f>
        <v>6</v>
      </c>
      <c r="F1442" s="9">
        <f t="array" ref="F1442">SUMPRODUCT(COUNTIF(lstDigits,MID(tblSalaries[[#This Row],[How many hours of a day you work on Excel]],ROW($1:$9)+1,1)))</f>
        <v>1</v>
      </c>
      <c r="G1442" s="11">
        <f t="array" ref="G1442">IFERROR(IF(D1442=1*MID(tblSalaries[[#This Row],[How many hours of a day you work on Excel]],E1442,F1442),"",1*MID(tblSalaries[[#This Row],[How many hours of a day you work on Excel]],E1442,F1442)),0)</f>
        <v>2</v>
      </c>
      <c r="H1442" s="11">
        <f t="shared" si="69"/>
        <v>1.5</v>
      </c>
      <c r="I1442" s="11">
        <f t="shared" si="70"/>
        <v>1</v>
      </c>
      <c r="J1442" s="11">
        <f t="shared" si="68"/>
        <v>2</v>
      </c>
    </row>
    <row r="1443" spans="2:10">
      <c r="B1443" s="9">
        <f t="array" ref="B1443">MIN(IFERROR(FIND(lstNum,tblSalaries[[#This Row],[How many hours of a day you work on Excel]]),""))</f>
        <v>1</v>
      </c>
      <c r="C1443" s="9">
        <f t="array" ref="C1443">SUMPRODUCT(COUNTIF(lstDigits,MID(tblSalaries[[#This Row],[How many hours of a day you work on Excel]],ROW($1:$9),1)))</f>
        <v>2</v>
      </c>
      <c r="D1443" s="11">
        <f t="array" ref="D1443">IFERROR(1*MID(tblSalaries[[#This Row],[How many hours of a day you work on Excel]],B1443,C1443),0)</f>
        <v>4</v>
      </c>
      <c r="E1443" s="9">
        <f t="array" ref="E1443">MIN(IFERROR(FIND(lstNum,tblSalaries[[#This Row],[How many hours of a day you work on Excel]],B1443+1),""))</f>
        <v>6</v>
      </c>
      <c r="F1443" s="9">
        <f t="array" ref="F1443">SUMPRODUCT(COUNTIF(lstDigits,MID(tblSalaries[[#This Row],[How many hours of a day you work on Excel]],ROW($1:$9)+1,1)))</f>
        <v>1</v>
      </c>
      <c r="G1443" s="11">
        <f t="array" ref="G1443">IFERROR(IF(D1443=1*MID(tblSalaries[[#This Row],[How many hours of a day you work on Excel]],E1443,F1443),"",1*MID(tblSalaries[[#This Row],[How many hours of a day you work on Excel]],E1443,F1443)),0)</f>
        <v>6</v>
      </c>
      <c r="H1443" s="11">
        <f t="shared" si="69"/>
        <v>5</v>
      </c>
      <c r="I1443" s="11">
        <f t="shared" si="70"/>
        <v>4</v>
      </c>
      <c r="J1443" s="11">
        <f t="shared" si="68"/>
        <v>6</v>
      </c>
    </row>
    <row r="1444" spans="2:10">
      <c r="B1444" s="9">
        <f t="array" ref="B1444">MIN(IFERROR(FIND(lstNum,tblSalaries[[#This Row],[How many hours of a day you work on Excel]]),""))</f>
        <v>1</v>
      </c>
      <c r="C1444" s="9">
        <f t="array" ref="C1444">SUMPRODUCT(COUNTIF(lstDigits,MID(tblSalaries[[#This Row],[How many hours of a day you work on Excel]],ROW($1:$9),1)))</f>
        <v>2</v>
      </c>
      <c r="D1444" s="11">
        <f t="array" ref="D1444">IFERROR(1*MID(tblSalaries[[#This Row],[How many hours of a day you work on Excel]],B1444,C1444),0)</f>
        <v>4</v>
      </c>
      <c r="E1444" s="9">
        <f t="array" ref="E1444">MIN(IFERROR(FIND(lstNum,tblSalaries[[#This Row],[How many hours of a day you work on Excel]],B1444+1),""))</f>
        <v>6</v>
      </c>
      <c r="F1444" s="9">
        <f t="array" ref="F1444">SUMPRODUCT(COUNTIF(lstDigits,MID(tblSalaries[[#This Row],[How many hours of a day you work on Excel]],ROW($1:$9)+1,1)))</f>
        <v>1</v>
      </c>
      <c r="G1444" s="11">
        <f t="array" ref="G1444">IFERROR(IF(D1444=1*MID(tblSalaries[[#This Row],[How many hours of a day you work on Excel]],E1444,F1444),"",1*MID(tblSalaries[[#This Row],[How many hours of a day you work on Excel]],E1444,F1444)),0)</f>
        <v>6</v>
      </c>
      <c r="H1444" s="11">
        <f t="shared" si="69"/>
        <v>5</v>
      </c>
      <c r="I1444" s="11">
        <f t="shared" si="70"/>
        <v>4</v>
      </c>
      <c r="J1444" s="11">
        <f t="shared" si="68"/>
        <v>6</v>
      </c>
    </row>
    <row r="1445" spans="2:10">
      <c r="B1445" s="9">
        <f t="array" ref="B1445">MIN(IFERROR(FIND(lstNum,tblSalaries[[#This Row],[How many hours of a day you work on Excel]]),""))</f>
        <v>1</v>
      </c>
      <c r="C1445" s="9">
        <f t="array" ref="C1445">SUMPRODUCT(COUNTIF(lstDigits,MID(tblSalaries[[#This Row],[How many hours of a day you work on Excel]],ROW($1:$9),1)))</f>
        <v>2</v>
      </c>
      <c r="D1445" s="11">
        <f t="array" ref="D1445">IFERROR(1*MID(tblSalaries[[#This Row],[How many hours of a day you work on Excel]],B1445,C1445),0)</f>
        <v>4</v>
      </c>
      <c r="E1445" s="9">
        <f t="array" ref="E1445">MIN(IFERROR(FIND(lstNum,tblSalaries[[#This Row],[How many hours of a day you work on Excel]],B1445+1),""))</f>
        <v>6</v>
      </c>
      <c r="F1445" s="9">
        <f t="array" ref="F1445">SUMPRODUCT(COUNTIF(lstDigits,MID(tblSalaries[[#This Row],[How many hours of a day you work on Excel]],ROW($1:$9)+1,1)))</f>
        <v>1</v>
      </c>
      <c r="G1445" s="11">
        <f t="array" ref="G1445">IFERROR(IF(D1445=1*MID(tblSalaries[[#This Row],[How many hours of a day you work on Excel]],E1445,F1445),"",1*MID(tblSalaries[[#This Row],[How many hours of a day you work on Excel]],E1445,F1445)),0)</f>
        <v>6</v>
      </c>
      <c r="H1445" s="11">
        <f t="shared" si="69"/>
        <v>5</v>
      </c>
      <c r="I1445" s="11">
        <f t="shared" si="70"/>
        <v>4</v>
      </c>
      <c r="J1445" s="11">
        <f t="shared" si="68"/>
        <v>6</v>
      </c>
    </row>
    <row r="1446" spans="2:10">
      <c r="B1446" s="9">
        <f t="array" ref="B1446">MIN(IFERROR(FIND(lstNum,tblSalaries[[#This Row],[How many hours of a day you work on Excel]]),""))</f>
        <v>1</v>
      </c>
      <c r="C1446" s="9">
        <f t="array" ref="C1446">SUMPRODUCT(COUNTIF(lstDigits,MID(tblSalaries[[#This Row],[How many hours of a day you work on Excel]],ROW($1:$9),1)))</f>
        <v>2</v>
      </c>
      <c r="D1446" s="11">
        <f t="array" ref="D1446">IFERROR(1*MID(tblSalaries[[#This Row],[How many hours of a day you work on Excel]],B1446,C1446),0)</f>
        <v>4</v>
      </c>
      <c r="E1446" s="9">
        <f t="array" ref="E1446">MIN(IFERROR(FIND(lstNum,tblSalaries[[#This Row],[How many hours of a day you work on Excel]],B1446+1),""))</f>
        <v>6</v>
      </c>
      <c r="F1446" s="9">
        <f t="array" ref="F1446">SUMPRODUCT(COUNTIF(lstDigits,MID(tblSalaries[[#This Row],[How many hours of a day you work on Excel]],ROW($1:$9)+1,1)))</f>
        <v>1</v>
      </c>
      <c r="G1446" s="11">
        <f t="array" ref="G1446">IFERROR(IF(D1446=1*MID(tblSalaries[[#This Row],[How many hours of a day you work on Excel]],E1446,F1446),"",1*MID(tblSalaries[[#This Row],[How many hours of a day you work on Excel]],E1446,F1446)),0)</f>
        <v>6</v>
      </c>
      <c r="H1446" s="11">
        <f t="shared" si="69"/>
        <v>5</v>
      </c>
      <c r="I1446" s="11">
        <f t="shared" si="70"/>
        <v>4</v>
      </c>
      <c r="J1446" s="11">
        <f t="shared" si="68"/>
        <v>6</v>
      </c>
    </row>
    <row r="1447" spans="2:10">
      <c r="B1447" s="9">
        <f t="array" ref="B1447">MIN(IFERROR(FIND(lstNum,tblSalaries[[#This Row],[How many hours of a day you work on Excel]]),""))</f>
        <v>9</v>
      </c>
      <c r="C1447" s="9">
        <f t="array" ref="C1447">SUMPRODUCT(COUNTIF(lstDigits,MID(tblSalaries[[#This Row],[How many hours of a day you work on Excel]],ROW($1:$9),1)))</f>
        <v>1</v>
      </c>
      <c r="D1447" s="11">
        <f t="array" ref="D1447">IFERROR(1*MID(tblSalaries[[#This Row],[How many hours of a day you work on Excel]],B1447,C1447),0)</f>
        <v>8</v>
      </c>
      <c r="E1447" s="9">
        <f t="array" ref="E1447">MIN(IFERROR(FIND(lstNum,tblSalaries[[#This Row],[How many hours of a day you work on Excel]],B1447+1),""))</f>
        <v>31</v>
      </c>
      <c r="F1447" s="9">
        <f t="array" ref="F1447">SUMPRODUCT(COUNTIF(lstDigits,MID(tblSalaries[[#This Row],[How many hours of a day you work on Excel]],ROW($1:$9)+1,1)))</f>
        <v>1</v>
      </c>
      <c r="G1447" s="11" t="str">
        <f t="array" ref="G1447">IFERROR(IF(D1447=1*MID(tblSalaries[[#This Row],[How many hours of a day you work on Excel]],E1447,F1447),"",1*MID(tblSalaries[[#This Row],[How many hours of a day you work on Excel]],E1447,F1447)),0)</f>
        <v/>
      </c>
      <c r="H1447" s="11">
        <f t="shared" si="69"/>
        <v>8</v>
      </c>
      <c r="I1447" s="11">
        <f t="shared" si="70"/>
        <v>8</v>
      </c>
      <c r="J1447" s="11">
        <f t="shared" si="68"/>
        <v>8</v>
      </c>
    </row>
    <row r="1448" spans="2:10">
      <c r="B1448" s="9">
        <f t="array" ref="B1448">MIN(IFERROR(FIND(lstNum,tblSalaries[[#This Row],[How many hours of a day you work on Excel]]),""))</f>
        <v>1</v>
      </c>
      <c r="C1448" s="9">
        <f t="array" ref="C1448">SUMPRODUCT(COUNTIF(lstDigits,MID(tblSalaries[[#This Row],[How many hours of a day you work on Excel]],ROW($1:$9),1)))</f>
        <v>2</v>
      </c>
      <c r="D1448" s="11">
        <f t="array" ref="D1448">IFERROR(1*MID(tblSalaries[[#This Row],[How many hours of a day you work on Excel]],B1448,C1448),0)</f>
        <v>4</v>
      </c>
      <c r="E1448" s="9">
        <f t="array" ref="E1448">MIN(IFERROR(FIND(lstNum,tblSalaries[[#This Row],[How many hours of a day you work on Excel]],B1448+1),""))</f>
        <v>6</v>
      </c>
      <c r="F1448" s="9">
        <f t="array" ref="F1448">SUMPRODUCT(COUNTIF(lstDigits,MID(tblSalaries[[#This Row],[How many hours of a day you work on Excel]],ROW($1:$9)+1,1)))</f>
        <v>1</v>
      </c>
      <c r="G1448" s="11">
        <f t="array" ref="G1448">IFERROR(IF(D1448=1*MID(tblSalaries[[#This Row],[How many hours of a day you work on Excel]],E1448,F1448),"",1*MID(tblSalaries[[#This Row],[How many hours of a day you work on Excel]],E1448,F1448)),0)</f>
        <v>6</v>
      </c>
      <c r="H1448" s="11">
        <f t="shared" si="69"/>
        <v>5</v>
      </c>
      <c r="I1448" s="11">
        <f t="shared" si="70"/>
        <v>4</v>
      </c>
      <c r="J1448" s="11">
        <f t="shared" si="68"/>
        <v>6</v>
      </c>
    </row>
    <row r="1449" spans="2:10">
      <c r="B1449" s="9">
        <f t="array" ref="B1449">MIN(IFERROR(FIND(lstNum,tblSalaries[[#This Row],[How many hours of a day you work on Excel]]),""))</f>
        <v>1</v>
      </c>
      <c r="C1449" s="9">
        <f t="array" ref="C1449">SUMPRODUCT(COUNTIF(lstDigits,MID(tblSalaries[[#This Row],[How many hours of a day you work on Excel]],ROW($1:$9),1)))</f>
        <v>2</v>
      </c>
      <c r="D1449" s="11">
        <f t="array" ref="D1449">IFERROR(1*MID(tblSalaries[[#This Row],[How many hours of a day you work on Excel]],B1449,C1449),0)</f>
        <v>4</v>
      </c>
      <c r="E1449" s="9">
        <f t="array" ref="E1449">MIN(IFERROR(FIND(lstNum,tblSalaries[[#This Row],[How many hours of a day you work on Excel]],B1449+1),""))</f>
        <v>6</v>
      </c>
      <c r="F1449" s="9">
        <f t="array" ref="F1449">SUMPRODUCT(COUNTIF(lstDigits,MID(tblSalaries[[#This Row],[How many hours of a day you work on Excel]],ROW($1:$9)+1,1)))</f>
        <v>1</v>
      </c>
      <c r="G1449" s="11">
        <f t="array" ref="G1449">IFERROR(IF(D1449=1*MID(tblSalaries[[#This Row],[How many hours of a day you work on Excel]],E1449,F1449),"",1*MID(tblSalaries[[#This Row],[How many hours of a day you work on Excel]],E1449,F1449)),0)</f>
        <v>6</v>
      </c>
      <c r="H1449" s="11">
        <f t="shared" si="69"/>
        <v>5</v>
      </c>
      <c r="I1449" s="11">
        <f t="shared" si="70"/>
        <v>4</v>
      </c>
      <c r="J1449" s="11">
        <f t="shared" si="68"/>
        <v>6</v>
      </c>
    </row>
    <row r="1450" spans="2:10">
      <c r="B1450" s="9">
        <f t="array" ref="B1450">MIN(IFERROR(FIND(lstNum,tblSalaries[[#This Row],[How many hours of a day you work on Excel]]),""))</f>
        <v>9</v>
      </c>
      <c r="C1450" s="9">
        <f t="array" ref="C1450">SUMPRODUCT(COUNTIF(lstDigits,MID(tblSalaries[[#This Row],[How many hours of a day you work on Excel]],ROW($1:$9),1)))</f>
        <v>1</v>
      </c>
      <c r="D1450" s="11">
        <f t="array" ref="D1450">IFERROR(1*MID(tblSalaries[[#This Row],[How many hours of a day you work on Excel]],B1450,C1450),0)</f>
        <v>8</v>
      </c>
      <c r="E1450" s="9">
        <f t="array" ref="E1450">MIN(IFERROR(FIND(lstNum,tblSalaries[[#This Row],[How many hours of a day you work on Excel]],B1450+1),""))</f>
        <v>31</v>
      </c>
      <c r="F1450" s="9">
        <f t="array" ref="F1450">SUMPRODUCT(COUNTIF(lstDigits,MID(tblSalaries[[#This Row],[How many hours of a day you work on Excel]],ROW($1:$9)+1,1)))</f>
        <v>1</v>
      </c>
      <c r="G1450" s="11" t="str">
        <f t="array" ref="G1450">IFERROR(IF(D1450=1*MID(tblSalaries[[#This Row],[How many hours of a day you work on Excel]],E1450,F1450),"",1*MID(tblSalaries[[#This Row],[How many hours of a day you work on Excel]],E1450,F1450)),0)</f>
        <v/>
      </c>
      <c r="H1450" s="11">
        <f t="shared" si="69"/>
        <v>8</v>
      </c>
      <c r="I1450" s="11">
        <f t="shared" si="70"/>
        <v>8</v>
      </c>
      <c r="J1450" s="11">
        <f t="shared" si="68"/>
        <v>8</v>
      </c>
    </row>
    <row r="1451" spans="2:10">
      <c r="B1451" s="9">
        <f t="array" ref="B1451">MIN(IFERROR(FIND(lstNum,tblSalaries[[#This Row],[How many hours of a day you work on Excel]]),""))</f>
        <v>9</v>
      </c>
      <c r="C1451" s="9">
        <f t="array" ref="C1451">SUMPRODUCT(COUNTIF(lstDigits,MID(tblSalaries[[#This Row],[How many hours of a day you work on Excel]],ROW($1:$9),1)))</f>
        <v>1</v>
      </c>
      <c r="D1451" s="11">
        <f t="array" ref="D1451">IFERROR(1*MID(tblSalaries[[#This Row],[How many hours of a day you work on Excel]],B1451,C1451),0)</f>
        <v>8</v>
      </c>
      <c r="E1451" s="9">
        <f t="array" ref="E1451">MIN(IFERROR(FIND(lstNum,tblSalaries[[#This Row],[How many hours of a day you work on Excel]],B1451+1),""))</f>
        <v>31</v>
      </c>
      <c r="F1451" s="9">
        <f t="array" ref="F1451">SUMPRODUCT(COUNTIF(lstDigits,MID(tblSalaries[[#This Row],[How many hours of a day you work on Excel]],ROW($1:$9)+1,1)))</f>
        <v>1</v>
      </c>
      <c r="G1451" s="11" t="str">
        <f t="array" ref="G1451">IFERROR(IF(D1451=1*MID(tblSalaries[[#This Row],[How many hours of a day you work on Excel]],E1451,F1451),"",1*MID(tblSalaries[[#This Row],[How many hours of a day you work on Excel]],E1451,F1451)),0)</f>
        <v/>
      </c>
      <c r="H1451" s="11">
        <f t="shared" si="69"/>
        <v>8</v>
      </c>
      <c r="I1451" s="11">
        <f t="shared" si="70"/>
        <v>8</v>
      </c>
      <c r="J1451" s="11">
        <f t="shared" si="68"/>
        <v>8</v>
      </c>
    </row>
    <row r="1452" spans="2:10">
      <c r="B1452" s="9">
        <f t="array" ref="B1452">MIN(IFERROR(FIND(lstNum,tblSalaries[[#This Row],[How many hours of a day you work on Excel]]),""))</f>
        <v>9</v>
      </c>
      <c r="C1452" s="9">
        <f t="array" ref="C1452">SUMPRODUCT(COUNTIF(lstDigits,MID(tblSalaries[[#This Row],[How many hours of a day you work on Excel]],ROW($1:$9),1)))</f>
        <v>1</v>
      </c>
      <c r="D1452" s="11">
        <f t="array" ref="D1452">IFERROR(1*MID(tblSalaries[[#This Row],[How many hours of a day you work on Excel]],B1452,C1452),0)</f>
        <v>8</v>
      </c>
      <c r="E1452" s="9">
        <f t="array" ref="E1452">MIN(IFERROR(FIND(lstNum,tblSalaries[[#This Row],[How many hours of a day you work on Excel]],B1452+1),""))</f>
        <v>31</v>
      </c>
      <c r="F1452" s="9">
        <f t="array" ref="F1452">SUMPRODUCT(COUNTIF(lstDigits,MID(tblSalaries[[#This Row],[How many hours of a day you work on Excel]],ROW($1:$9)+1,1)))</f>
        <v>1</v>
      </c>
      <c r="G1452" s="11" t="str">
        <f t="array" ref="G1452">IFERROR(IF(D1452=1*MID(tblSalaries[[#This Row],[How many hours of a day you work on Excel]],E1452,F1452),"",1*MID(tblSalaries[[#This Row],[How many hours of a day you work on Excel]],E1452,F1452)),0)</f>
        <v/>
      </c>
      <c r="H1452" s="11">
        <f t="shared" si="69"/>
        <v>8</v>
      </c>
      <c r="I1452" s="11">
        <f t="shared" si="70"/>
        <v>8</v>
      </c>
      <c r="J1452" s="11">
        <f t="shared" si="68"/>
        <v>8</v>
      </c>
    </row>
    <row r="1453" spans="2:10">
      <c r="B1453" s="9">
        <f t="array" ref="B1453">MIN(IFERROR(FIND(lstNum,tblSalaries[[#This Row],[How many hours of a day you work on Excel]]),""))</f>
        <v>1</v>
      </c>
      <c r="C1453" s="9">
        <f t="array" ref="C1453">SUMPRODUCT(COUNTIF(lstDigits,MID(tblSalaries[[#This Row],[How many hours of a day you work on Excel]],ROW($1:$9),1)))</f>
        <v>2</v>
      </c>
      <c r="D1453" s="11">
        <f t="array" ref="D1453">IFERROR(1*MID(tblSalaries[[#This Row],[How many hours of a day you work on Excel]],B1453,C1453),0)</f>
        <v>2</v>
      </c>
      <c r="E1453" s="9">
        <f t="array" ref="E1453">MIN(IFERROR(FIND(lstNum,tblSalaries[[#This Row],[How many hours of a day you work on Excel]],B1453+1),""))</f>
        <v>6</v>
      </c>
      <c r="F1453" s="9">
        <f t="array" ref="F1453">SUMPRODUCT(COUNTIF(lstDigits,MID(tblSalaries[[#This Row],[How many hours of a day you work on Excel]],ROW($1:$9)+1,1)))</f>
        <v>1</v>
      </c>
      <c r="G1453" s="11">
        <f t="array" ref="G1453">IFERROR(IF(D1453=1*MID(tblSalaries[[#This Row],[How many hours of a day you work on Excel]],E1453,F1453),"",1*MID(tblSalaries[[#This Row],[How many hours of a day you work on Excel]],E1453,F1453)),0)</f>
        <v>3</v>
      </c>
      <c r="H1453" s="11">
        <f t="shared" si="69"/>
        <v>2.5</v>
      </c>
      <c r="I1453" s="11">
        <f t="shared" si="70"/>
        <v>2</v>
      </c>
      <c r="J1453" s="11">
        <f t="shared" si="68"/>
        <v>3</v>
      </c>
    </row>
    <row r="1454" spans="2:10">
      <c r="B1454" s="9">
        <f t="array" ref="B1454">MIN(IFERROR(FIND(lstNum,tblSalaries[[#This Row],[How many hours of a day you work on Excel]]),""))</f>
        <v>1</v>
      </c>
      <c r="C1454" s="9">
        <f t="array" ref="C1454">SUMPRODUCT(COUNTIF(lstDigits,MID(tblSalaries[[#This Row],[How many hours of a day you work on Excel]],ROW($1:$9),1)))</f>
        <v>2</v>
      </c>
      <c r="D1454" s="11">
        <f t="array" ref="D1454">IFERROR(1*MID(tblSalaries[[#This Row],[How many hours of a day you work on Excel]],B1454,C1454),0)</f>
        <v>4</v>
      </c>
      <c r="E1454" s="9">
        <f t="array" ref="E1454">MIN(IFERROR(FIND(lstNum,tblSalaries[[#This Row],[How many hours of a day you work on Excel]],B1454+1),""))</f>
        <v>6</v>
      </c>
      <c r="F1454" s="9">
        <f t="array" ref="F1454">SUMPRODUCT(COUNTIF(lstDigits,MID(tblSalaries[[#This Row],[How many hours of a day you work on Excel]],ROW($1:$9)+1,1)))</f>
        <v>1</v>
      </c>
      <c r="G1454" s="11">
        <f t="array" ref="G1454">IFERROR(IF(D1454=1*MID(tblSalaries[[#This Row],[How many hours of a day you work on Excel]],E1454,F1454),"",1*MID(tblSalaries[[#This Row],[How many hours of a day you work on Excel]],E1454,F1454)),0)</f>
        <v>6</v>
      </c>
      <c r="H1454" s="11">
        <f t="shared" si="69"/>
        <v>5</v>
      </c>
      <c r="I1454" s="11">
        <f t="shared" si="70"/>
        <v>4</v>
      </c>
      <c r="J1454" s="11">
        <f t="shared" si="68"/>
        <v>6</v>
      </c>
    </row>
    <row r="1455" spans="2:10">
      <c r="B1455" s="9">
        <f t="array" ref="B1455">MIN(IFERROR(FIND(lstNum,tblSalaries[[#This Row],[How many hours of a day you work on Excel]]),""))</f>
        <v>1</v>
      </c>
      <c r="C1455" s="9">
        <f t="array" ref="C1455">SUMPRODUCT(COUNTIF(lstDigits,MID(tblSalaries[[#This Row],[How many hours of a day you work on Excel]],ROW($1:$9),1)))</f>
        <v>2</v>
      </c>
      <c r="D1455" s="11">
        <f t="array" ref="D1455">IFERROR(1*MID(tblSalaries[[#This Row],[How many hours of a day you work on Excel]],B1455,C1455),0)</f>
        <v>4</v>
      </c>
      <c r="E1455" s="9">
        <f t="array" ref="E1455">MIN(IFERROR(FIND(lstNum,tblSalaries[[#This Row],[How many hours of a day you work on Excel]],B1455+1),""))</f>
        <v>6</v>
      </c>
      <c r="F1455" s="9">
        <f t="array" ref="F1455">SUMPRODUCT(COUNTIF(lstDigits,MID(tblSalaries[[#This Row],[How many hours of a day you work on Excel]],ROW($1:$9)+1,1)))</f>
        <v>1</v>
      </c>
      <c r="G1455" s="11">
        <f t="array" ref="G1455">IFERROR(IF(D1455=1*MID(tblSalaries[[#This Row],[How many hours of a day you work on Excel]],E1455,F1455),"",1*MID(tblSalaries[[#This Row],[How many hours of a day you work on Excel]],E1455,F1455)),0)</f>
        <v>6</v>
      </c>
      <c r="H1455" s="11">
        <f t="shared" si="69"/>
        <v>5</v>
      </c>
      <c r="I1455" s="11">
        <f t="shared" si="70"/>
        <v>4</v>
      </c>
      <c r="J1455" s="11">
        <f t="shared" si="68"/>
        <v>6</v>
      </c>
    </row>
    <row r="1456" spans="2:10">
      <c r="B1456" s="9">
        <f t="array" ref="B1456">MIN(IFERROR(FIND(lstNum,tblSalaries[[#This Row],[How many hours of a day you work on Excel]]),""))</f>
        <v>9</v>
      </c>
      <c r="C1456" s="9">
        <f t="array" ref="C1456">SUMPRODUCT(COUNTIF(lstDigits,MID(tblSalaries[[#This Row],[How many hours of a day you work on Excel]],ROW($1:$9),1)))</f>
        <v>1</v>
      </c>
      <c r="D1456" s="11">
        <f t="array" ref="D1456">IFERROR(1*MID(tblSalaries[[#This Row],[How many hours of a day you work on Excel]],B1456,C1456),0)</f>
        <v>8</v>
      </c>
      <c r="E1456" s="9">
        <f t="array" ref="E1456">MIN(IFERROR(FIND(lstNum,tblSalaries[[#This Row],[How many hours of a day you work on Excel]],B1456+1),""))</f>
        <v>31</v>
      </c>
      <c r="F1456" s="9">
        <f t="array" ref="F1456">SUMPRODUCT(COUNTIF(lstDigits,MID(tblSalaries[[#This Row],[How many hours of a day you work on Excel]],ROW($1:$9)+1,1)))</f>
        <v>1</v>
      </c>
      <c r="G1456" s="11" t="str">
        <f t="array" ref="G1456">IFERROR(IF(D1456=1*MID(tblSalaries[[#This Row],[How many hours of a day you work on Excel]],E1456,F1456),"",1*MID(tblSalaries[[#This Row],[How many hours of a day you work on Excel]],E1456,F1456)),0)</f>
        <v/>
      </c>
      <c r="H1456" s="11">
        <f t="shared" si="69"/>
        <v>8</v>
      </c>
      <c r="I1456" s="11">
        <f t="shared" si="70"/>
        <v>8</v>
      </c>
      <c r="J1456" s="11">
        <f t="shared" si="68"/>
        <v>8</v>
      </c>
    </row>
    <row r="1457" spans="2:10">
      <c r="B1457" s="9">
        <f t="array" ref="B1457">MIN(IFERROR(FIND(lstNum,tblSalaries[[#This Row],[How many hours of a day you work on Excel]]),""))</f>
        <v>1</v>
      </c>
      <c r="C1457" s="9">
        <f t="array" ref="C1457">SUMPRODUCT(COUNTIF(lstDigits,MID(tblSalaries[[#This Row],[How many hours of a day you work on Excel]],ROW($1:$9),1)))</f>
        <v>2</v>
      </c>
      <c r="D1457" s="11">
        <f t="array" ref="D1457">IFERROR(1*MID(tblSalaries[[#This Row],[How many hours of a day you work on Excel]],B1457,C1457),0)</f>
        <v>2</v>
      </c>
      <c r="E1457" s="9">
        <f t="array" ref="E1457">MIN(IFERROR(FIND(lstNum,tblSalaries[[#This Row],[How many hours of a day you work on Excel]],B1457+1),""))</f>
        <v>6</v>
      </c>
      <c r="F1457" s="9">
        <f t="array" ref="F1457">SUMPRODUCT(COUNTIF(lstDigits,MID(tblSalaries[[#This Row],[How many hours of a day you work on Excel]],ROW($1:$9)+1,1)))</f>
        <v>1</v>
      </c>
      <c r="G1457" s="11">
        <f t="array" ref="G1457">IFERROR(IF(D1457=1*MID(tblSalaries[[#This Row],[How many hours of a day you work on Excel]],E1457,F1457),"",1*MID(tblSalaries[[#This Row],[How many hours of a day you work on Excel]],E1457,F1457)),0)</f>
        <v>3</v>
      </c>
      <c r="H1457" s="11">
        <f t="shared" si="69"/>
        <v>2.5</v>
      </c>
      <c r="I1457" s="11">
        <f t="shared" si="70"/>
        <v>2</v>
      </c>
      <c r="J1457" s="11">
        <f t="shared" si="68"/>
        <v>3</v>
      </c>
    </row>
    <row r="1458" spans="2:10">
      <c r="B1458" s="9">
        <f t="array" ref="B1458">MIN(IFERROR(FIND(lstNum,tblSalaries[[#This Row],[How many hours of a day you work on Excel]]),""))</f>
        <v>9</v>
      </c>
      <c r="C1458" s="9">
        <f t="array" ref="C1458">SUMPRODUCT(COUNTIF(lstDigits,MID(tblSalaries[[#This Row],[How many hours of a day you work on Excel]],ROW($1:$9),1)))</f>
        <v>1</v>
      </c>
      <c r="D1458" s="11">
        <f t="array" ref="D1458">IFERROR(1*MID(tblSalaries[[#This Row],[How many hours of a day you work on Excel]],B1458,C1458),0)</f>
        <v>8</v>
      </c>
      <c r="E1458" s="9">
        <f t="array" ref="E1458">MIN(IFERROR(FIND(lstNum,tblSalaries[[#This Row],[How many hours of a day you work on Excel]],B1458+1),""))</f>
        <v>31</v>
      </c>
      <c r="F1458" s="9">
        <f t="array" ref="F1458">SUMPRODUCT(COUNTIF(lstDigits,MID(tblSalaries[[#This Row],[How many hours of a day you work on Excel]],ROW($1:$9)+1,1)))</f>
        <v>1</v>
      </c>
      <c r="G1458" s="11" t="str">
        <f t="array" ref="G1458">IFERROR(IF(D1458=1*MID(tblSalaries[[#This Row],[How many hours of a day you work on Excel]],E1458,F1458),"",1*MID(tblSalaries[[#This Row],[How many hours of a day you work on Excel]],E1458,F1458)),0)</f>
        <v/>
      </c>
      <c r="H1458" s="11">
        <f t="shared" si="69"/>
        <v>8</v>
      </c>
      <c r="I1458" s="11">
        <f t="shared" si="70"/>
        <v>8</v>
      </c>
      <c r="J1458" s="11">
        <f t="shared" si="68"/>
        <v>8</v>
      </c>
    </row>
    <row r="1459" spans="2:10">
      <c r="B1459" s="9">
        <f t="array" ref="B1459">MIN(IFERROR(FIND(lstNum,tblSalaries[[#This Row],[How many hours of a day you work on Excel]]),""))</f>
        <v>1</v>
      </c>
      <c r="C1459" s="9">
        <f t="array" ref="C1459">SUMPRODUCT(COUNTIF(lstDigits,MID(tblSalaries[[#This Row],[How many hours of a day you work on Excel]],ROW($1:$9),1)))</f>
        <v>2</v>
      </c>
      <c r="D1459" s="11">
        <f t="array" ref="D1459">IFERROR(1*MID(tblSalaries[[#This Row],[How many hours of a day you work on Excel]],B1459,C1459),0)</f>
        <v>2</v>
      </c>
      <c r="E1459" s="9">
        <f t="array" ref="E1459">MIN(IFERROR(FIND(lstNum,tblSalaries[[#This Row],[How many hours of a day you work on Excel]],B1459+1),""))</f>
        <v>6</v>
      </c>
      <c r="F1459" s="9">
        <f t="array" ref="F1459">SUMPRODUCT(COUNTIF(lstDigits,MID(tblSalaries[[#This Row],[How many hours of a day you work on Excel]],ROW($1:$9)+1,1)))</f>
        <v>1</v>
      </c>
      <c r="G1459" s="11">
        <f t="array" ref="G1459">IFERROR(IF(D1459=1*MID(tblSalaries[[#This Row],[How many hours of a day you work on Excel]],E1459,F1459),"",1*MID(tblSalaries[[#This Row],[How many hours of a day you work on Excel]],E1459,F1459)),0)</f>
        <v>3</v>
      </c>
      <c r="H1459" s="11">
        <f t="shared" si="69"/>
        <v>2.5</v>
      </c>
      <c r="I1459" s="11">
        <f t="shared" si="70"/>
        <v>2</v>
      </c>
      <c r="J1459" s="11">
        <f t="shared" si="68"/>
        <v>3</v>
      </c>
    </row>
    <row r="1460" spans="2:10">
      <c r="B1460" s="9">
        <f t="array" ref="B1460">MIN(IFERROR(FIND(lstNum,tblSalaries[[#This Row],[How many hours of a day you work on Excel]]),""))</f>
        <v>1</v>
      </c>
      <c r="C1460" s="9">
        <f t="array" ref="C1460">SUMPRODUCT(COUNTIF(lstDigits,MID(tblSalaries[[#This Row],[How many hours of a day you work on Excel]],ROW($1:$9),1)))</f>
        <v>2</v>
      </c>
      <c r="D1460" s="11">
        <f t="array" ref="D1460">IFERROR(1*MID(tblSalaries[[#This Row],[How many hours of a day you work on Excel]],B1460,C1460),0)</f>
        <v>2</v>
      </c>
      <c r="E1460" s="9">
        <f t="array" ref="E1460">MIN(IFERROR(FIND(lstNum,tblSalaries[[#This Row],[How many hours of a day you work on Excel]],B1460+1),""))</f>
        <v>6</v>
      </c>
      <c r="F1460" s="9">
        <f t="array" ref="F1460">SUMPRODUCT(COUNTIF(lstDigits,MID(tblSalaries[[#This Row],[How many hours of a day you work on Excel]],ROW($1:$9)+1,1)))</f>
        <v>1</v>
      </c>
      <c r="G1460" s="11">
        <f t="array" ref="G1460">IFERROR(IF(D1460=1*MID(tblSalaries[[#This Row],[How many hours of a day you work on Excel]],E1460,F1460),"",1*MID(tblSalaries[[#This Row],[How many hours of a day you work on Excel]],E1460,F1460)),0)</f>
        <v>3</v>
      </c>
      <c r="H1460" s="11">
        <f t="shared" si="69"/>
        <v>2.5</v>
      </c>
      <c r="I1460" s="11">
        <f t="shared" si="70"/>
        <v>2</v>
      </c>
      <c r="J1460" s="11">
        <f t="shared" si="68"/>
        <v>3</v>
      </c>
    </row>
    <row r="1461" spans="2:10">
      <c r="B1461" s="9">
        <f t="array" ref="B1461">MIN(IFERROR(FIND(lstNum,tblSalaries[[#This Row],[How many hours of a day you work on Excel]]),""))</f>
        <v>9</v>
      </c>
      <c r="C1461" s="9">
        <f t="array" ref="C1461">SUMPRODUCT(COUNTIF(lstDigits,MID(tblSalaries[[#This Row],[How many hours of a day you work on Excel]],ROW($1:$9),1)))</f>
        <v>1</v>
      </c>
      <c r="D1461" s="11">
        <f t="array" ref="D1461">IFERROR(1*MID(tblSalaries[[#This Row],[How many hours of a day you work on Excel]],B1461,C1461),0)</f>
        <v>8</v>
      </c>
      <c r="E1461" s="9">
        <f t="array" ref="E1461">MIN(IFERROR(FIND(lstNum,tblSalaries[[#This Row],[How many hours of a day you work on Excel]],B1461+1),""))</f>
        <v>31</v>
      </c>
      <c r="F1461" s="9">
        <f t="array" ref="F1461">SUMPRODUCT(COUNTIF(lstDigits,MID(tblSalaries[[#This Row],[How many hours of a day you work on Excel]],ROW($1:$9)+1,1)))</f>
        <v>1</v>
      </c>
      <c r="G1461" s="11" t="str">
        <f t="array" ref="G1461">IFERROR(IF(D1461=1*MID(tblSalaries[[#This Row],[How many hours of a day you work on Excel]],E1461,F1461),"",1*MID(tblSalaries[[#This Row],[How many hours of a day you work on Excel]],E1461,F1461)),0)</f>
        <v/>
      </c>
      <c r="H1461" s="11">
        <f t="shared" si="69"/>
        <v>8</v>
      </c>
      <c r="I1461" s="11">
        <f t="shared" si="70"/>
        <v>8</v>
      </c>
      <c r="J1461" s="11">
        <f t="shared" si="68"/>
        <v>8</v>
      </c>
    </row>
    <row r="1462" spans="2:10">
      <c r="B1462" s="9">
        <f t="array" ref="B1462">MIN(IFERROR(FIND(lstNum,tblSalaries[[#This Row],[How many hours of a day you work on Excel]]),""))</f>
        <v>1</v>
      </c>
      <c r="C1462" s="9">
        <f t="array" ref="C1462">SUMPRODUCT(COUNTIF(lstDigits,MID(tblSalaries[[#This Row],[How many hours of a day you work on Excel]],ROW($1:$9),1)))</f>
        <v>2</v>
      </c>
      <c r="D1462" s="11">
        <f t="array" ref="D1462">IFERROR(1*MID(tblSalaries[[#This Row],[How many hours of a day you work on Excel]],B1462,C1462),0)</f>
        <v>2</v>
      </c>
      <c r="E1462" s="9">
        <f t="array" ref="E1462">MIN(IFERROR(FIND(lstNum,tblSalaries[[#This Row],[How many hours of a day you work on Excel]],B1462+1),""))</f>
        <v>6</v>
      </c>
      <c r="F1462" s="9">
        <f t="array" ref="F1462">SUMPRODUCT(COUNTIF(lstDigits,MID(tblSalaries[[#This Row],[How many hours of a day you work on Excel]],ROW($1:$9)+1,1)))</f>
        <v>1</v>
      </c>
      <c r="G1462" s="11">
        <f t="array" ref="G1462">IFERROR(IF(D1462=1*MID(tblSalaries[[#This Row],[How many hours of a day you work on Excel]],E1462,F1462),"",1*MID(tblSalaries[[#This Row],[How many hours of a day you work on Excel]],E1462,F1462)),0)</f>
        <v>3</v>
      </c>
      <c r="H1462" s="11">
        <f t="shared" si="69"/>
        <v>2.5</v>
      </c>
      <c r="I1462" s="11">
        <f t="shared" si="70"/>
        <v>2</v>
      </c>
      <c r="J1462" s="11">
        <f t="shared" si="68"/>
        <v>3</v>
      </c>
    </row>
    <row r="1463" spans="2:10">
      <c r="B1463" s="9">
        <f t="array" ref="B1463">MIN(IFERROR(FIND(lstNum,tblSalaries[[#This Row],[How many hours of a day you work on Excel]]),""))</f>
        <v>1</v>
      </c>
      <c r="C1463" s="9">
        <f t="array" ref="C1463">SUMPRODUCT(COUNTIF(lstDigits,MID(tblSalaries[[#This Row],[How many hours of a day you work on Excel]],ROW($1:$9),1)))</f>
        <v>2</v>
      </c>
      <c r="D1463" s="11">
        <f t="array" ref="D1463">IFERROR(1*MID(tblSalaries[[#This Row],[How many hours of a day you work on Excel]],B1463,C1463),0)</f>
        <v>2</v>
      </c>
      <c r="E1463" s="9">
        <f t="array" ref="E1463">MIN(IFERROR(FIND(lstNum,tblSalaries[[#This Row],[How many hours of a day you work on Excel]],B1463+1),""))</f>
        <v>6</v>
      </c>
      <c r="F1463" s="9">
        <f t="array" ref="F1463">SUMPRODUCT(COUNTIF(lstDigits,MID(tblSalaries[[#This Row],[How many hours of a day you work on Excel]],ROW($1:$9)+1,1)))</f>
        <v>1</v>
      </c>
      <c r="G1463" s="11">
        <f t="array" ref="G1463">IFERROR(IF(D1463=1*MID(tblSalaries[[#This Row],[How many hours of a day you work on Excel]],E1463,F1463),"",1*MID(tblSalaries[[#This Row],[How many hours of a day you work on Excel]],E1463,F1463)),0)</f>
        <v>3</v>
      </c>
      <c r="H1463" s="11">
        <f t="shared" si="69"/>
        <v>2.5</v>
      </c>
      <c r="I1463" s="11">
        <f t="shared" si="70"/>
        <v>2</v>
      </c>
      <c r="J1463" s="11">
        <f t="shared" si="68"/>
        <v>3</v>
      </c>
    </row>
    <row r="1464" spans="2:10">
      <c r="B1464" s="9">
        <f t="array" ref="B1464">MIN(IFERROR(FIND(lstNum,tblSalaries[[#This Row],[How many hours of a day you work on Excel]]),""))</f>
        <v>1</v>
      </c>
      <c r="C1464" s="9">
        <f t="array" ref="C1464">SUMPRODUCT(COUNTIF(lstDigits,MID(tblSalaries[[#This Row],[How many hours of a day you work on Excel]],ROW($1:$9),1)))</f>
        <v>2</v>
      </c>
      <c r="D1464" s="11">
        <f t="array" ref="D1464">IFERROR(1*MID(tblSalaries[[#This Row],[How many hours of a day you work on Excel]],B1464,C1464),0)</f>
        <v>4</v>
      </c>
      <c r="E1464" s="9">
        <f t="array" ref="E1464">MIN(IFERROR(FIND(lstNum,tblSalaries[[#This Row],[How many hours of a day you work on Excel]],B1464+1),""))</f>
        <v>6</v>
      </c>
      <c r="F1464" s="9">
        <f t="array" ref="F1464">SUMPRODUCT(COUNTIF(lstDigits,MID(tblSalaries[[#This Row],[How many hours of a day you work on Excel]],ROW($1:$9)+1,1)))</f>
        <v>1</v>
      </c>
      <c r="G1464" s="11">
        <f t="array" ref="G1464">IFERROR(IF(D1464=1*MID(tblSalaries[[#This Row],[How many hours of a day you work on Excel]],E1464,F1464),"",1*MID(tblSalaries[[#This Row],[How many hours of a day you work on Excel]],E1464,F1464)),0)</f>
        <v>6</v>
      </c>
      <c r="H1464" s="11">
        <f t="shared" si="69"/>
        <v>5</v>
      </c>
      <c r="I1464" s="11">
        <f t="shared" si="70"/>
        <v>4</v>
      </c>
      <c r="J1464" s="11">
        <f t="shared" si="68"/>
        <v>6</v>
      </c>
    </row>
    <row r="1465" spans="2:10">
      <c r="B1465" s="9">
        <f t="array" ref="B1465">MIN(IFERROR(FIND(lstNum,tblSalaries[[#This Row],[How many hours of a day you work on Excel]]),""))</f>
        <v>1</v>
      </c>
      <c r="C1465" s="9">
        <f t="array" ref="C1465">SUMPRODUCT(COUNTIF(lstDigits,MID(tblSalaries[[#This Row],[How many hours of a day you work on Excel]],ROW($1:$9),1)))</f>
        <v>2</v>
      </c>
      <c r="D1465" s="11">
        <f t="array" ref="D1465">IFERROR(1*MID(tblSalaries[[#This Row],[How many hours of a day you work on Excel]],B1465,C1465),0)</f>
        <v>4</v>
      </c>
      <c r="E1465" s="9">
        <f t="array" ref="E1465">MIN(IFERROR(FIND(lstNum,tblSalaries[[#This Row],[How many hours of a day you work on Excel]],B1465+1),""))</f>
        <v>6</v>
      </c>
      <c r="F1465" s="9">
        <f t="array" ref="F1465">SUMPRODUCT(COUNTIF(lstDigits,MID(tblSalaries[[#This Row],[How many hours of a day you work on Excel]],ROW($1:$9)+1,1)))</f>
        <v>1</v>
      </c>
      <c r="G1465" s="11">
        <f t="array" ref="G1465">IFERROR(IF(D1465=1*MID(tblSalaries[[#This Row],[How many hours of a day you work on Excel]],E1465,F1465),"",1*MID(tblSalaries[[#This Row],[How many hours of a day you work on Excel]],E1465,F1465)),0)</f>
        <v>6</v>
      </c>
      <c r="H1465" s="11">
        <f t="shared" si="69"/>
        <v>5</v>
      </c>
      <c r="I1465" s="11">
        <f t="shared" si="70"/>
        <v>4</v>
      </c>
      <c r="J1465" s="11">
        <f t="shared" si="68"/>
        <v>6</v>
      </c>
    </row>
    <row r="1466" spans="2:10">
      <c r="B1466" s="9">
        <f t="array" ref="B1466">MIN(IFERROR(FIND(lstNum,tblSalaries[[#This Row],[How many hours of a day you work on Excel]]),""))</f>
        <v>9</v>
      </c>
      <c r="C1466" s="9">
        <f t="array" ref="C1466">SUMPRODUCT(COUNTIF(lstDigits,MID(tblSalaries[[#This Row],[How many hours of a day you work on Excel]],ROW($1:$9),1)))</f>
        <v>1</v>
      </c>
      <c r="D1466" s="11">
        <f t="array" ref="D1466">IFERROR(1*MID(tblSalaries[[#This Row],[How many hours of a day you work on Excel]],B1466,C1466),0)</f>
        <v>8</v>
      </c>
      <c r="E1466" s="9">
        <f t="array" ref="E1466">MIN(IFERROR(FIND(lstNum,tblSalaries[[#This Row],[How many hours of a day you work on Excel]],B1466+1),""))</f>
        <v>31</v>
      </c>
      <c r="F1466" s="9">
        <f t="array" ref="F1466">SUMPRODUCT(COUNTIF(lstDigits,MID(tblSalaries[[#This Row],[How many hours of a day you work on Excel]],ROW($1:$9)+1,1)))</f>
        <v>1</v>
      </c>
      <c r="G1466" s="11" t="str">
        <f t="array" ref="G1466">IFERROR(IF(D1466=1*MID(tblSalaries[[#This Row],[How many hours of a day you work on Excel]],E1466,F1466),"",1*MID(tblSalaries[[#This Row],[How many hours of a day you work on Excel]],E1466,F1466)),0)</f>
        <v/>
      </c>
      <c r="H1466" s="11">
        <f t="shared" si="69"/>
        <v>8</v>
      </c>
      <c r="I1466" s="11">
        <f t="shared" si="70"/>
        <v>8</v>
      </c>
      <c r="J1466" s="11">
        <f t="shared" si="68"/>
        <v>8</v>
      </c>
    </row>
    <row r="1467" spans="2:10">
      <c r="B1467" s="9">
        <f t="array" ref="B1467">MIN(IFERROR(FIND(lstNum,tblSalaries[[#This Row],[How many hours of a day you work on Excel]]),""))</f>
        <v>1</v>
      </c>
      <c r="C1467" s="9">
        <f t="array" ref="C1467">SUMPRODUCT(COUNTIF(lstDigits,MID(tblSalaries[[#This Row],[How many hours of a day you work on Excel]],ROW($1:$9),1)))</f>
        <v>2</v>
      </c>
      <c r="D1467" s="11">
        <f t="array" ref="D1467">IFERROR(1*MID(tblSalaries[[#This Row],[How many hours of a day you work on Excel]],B1467,C1467),0)</f>
        <v>2</v>
      </c>
      <c r="E1467" s="9">
        <f t="array" ref="E1467">MIN(IFERROR(FIND(lstNum,tblSalaries[[#This Row],[How many hours of a day you work on Excel]],B1467+1),""))</f>
        <v>6</v>
      </c>
      <c r="F1467" s="9">
        <f t="array" ref="F1467">SUMPRODUCT(COUNTIF(lstDigits,MID(tblSalaries[[#This Row],[How many hours of a day you work on Excel]],ROW($1:$9)+1,1)))</f>
        <v>1</v>
      </c>
      <c r="G1467" s="11">
        <f t="array" ref="G1467">IFERROR(IF(D1467=1*MID(tblSalaries[[#This Row],[How many hours of a day you work on Excel]],E1467,F1467),"",1*MID(tblSalaries[[#This Row],[How many hours of a day you work on Excel]],E1467,F1467)),0)</f>
        <v>3</v>
      </c>
      <c r="H1467" s="11">
        <f t="shared" si="69"/>
        <v>2.5</v>
      </c>
      <c r="I1467" s="11">
        <f t="shared" si="70"/>
        <v>2</v>
      </c>
      <c r="J1467" s="11">
        <f t="shared" si="68"/>
        <v>3</v>
      </c>
    </row>
    <row r="1468" spans="2:10">
      <c r="B1468" s="9">
        <f t="array" ref="B1468">MIN(IFERROR(FIND(lstNum,tblSalaries[[#This Row],[How many hours of a day you work on Excel]]),""))</f>
        <v>9</v>
      </c>
      <c r="C1468" s="9">
        <f t="array" ref="C1468">SUMPRODUCT(COUNTIF(lstDigits,MID(tblSalaries[[#This Row],[How many hours of a day you work on Excel]],ROW($1:$9),1)))</f>
        <v>1</v>
      </c>
      <c r="D1468" s="11">
        <f t="array" ref="D1468">IFERROR(1*MID(tblSalaries[[#This Row],[How many hours of a day you work on Excel]],B1468,C1468),0)</f>
        <v>8</v>
      </c>
      <c r="E1468" s="9">
        <f t="array" ref="E1468">MIN(IFERROR(FIND(lstNum,tblSalaries[[#This Row],[How many hours of a day you work on Excel]],B1468+1),""))</f>
        <v>31</v>
      </c>
      <c r="F1468" s="9">
        <f t="array" ref="F1468">SUMPRODUCT(COUNTIF(lstDigits,MID(tblSalaries[[#This Row],[How many hours of a day you work on Excel]],ROW($1:$9)+1,1)))</f>
        <v>1</v>
      </c>
      <c r="G1468" s="11" t="str">
        <f t="array" ref="G1468">IFERROR(IF(D1468=1*MID(tblSalaries[[#This Row],[How many hours of a day you work on Excel]],E1468,F1468),"",1*MID(tblSalaries[[#This Row],[How many hours of a day you work on Excel]],E1468,F1468)),0)</f>
        <v/>
      </c>
      <c r="H1468" s="11">
        <f t="shared" si="69"/>
        <v>8</v>
      </c>
      <c r="I1468" s="11">
        <f t="shared" si="70"/>
        <v>8</v>
      </c>
      <c r="J1468" s="11">
        <f t="shared" si="68"/>
        <v>8</v>
      </c>
    </row>
    <row r="1469" spans="2:10">
      <c r="B1469" s="9">
        <f t="array" ref="B1469">MIN(IFERROR(FIND(lstNum,tblSalaries[[#This Row],[How many hours of a day you work on Excel]]),""))</f>
        <v>9</v>
      </c>
      <c r="C1469" s="9">
        <f t="array" ref="C1469">SUMPRODUCT(COUNTIF(lstDigits,MID(tblSalaries[[#This Row],[How many hours of a day you work on Excel]],ROW($1:$9),1)))</f>
        <v>1</v>
      </c>
      <c r="D1469" s="11">
        <f t="array" ref="D1469">IFERROR(1*MID(tblSalaries[[#This Row],[How many hours of a day you work on Excel]],B1469,C1469),0)</f>
        <v>8</v>
      </c>
      <c r="E1469" s="9">
        <f t="array" ref="E1469">MIN(IFERROR(FIND(lstNum,tblSalaries[[#This Row],[How many hours of a day you work on Excel]],B1469+1),""))</f>
        <v>31</v>
      </c>
      <c r="F1469" s="9">
        <f t="array" ref="F1469">SUMPRODUCT(COUNTIF(lstDigits,MID(tblSalaries[[#This Row],[How many hours of a day you work on Excel]],ROW($1:$9)+1,1)))</f>
        <v>1</v>
      </c>
      <c r="G1469" s="11" t="str">
        <f t="array" ref="G1469">IFERROR(IF(D1469=1*MID(tblSalaries[[#This Row],[How many hours of a day you work on Excel]],E1469,F1469),"",1*MID(tblSalaries[[#This Row],[How many hours of a day you work on Excel]],E1469,F1469)),0)</f>
        <v/>
      </c>
      <c r="H1469" s="11">
        <f t="shared" si="69"/>
        <v>8</v>
      </c>
      <c r="I1469" s="11">
        <f t="shared" si="70"/>
        <v>8</v>
      </c>
      <c r="J1469" s="11">
        <f t="shared" si="68"/>
        <v>8</v>
      </c>
    </row>
    <row r="1470" spans="2:10">
      <c r="B1470" s="9">
        <f t="array" ref="B1470">MIN(IFERROR(FIND(lstNum,tblSalaries[[#This Row],[How many hours of a day you work on Excel]]),""))</f>
        <v>1</v>
      </c>
      <c r="C1470" s="9">
        <f t="array" ref="C1470">SUMPRODUCT(COUNTIF(lstDigits,MID(tblSalaries[[#This Row],[How many hours of a day you work on Excel]],ROW($1:$9),1)))</f>
        <v>2</v>
      </c>
      <c r="D1470" s="11">
        <f t="array" ref="D1470">IFERROR(1*MID(tblSalaries[[#This Row],[How many hours of a day you work on Excel]],B1470,C1470),0)</f>
        <v>2</v>
      </c>
      <c r="E1470" s="9">
        <f t="array" ref="E1470">MIN(IFERROR(FIND(lstNum,tblSalaries[[#This Row],[How many hours of a day you work on Excel]],B1470+1),""))</f>
        <v>6</v>
      </c>
      <c r="F1470" s="9">
        <f t="array" ref="F1470">SUMPRODUCT(COUNTIF(lstDigits,MID(tblSalaries[[#This Row],[How many hours of a day you work on Excel]],ROW($1:$9)+1,1)))</f>
        <v>1</v>
      </c>
      <c r="G1470" s="11">
        <f t="array" ref="G1470">IFERROR(IF(D1470=1*MID(tblSalaries[[#This Row],[How many hours of a day you work on Excel]],E1470,F1470),"",1*MID(tblSalaries[[#This Row],[How many hours of a day you work on Excel]],E1470,F1470)),0)</f>
        <v>3</v>
      </c>
      <c r="H1470" s="11">
        <f t="shared" si="69"/>
        <v>2.5</v>
      </c>
      <c r="I1470" s="11">
        <f t="shared" si="70"/>
        <v>2</v>
      </c>
      <c r="J1470" s="11">
        <f t="shared" si="68"/>
        <v>3</v>
      </c>
    </row>
    <row r="1471" spans="2:10">
      <c r="B1471" s="9">
        <f t="array" ref="B1471">MIN(IFERROR(FIND(lstNum,tblSalaries[[#This Row],[How many hours of a day you work on Excel]]),""))</f>
        <v>9</v>
      </c>
      <c r="C1471" s="9">
        <f t="array" ref="C1471">SUMPRODUCT(COUNTIF(lstDigits,MID(tblSalaries[[#This Row],[How many hours of a day you work on Excel]],ROW($1:$9),1)))</f>
        <v>1</v>
      </c>
      <c r="D1471" s="11">
        <f t="array" ref="D1471">IFERROR(1*MID(tblSalaries[[#This Row],[How many hours of a day you work on Excel]],B1471,C1471),0)</f>
        <v>8</v>
      </c>
      <c r="E1471" s="9">
        <f t="array" ref="E1471">MIN(IFERROR(FIND(lstNum,tblSalaries[[#This Row],[How many hours of a day you work on Excel]],B1471+1),""))</f>
        <v>31</v>
      </c>
      <c r="F1471" s="9">
        <f t="array" ref="F1471">SUMPRODUCT(COUNTIF(lstDigits,MID(tblSalaries[[#This Row],[How many hours of a day you work on Excel]],ROW($1:$9)+1,1)))</f>
        <v>1</v>
      </c>
      <c r="G1471" s="11" t="str">
        <f t="array" ref="G1471">IFERROR(IF(D1471=1*MID(tblSalaries[[#This Row],[How many hours of a day you work on Excel]],E1471,F1471),"",1*MID(tblSalaries[[#This Row],[How many hours of a day you work on Excel]],E1471,F1471)),0)</f>
        <v/>
      </c>
      <c r="H1471" s="11">
        <f t="shared" si="69"/>
        <v>8</v>
      </c>
      <c r="I1471" s="11">
        <f t="shared" si="70"/>
        <v>8</v>
      </c>
      <c r="J1471" s="11">
        <f t="shared" si="68"/>
        <v>8</v>
      </c>
    </row>
    <row r="1472" spans="2:10">
      <c r="B1472" s="9">
        <f t="array" ref="B1472">MIN(IFERROR(FIND(lstNum,tblSalaries[[#This Row],[How many hours of a day you work on Excel]]),""))</f>
        <v>1</v>
      </c>
      <c r="C1472" s="9">
        <f t="array" ref="C1472">SUMPRODUCT(COUNTIF(lstDigits,MID(tblSalaries[[#This Row],[How many hours of a day you work on Excel]],ROW($1:$9),1)))</f>
        <v>2</v>
      </c>
      <c r="D1472" s="11">
        <f t="array" ref="D1472">IFERROR(1*MID(tblSalaries[[#This Row],[How many hours of a day you work on Excel]],B1472,C1472),0)</f>
        <v>4</v>
      </c>
      <c r="E1472" s="9">
        <f t="array" ref="E1472">MIN(IFERROR(FIND(lstNum,tblSalaries[[#This Row],[How many hours of a day you work on Excel]],B1472+1),""))</f>
        <v>6</v>
      </c>
      <c r="F1472" s="9">
        <f t="array" ref="F1472">SUMPRODUCT(COUNTIF(lstDigits,MID(tblSalaries[[#This Row],[How many hours of a day you work on Excel]],ROW($1:$9)+1,1)))</f>
        <v>1</v>
      </c>
      <c r="G1472" s="11">
        <f t="array" ref="G1472">IFERROR(IF(D1472=1*MID(tblSalaries[[#This Row],[How many hours of a day you work on Excel]],E1472,F1472),"",1*MID(tblSalaries[[#This Row],[How many hours of a day you work on Excel]],E1472,F1472)),0)</f>
        <v>6</v>
      </c>
      <c r="H1472" s="11">
        <f t="shared" si="69"/>
        <v>5</v>
      </c>
      <c r="I1472" s="11">
        <f t="shared" si="70"/>
        <v>4</v>
      </c>
      <c r="J1472" s="11">
        <f t="shared" si="68"/>
        <v>6</v>
      </c>
    </row>
    <row r="1473" spans="2:10">
      <c r="B1473" s="9">
        <f t="array" ref="B1473">MIN(IFERROR(FIND(lstNum,tblSalaries[[#This Row],[How many hours of a day you work on Excel]]),""))</f>
        <v>1</v>
      </c>
      <c r="C1473" s="9">
        <f t="array" ref="C1473">SUMPRODUCT(COUNTIF(lstDigits,MID(tblSalaries[[#This Row],[How many hours of a day you work on Excel]],ROW($1:$9),1)))</f>
        <v>2</v>
      </c>
      <c r="D1473" s="11">
        <f t="array" ref="D1473">IFERROR(1*MID(tblSalaries[[#This Row],[How many hours of a day you work on Excel]],B1473,C1473),0)</f>
        <v>4</v>
      </c>
      <c r="E1473" s="9">
        <f t="array" ref="E1473">MIN(IFERROR(FIND(lstNum,tblSalaries[[#This Row],[How many hours of a day you work on Excel]],B1473+1),""))</f>
        <v>6</v>
      </c>
      <c r="F1473" s="9">
        <f t="array" ref="F1473">SUMPRODUCT(COUNTIF(lstDigits,MID(tblSalaries[[#This Row],[How many hours of a day you work on Excel]],ROW($1:$9)+1,1)))</f>
        <v>1</v>
      </c>
      <c r="G1473" s="11">
        <f t="array" ref="G1473">IFERROR(IF(D1473=1*MID(tblSalaries[[#This Row],[How many hours of a day you work on Excel]],E1473,F1473),"",1*MID(tblSalaries[[#This Row],[How many hours of a day you work on Excel]],E1473,F1473)),0)</f>
        <v>6</v>
      </c>
      <c r="H1473" s="11">
        <f t="shared" si="69"/>
        <v>5</v>
      </c>
      <c r="I1473" s="11">
        <f t="shared" si="70"/>
        <v>4</v>
      </c>
      <c r="J1473" s="11">
        <f t="shared" si="68"/>
        <v>6</v>
      </c>
    </row>
    <row r="1474" spans="2:10">
      <c r="B1474" s="9">
        <f t="array" ref="B1474">MIN(IFERROR(FIND(lstNum,tblSalaries[[#This Row],[How many hours of a day you work on Excel]]),""))</f>
        <v>9</v>
      </c>
      <c r="C1474" s="9">
        <f t="array" ref="C1474">SUMPRODUCT(COUNTIF(lstDigits,MID(tblSalaries[[#This Row],[How many hours of a day you work on Excel]],ROW($1:$9),1)))</f>
        <v>1</v>
      </c>
      <c r="D1474" s="11">
        <f t="array" ref="D1474">IFERROR(1*MID(tblSalaries[[#This Row],[How many hours of a day you work on Excel]],B1474,C1474),0)</f>
        <v>8</v>
      </c>
      <c r="E1474" s="9">
        <f t="array" ref="E1474">MIN(IFERROR(FIND(lstNum,tblSalaries[[#This Row],[How many hours of a day you work on Excel]],B1474+1),""))</f>
        <v>31</v>
      </c>
      <c r="F1474" s="9">
        <f t="array" ref="F1474">SUMPRODUCT(COUNTIF(lstDigits,MID(tblSalaries[[#This Row],[How many hours of a day you work on Excel]],ROW($1:$9)+1,1)))</f>
        <v>1</v>
      </c>
      <c r="G1474" s="11" t="str">
        <f t="array" ref="G1474">IFERROR(IF(D1474=1*MID(tblSalaries[[#This Row],[How many hours of a day you work on Excel]],E1474,F1474),"",1*MID(tblSalaries[[#This Row],[How many hours of a day you work on Excel]],E1474,F1474)),0)</f>
        <v/>
      </c>
      <c r="H1474" s="11">
        <f t="shared" si="69"/>
        <v>8</v>
      </c>
      <c r="I1474" s="11">
        <f t="shared" si="70"/>
        <v>8</v>
      </c>
      <c r="J1474" s="11">
        <f t="shared" si="68"/>
        <v>8</v>
      </c>
    </row>
    <row r="1475" spans="2:10">
      <c r="B1475" s="9">
        <f t="array" ref="B1475">MIN(IFERROR(FIND(lstNum,tblSalaries[[#This Row],[How many hours of a day you work on Excel]]),""))</f>
        <v>1</v>
      </c>
      <c r="C1475" s="9">
        <f t="array" ref="C1475">SUMPRODUCT(COUNTIF(lstDigits,MID(tblSalaries[[#This Row],[How many hours of a day you work on Excel]],ROW($1:$9),1)))</f>
        <v>2</v>
      </c>
      <c r="D1475" s="11">
        <f t="array" ref="D1475">IFERROR(1*MID(tblSalaries[[#This Row],[How many hours of a day you work on Excel]],B1475,C1475),0)</f>
        <v>2</v>
      </c>
      <c r="E1475" s="9">
        <f t="array" ref="E1475">MIN(IFERROR(FIND(lstNum,tblSalaries[[#This Row],[How many hours of a day you work on Excel]],B1475+1),""))</f>
        <v>6</v>
      </c>
      <c r="F1475" s="9">
        <f t="array" ref="F1475">SUMPRODUCT(COUNTIF(lstDigits,MID(tblSalaries[[#This Row],[How many hours of a day you work on Excel]],ROW($1:$9)+1,1)))</f>
        <v>1</v>
      </c>
      <c r="G1475" s="11">
        <f t="array" ref="G1475">IFERROR(IF(D1475=1*MID(tblSalaries[[#This Row],[How many hours of a day you work on Excel]],E1475,F1475),"",1*MID(tblSalaries[[#This Row],[How many hours of a day you work on Excel]],E1475,F1475)),0)</f>
        <v>3</v>
      </c>
      <c r="H1475" s="11">
        <f t="shared" si="69"/>
        <v>2.5</v>
      </c>
      <c r="I1475" s="11">
        <f t="shared" si="70"/>
        <v>2</v>
      </c>
      <c r="J1475" s="11">
        <f t="shared" si="68"/>
        <v>3</v>
      </c>
    </row>
    <row r="1476" spans="2:10">
      <c r="B1476" s="9">
        <f t="array" ref="B1476">MIN(IFERROR(FIND(lstNum,tblSalaries[[#This Row],[How many hours of a day you work on Excel]]),""))</f>
        <v>1</v>
      </c>
      <c r="C1476" s="9">
        <f t="array" ref="C1476">SUMPRODUCT(COUNTIF(lstDigits,MID(tblSalaries[[#This Row],[How many hours of a day you work on Excel]],ROW($1:$9),1)))</f>
        <v>2</v>
      </c>
      <c r="D1476" s="11">
        <f t="array" ref="D1476">IFERROR(1*MID(tblSalaries[[#This Row],[How many hours of a day you work on Excel]],B1476,C1476),0)</f>
        <v>4</v>
      </c>
      <c r="E1476" s="9">
        <f t="array" ref="E1476">MIN(IFERROR(FIND(lstNum,tblSalaries[[#This Row],[How many hours of a day you work on Excel]],B1476+1),""))</f>
        <v>6</v>
      </c>
      <c r="F1476" s="9">
        <f t="array" ref="F1476">SUMPRODUCT(COUNTIF(lstDigits,MID(tblSalaries[[#This Row],[How many hours of a day you work on Excel]],ROW($1:$9)+1,1)))</f>
        <v>1</v>
      </c>
      <c r="G1476" s="11">
        <f t="array" ref="G1476">IFERROR(IF(D1476=1*MID(tblSalaries[[#This Row],[How many hours of a day you work on Excel]],E1476,F1476),"",1*MID(tblSalaries[[#This Row],[How many hours of a day you work on Excel]],E1476,F1476)),0)</f>
        <v>6</v>
      </c>
      <c r="H1476" s="11">
        <f t="shared" si="69"/>
        <v>5</v>
      </c>
      <c r="I1476" s="11">
        <f t="shared" si="70"/>
        <v>4</v>
      </c>
      <c r="J1476" s="11">
        <f t="shared" si="68"/>
        <v>6</v>
      </c>
    </row>
    <row r="1477" spans="2:10">
      <c r="B1477" s="9">
        <f t="array" ref="B1477">MIN(IFERROR(FIND(lstNum,tblSalaries[[#This Row],[How many hours of a day you work on Excel]]),""))</f>
        <v>9</v>
      </c>
      <c r="C1477" s="9">
        <f t="array" ref="C1477">SUMPRODUCT(COUNTIF(lstDigits,MID(tblSalaries[[#This Row],[How many hours of a day you work on Excel]],ROW($1:$9),1)))</f>
        <v>1</v>
      </c>
      <c r="D1477" s="11">
        <f t="array" ref="D1477">IFERROR(1*MID(tblSalaries[[#This Row],[How many hours of a day you work on Excel]],B1477,C1477),0)</f>
        <v>8</v>
      </c>
      <c r="E1477" s="9">
        <f t="array" ref="E1477">MIN(IFERROR(FIND(lstNum,tblSalaries[[#This Row],[How many hours of a day you work on Excel]],B1477+1),""))</f>
        <v>31</v>
      </c>
      <c r="F1477" s="9">
        <f t="array" ref="F1477">SUMPRODUCT(COUNTIF(lstDigits,MID(tblSalaries[[#This Row],[How many hours of a day you work on Excel]],ROW($1:$9)+1,1)))</f>
        <v>1</v>
      </c>
      <c r="G1477" s="11" t="str">
        <f t="array" ref="G1477">IFERROR(IF(D1477=1*MID(tblSalaries[[#This Row],[How many hours of a day you work on Excel]],E1477,F1477),"",1*MID(tblSalaries[[#This Row],[How many hours of a day you work on Excel]],E1477,F1477)),0)</f>
        <v/>
      </c>
      <c r="H1477" s="11">
        <f t="shared" si="69"/>
        <v>8</v>
      </c>
      <c r="I1477" s="11">
        <f t="shared" si="70"/>
        <v>8</v>
      </c>
      <c r="J1477" s="11">
        <f t="shared" si="68"/>
        <v>8</v>
      </c>
    </row>
    <row r="1478" spans="2:10">
      <c r="B1478" s="9">
        <f t="array" ref="B1478">MIN(IFERROR(FIND(lstNum,tblSalaries[[#This Row],[How many hours of a day you work on Excel]]),""))</f>
        <v>1</v>
      </c>
      <c r="C1478" s="9">
        <f t="array" ref="C1478">SUMPRODUCT(COUNTIF(lstDigits,MID(tblSalaries[[#This Row],[How many hours of a day you work on Excel]],ROW($1:$9),1)))</f>
        <v>2</v>
      </c>
      <c r="D1478" s="11">
        <f t="array" ref="D1478">IFERROR(1*MID(tblSalaries[[#This Row],[How many hours of a day you work on Excel]],B1478,C1478),0)</f>
        <v>4</v>
      </c>
      <c r="E1478" s="9">
        <f t="array" ref="E1478">MIN(IFERROR(FIND(lstNum,tblSalaries[[#This Row],[How many hours of a day you work on Excel]],B1478+1),""))</f>
        <v>6</v>
      </c>
      <c r="F1478" s="9">
        <f t="array" ref="F1478">SUMPRODUCT(COUNTIF(lstDigits,MID(tblSalaries[[#This Row],[How many hours of a day you work on Excel]],ROW($1:$9)+1,1)))</f>
        <v>1</v>
      </c>
      <c r="G1478" s="11">
        <f t="array" ref="G1478">IFERROR(IF(D1478=1*MID(tblSalaries[[#This Row],[How many hours of a day you work on Excel]],E1478,F1478),"",1*MID(tblSalaries[[#This Row],[How many hours of a day you work on Excel]],E1478,F1478)),0)</f>
        <v>6</v>
      </c>
      <c r="H1478" s="11">
        <f t="shared" si="69"/>
        <v>5</v>
      </c>
      <c r="I1478" s="11">
        <f t="shared" si="70"/>
        <v>4</v>
      </c>
      <c r="J1478" s="11">
        <f t="shared" si="68"/>
        <v>6</v>
      </c>
    </row>
    <row r="1479" spans="2:10">
      <c r="B1479" s="9">
        <f t="array" ref="B1479">MIN(IFERROR(FIND(lstNum,tblSalaries[[#This Row],[How many hours of a day you work on Excel]]),""))</f>
        <v>9</v>
      </c>
      <c r="C1479" s="9">
        <f t="array" ref="C1479">SUMPRODUCT(COUNTIF(lstDigits,MID(tblSalaries[[#This Row],[How many hours of a day you work on Excel]],ROW($1:$9),1)))</f>
        <v>1</v>
      </c>
      <c r="D1479" s="11">
        <f t="array" ref="D1479">IFERROR(1*MID(tblSalaries[[#This Row],[How many hours of a day you work on Excel]],B1479,C1479),0)</f>
        <v>8</v>
      </c>
      <c r="E1479" s="9">
        <f t="array" ref="E1479">MIN(IFERROR(FIND(lstNum,tblSalaries[[#This Row],[How many hours of a day you work on Excel]],B1479+1),""))</f>
        <v>31</v>
      </c>
      <c r="F1479" s="9">
        <f t="array" ref="F1479">SUMPRODUCT(COUNTIF(lstDigits,MID(tblSalaries[[#This Row],[How many hours of a day you work on Excel]],ROW($1:$9)+1,1)))</f>
        <v>1</v>
      </c>
      <c r="G1479" s="11" t="str">
        <f t="array" ref="G1479">IFERROR(IF(D1479=1*MID(tblSalaries[[#This Row],[How many hours of a day you work on Excel]],E1479,F1479),"",1*MID(tblSalaries[[#This Row],[How many hours of a day you work on Excel]],E1479,F1479)),0)</f>
        <v/>
      </c>
      <c r="H1479" s="11">
        <f t="shared" si="69"/>
        <v>8</v>
      </c>
      <c r="I1479" s="11">
        <f t="shared" si="70"/>
        <v>8</v>
      </c>
      <c r="J1479" s="11">
        <f t="shared" ref="J1479:J1542" si="71">MAX(D1479,G1479)</f>
        <v>8</v>
      </c>
    </row>
    <row r="1480" spans="2:10">
      <c r="B1480" s="9">
        <f t="array" ref="B1480">MIN(IFERROR(FIND(lstNum,tblSalaries[[#This Row],[How many hours of a day you work on Excel]]),""))</f>
        <v>9</v>
      </c>
      <c r="C1480" s="9">
        <f t="array" ref="C1480">SUMPRODUCT(COUNTIF(lstDigits,MID(tblSalaries[[#This Row],[How many hours of a day you work on Excel]],ROW($1:$9),1)))</f>
        <v>1</v>
      </c>
      <c r="D1480" s="11">
        <f t="array" ref="D1480">IFERROR(1*MID(tblSalaries[[#This Row],[How many hours of a day you work on Excel]],B1480,C1480),0)</f>
        <v>8</v>
      </c>
      <c r="E1480" s="9">
        <f t="array" ref="E1480">MIN(IFERROR(FIND(lstNum,tblSalaries[[#This Row],[How many hours of a day you work on Excel]],B1480+1),""))</f>
        <v>31</v>
      </c>
      <c r="F1480" s="9">
        <f t="array" ref="F1480">SUMPRODUCT(COUNTIF(lstDigits,MID(tblSalaries[[#This Row],[How many hours of a day you work on Excel]],ROW($1:$9)+1,1)))</f>
        <v>1</v>
      </c>
      <c r="G1480" s="11" t="str">
        <f t="array" ref="G1480">IFERROR(IF(D1480=1*MID(tblSalaries[[#This Row],[How many hours of a day you work on Excel]],E1480,F1480),"",1*MID(tblSalaries[[#This Row],[How many hours of a day you work on Excel]],E1480,F1480)),0)</f>
        <v/>
      </c>
      <c r="H1480" s="11">
        <f t="shared" si="69"/>
        <v>8</v>
      </c>
      <c r="I1480" s="11">
        <f t="shared" si="70"/>
        <v>8</v>
      </c>
      <c r="J1480" s="11">
        <f t="shared" si="71"/>
        <v>8</v>
      </c>
    </row>
    <row r="1481" spans="2:10">
      <c r="B1481" s="9">
        <f t="array" ref="B1481">MIN(IFERROR(FIND(lstNum,tblSalaries[[#This Row],[How many hours of a day you work on Excel]]),""))</f>
        <v>1</v>
      </c>
      <c r="C1481" s="9">
        <f t="array" ref="C1481">SUMPRODUCT(COUNTIF(lstDigits,MID(tblSalaries[[#This Row],[How many hours of a day you work on Excel]],ROW($1:$9),1)))</f>
        <v>2</v>
      </c>
      <c r="D1481" s="11">
        <f t="array" ref="D1481">IFERROR(1*MID(tblSalaries[[#This Row],[How many hours of a day you work on Excel]],B1481,C1481),0)</f>
        <v>4</v>
      </c>
      <c r="E1481" s="9">
        <f t="array" ref="E1481">MIN(IFERROR(FIND(lstNum,tblSalaries[[#This Row],[How many hours of a day you work on Excel]],B1481+1),""))</f>
        <v>6</v>
      </c>
      <c r="F1481" s="9">
        <f t="array" ref="F1481">SUMPRODUCT(COUNTIF(lstDigits,MID(tblSalaries[[#This Row],[How many hours of a day you work on Excel]],ROW($1:$9)+1,1)))</f>
        <v>1</v>
      </c>
      <c r="G1481" s="11">
        <f t="array" ref="G1481">IFERROR(IF(D1481=1*MID(tblSalaries[[#This Row],[How many hours of a day you work on Excel]],E1481,F1481),"",1*MID(tblSalaries[[#This Row],[How many hours of a day you work on Excel]],E1481,F1481)),0)</f>
        <v>6</v>
      </c>
      <c r="H1481" s="11">
        <f t="shared" si="69"/>
        <v>5</v>
      </c>
      <c r="I1481" s="11">
        <f t="shared" si="70"/>
        <v>4</v>
      </c>
      <c r="J1481" s="11">
        <f t="shared" si="71"/>
        <v>6</v>
      </c>
    </row>
    <row r="1482" spans="2:10">
      <c r="B1482" s="9">
        <f t="array" ref="B1482">MIN(IFERROR(FIND(lstNum,tblSalaries[[#This Row],[How many hours of a day you work on Excel]]),""))</f>
        <v>1</v>
      </c>
      <c r="C1482" s="9">
        <f t="array" ref="C1482">SUMPRODUCT(COUNTIF(lstDigits,MID(tblSalaries[[#This Row],[How many hours of a day you work on Excel]],ROW($1:$9),1)))</f>
        <v>2</v>
      </c>
      <c r="D1482" s="11">
        <f t="array" ref="D1482">IFERROR(1*MID(tblSalaries[[#This Row],[How many hours of a day you work on Excel]],B1482,C1482),0)</f>
        <v>4</v>
      </c>
      <c r="E1482" s="9">
        <f t="array" ref="E1482">MIN(IFERROR(FIND(lstNum,tblSalaries[[#This Row],[How many hours of a day you work on Excel]],B1482+1),""))</f>
        <v>6</v>
      </c>
      <c r="F1482" s="9">
        <f t="array" ref="F1482">SUMPRODUCT(COUNTIF(lstDigits,MID(tblSalaries[[#This Row],[How many hours of a day you work on Excel]],ROW($1:$9)+1,1)))</f>
        <v>1</v>
      </c>
      <c r="G1482" s="11">
        <f t="array" ref="G1482">IFERROR(IF(D1482=1*MID(tblSalaries[[#This Row],[How many hours of a day you work on Excel]],E1482,F1482),"",1*MID(tblSalaries[[#This Row],[How many hours of a day you work on Excel]],E1482,F1482)),0)</f>
        <v>6</v>
      </c>
      <c r="H1482" s="11">
        <f t="shared" si="69"/>
        <v>5</v>
      </c>
      <c r="I1482" s="11">
        <f t="shared" si="70"/>
        <v>4</v>
      </c>
      <c r="J1482" s="11">
        <f t="shared" si="71"/>
        <v>6</v>
      </c>
    </row>
    <row r="1483" spans="2:10">
      <c r="B1483" s="9">
        <f t="array" ref="B1483">MIN(IFERROR(FIND(lstNum,tblSalaries[[#This Row],[How many hours of a day you work on Excel]]),""))</f>
        <v>1</v>
      </c>
      <c r="C1483" s="9">
        <f t="array" ref="C1483">SUMPRODUCT(COUNTIF(lstDigits,MID(tblSalaries[[#This Row],[How many hours of a day you work on Excel]],ROW($1:$9),1)))</f>
        <v>2</v>
      </c>
      <c r="D1483" s="11">
        <f t="array" ref="D1483">IFERROR(1*MID(tblSalaries[[#This Row],[How many hours of a day you work on Excel]],B1483,C1483),0)</f>
        <v>4</v>
      </c>
      <c r="E1483" s="9">
        <f t="array" ref="E1483">MIN(IFERROR(FIND(lstNum,tblSalaries[[#This Row],[How many hours of a day you work on Excel]],B1483+1),""))</f>
        <v>6</v>
      </c>
      <c r="F1483" s="9">
        <f t="array" ref="F1483">SUMPRODUCT(COUNTIF(lstDigits,MID(tblSalaries[[#This Row],[How many hours of a day you work on Excel]],ROW($1:$9)+1,1)))</f>
        <v>1</v>
      </c>
      <c r="G1483" s="11">
        <f t="array" ref="G1483">IFERROR(IF(D1483=1*MID(tblSalaries[[#This Row],[How many hours of a day you work on Excel]],E1483,F1483),"",1*MID(tblSalaries[[#This Row],[How many hours of a day you work on Excel]],E1483,F1483)),0)</f>
        <v>6</v>
      </c>
      <c r="H1483" s="11">
        <f t="shared" si="69"/>
        <v>5</v>
      </c>
      <c r="I1483" s="11">
        <f t="shared" si="70"/>
        <v>4</v>
      </c>
      <c r="J1483" s="11">
        <f t="shared" si="71"/>
        <v>6</v>
      </c>
    </row>
    <row r="1484" spans="2:10">
      <c r="B1484" s="9">
        <f t="array" ref="B1484">MIN(IFERROR(FIND(lstNum,tblSalaries[[#This Row],[How many hours of a day you work on Excel]]),""))</f>
        <v>1</v>
      </c>
      <c r="C1484" s="9">
        <f t="array" ref="C1484">SUMPRODUCT(COUNTIF(lstDigits,MID(tblSalaries[[#This Row],[How many hours of a day you work on Excel]],ROW($1:$9),1)))</f>
        <v>2</v>
      </c>
      <c r="D1484" s="11">
        <f t="array" ref="D1484">IFERROR(1*MID(tblSalaries[[#This Row],[How many hours of a day you work on Excel]],B1484,C1484),0)</f>
        <v>4</v>
      </c>
      <c r="E1484" s="9">
        <f t="array" ref="E1484">MIN(IFERROR(FIND(lstNum,tblSalaries[[#This Row],[How many hours of a day you work on Excel]],B1484+1),""))</f>
        <v>6</v>
      </c>
      <c r="F1484" s="9">
        <f t="array" ref="F1484">SUMPRODUCT(COUNTIF(lstDigits,MID(tblSalaries[[#This Row],[How many hours of a day you work on Excel]],ROW($1:$9)+1,1)))</f>
        <v>1</v>
      </c>
      <c r="G1484" s="11">
        <f t="array" ref="G1484">IFERROR(IF(D1484=1*MID(tblSalaries[[#This Row],[How many hours of a day you work on Excel]],E1484,F1484),"",1*MID(tblSalaries[[#This Row],[How many hours of a day you work on Excel]],E1484,F1484)),0)</f>
        <v>6</v>
      </c>
      <c r="H1484" s="11">
        <f t="shared" si="69"/>
        <v>5</v>
      </c>
      <c r="I1484" s="11">
        <f t="shared" si="70"/>
        <v>4</v>
      </c>
      <c r="J1484" s="11">
        <f t="shared" si="71"/>
        <v>6</v>
      </c>
    </row>
    <row r="1485" spans="2:10">
      <c r="B1485" s="9">
        <f t="array" ref="B1485">MIN(IFERROR(FIND(lstNum,tblSalaries[[#This Row],[How many hours of a day you work on Excel]]),""))</f>
        <v>1</v>
      </c>
      <c r="C1485" s="9">
        <f t="array" ref="C1485">SUMPRODUCT(COUNTIF(lstDigits,MID(tblSalaries[[#This Row],[How many hours of a day you work on Excel]],ROW($1:$9),1)))</f>
        <v>2</v>
      </c>
      <c r="D1485" s="11">
        <f t="array" ref="D1485">IFERROR(1*MID(tblSalaries[[#This Row],[How many hours of a day you work on Excel]],B1485,C1485),0)</f>
        <v>4</v>
      </c>
      <c r="E1485" s="9">
        <f t="array" ref="E1485">MIN(IFERROR(FIND(lstNum,tblSalaries[[#This Row],[How many hours of a day you work on Excel]],B1485+1),""))</f>
        <v>6</v>
      </c>
      <c r="F1485" s="9">
        <f t="array" ref="F1485">SUMPRODUCT(COUNTIF(lstDigits,MID(tblSalaries[[#This Row],[How many hours of a day you work on Excel]],ROW($1:$9)+1,1)))</f>
        <v>1</v>
      </c>
      <c r="G1485" s="11">
        <f t="array" ref="G1485">IFERROR(IF(D1485=1*MID(tblSalaries[[#This Row],[How many hours of a day you work on Excel]],E1485,F1485),"",1*MID(tblSalaries[[#This Row],[How many hours of a day you work on Excel]],E1485,F1485)),0)</f>
        <v>6</v>
      </c>
      <c r="H1485" s="11">
        <f t="shared" si="69"/>
        <v>5</v>
      </c>
      <c r="I1485" s="11">
        <f t="shared" si="70"/>
        <v>4</v>
      </c>
      <c r="J1485" s="11">
        <f t="shared" si="71"/>
        <v>6</v>
      </c>
    </row>
    <row r="1486" spans="2:10">
      <c r="B1486" s="9">
        <f t="array" ref="B1486">MIN(IFERROR(FIND(lstNum,tblSalaries[[#This Row],[How many hours of a day you work on Excel]]),""))</f>
        <v>1</v>
      </c>
      <c r="C1486" s="9">
        <f t="array" ref="C1486">SUMPRODUCT(COUNTIF(lstDigits,MID(tblSalaries[[#This Row],[How many hours of a day you work on Excel]],ROW($1:$9),1)))</f>
        <v>2</v>
      </c>
      <c r="D1486" s="11">
        <f t="array" ref="D1486">IFERROR(1*MID(tblSalaries[[#This Row],[How many hours of a day you work on Excel]],B1486,C1486),0)</f>
        <v>4</v>
      </c>
      <c r="E1486" s="9">
        <f t="array" ref="E1486">MIN(IFERROR(FIND(lstNum,tblSalaries[[#This Row],[How many hours of a day you work on Excel]],B1486+1),""))</f>
        <v>6</v>
      </c>
      <c r="F1486" s="9">
        <f t="array" ref="F1486">SUMPRODUCT(COUNTIF(lstDigits,MID(tblSalaries[[#This Row],[How many hours of a day you work on Excel]],ROW($1:$9)+1,1)))</f>
        <v>1</v>
      </c>
      <c r="G1486" s="11">
        <f t="array" ref="G1486">IFERROR(IF(D1486=1*MID(tblSalaries[[#This Row],[How many hours of a day you work on Excel]],E1486,F1486),"",1*MID(tblSalaries[[#This Row],[How many hours of a day you work on Excel]],E1486,F1486)),0)</f>
        <v>6</v>
      </c>
      <c r="H1486" s="11">
        <f t="shared" si="69"/>
        <v>5</v>
      </c>
      <c r="I1486" s="11">
        <f t="shared" si="70"/>
        <v>4</v>
      </c>
      <c r="J1486" s="11">
        <f t="shared" si="71"/>
        <v>6</v>
      </c>
    </row>
    <row r="1487" spans="2:10">
      <c r="B1487" s="9">
        <f t="array" ref="B1487">MIN(IFERROR(FIND(lstNum,tblSalaries[[#This Row],[How many hours of a day you work on Excel]]),""))</f>
        <v>9</v>
      </c>
      <c r="C1487" s="9">
        <f t="array" ref="C1487">SUMPRODUCT(COUNTIF(lstDigits,MID(tblSalaries[[#This Row],[How many hours of a day you work on Excel]],ROW($1:$9),1)))</f>
        <v>1</v>
      </c>
      <c r="D1487" s="11">
        <f t="array" ref="D1487">IFERROR(1*MID(tblSalaries[[#This Row],[How many hours of a day you work on Excel]],B1487,C1487),0)</f>
        <v>8</v>
      </c>
      <c r="E1487" s="9">
        <f t="array" ref="E1487">MIN(IFERROR(FIND(lstNum,tblSalaries[[#This Row],[How many hours of a day you work on Excel]],B1487+1),""))</f>
        <v>31</v>
      </c>
      <c r="F1487" s="9">
        <f t="array" ref="F1487">SUMPRODUCT(COUNTIF(lstDigits,MID(tblSalaries[[#This Row],[How many hours of a day you work on Excel]],ROW($1:$9)+1,1)))</f>
        <v>1</v>
      </c>
      <c r="G1487" s="11" t="str">
        <f t="array" ref="G1487">IFERROR(IF(D1487=1*MID(tblSalaries[[#This Row],[How many hours of a day you work on Excel]],E1487,F1487),"",1*MID(tblSalaries[[#This Row],[How many hours of a day you work on Excel]],E1487,F1487)),0)</f>
        <v/>
      </c>
      <c r="H1487" s="11">
        <f t="shared" si="69"/>
        <v>8</v>
      </c>
      <c r="I1487" s="11">
        <f t="shared" si="70"/>
        <v>8</v>
      </c>
      <c r="J1487" s="11">
        <f t="shared" si="71"/>
        <v>8</v>
      </c>
    </row>
    <row r="1488" spans="2:10">
      <c r="B1488" s="9">
        <f t="array" ref="B1488">MIN(IFERROR(FIND(lstNum,tblSalaries[[#This Row],[How many hours of a day you work on Excel]]),""))</f>
        <v>1</v>
      </c>
      <c r="C1488" s="9">
        <f t="array" ref="C1488">SUMPRODUCT(COUNTIF(lstDigits,MID(tblSalaries[[#This Row],[How many hours of a day you work on Excel]],ROW($1:$9),1)))</f>
        <v>2</v>
      </c>
      <c r="D1488" s="11">
        <f t="array" ref="D1488">IFERROR(1*MID(tblSalaries[[#This Row],[How many hours of a day you work on Excel]],B1488,C1488),0)</f>
        <v>2</v>
      </c>
      <c r="E1488" s="9">
        <f t="array" ref="E1488">MIN(IFERROR(FIND(lstNum,tblSalaries[[#This Row],[How many hours of a day you work on Excel]],B1488+1),""))</f>
        <v>6</v>
      </c>
      <c r="F1488" s="9">
        <f t="array" ref="F1488">SUMPRODUCT(COUNTIF(lstDigits,MID(tblSalaries[[#This Row],[How many hours of a day you work on Excel]],ROW($1:$9)+1,1)))</f>
        <v>1</v>
      </c>
      <c r="G1488" s="11">
        <f t="array" ref="G1488">IFERROR(IF(D1488=1*MID(tblSalaries[[#This Row],[How many hours of a day you work on Excel]],E1488,F1488),"",1*MID(tblSalaries[[#This Row],[How many hours of a day you work on Excel]],E1488,F1488)),0)</f>
        <v>3</v>
      </c>
      <c r="H1488" s="11">
        <f t="shared" si="69"/>
        <v>2.5</v>
      </c>
      <c r="I1488" s="11">
        <f t="shared" si="70"/>
        <v>2</v>
      </c>
      <c r="J1488" s="11">
        <f t="shared" si="71"/>
        <v>3</v>
      </c>
    </row>
    <row r="1489" spans="2:10">
      <c r="B1489" s="9">
        <f t="array" ref="B1489">MIN(IFERROR(FIND(lstNum,tblSalaries[[#This Row],[How many hours of a day you work on Excel]]),""))</f>
        <v>9</v>
      </c>
      <c r="C1489" s="9">
        <f t="array" ref="C1489">SUMPRODUCT(COUNTIF(lstDigits,MID(tblSalaries[[#This Row],[How many hours of a day you work on Excel]],ROW($1:$9),1)))</f>
        <v>1</v>
      </c>
      <c r="D1489" s="11">
        <f t="array" ref="D1489">IFERROR(1*MID(tblSalaries[[#This Row],[How many hours of a day you work on Excel]],B1489,C1489),0)</f>
        <v>8</v>
      </c>
      <c r="E1489" s="9">
        <f t="array" ref="E1489">MIN(IFERROR(FIND(lstNum,tblSalaries[[#This Row],[How many hours of a day you work on Excel]],B1489+1),""))</f>
        <v>31</v>
      </c>
      <c r="F1489" s="9">
        <f t="array" ref="F1489">SUMPRODUCT(COUNTIF(lstDigits,MID(tblSalaries[[#This Row],[How many hours of a day you work on Excel]],ROW($1:$9)+1,1)))</f>
        <v>1</v>
      </c>
      <c r="G1489" s="11" t="str">
        <f t="array" ref="G1489">IFERROR(IF(D1489=1*MID(tblSalaries[[#This Row],[How many hours of a day you work on Excel]],E1489,F1489),"",1*MID(tblSalaries[[#This Row],[How many hours of a day you work on Excel]],E1489,F1489)),0)</f>
        <v/>
      </c>
      <c r="H1489" s="11">
        <f t="shared" si="69"/>
        <v>8</v>
      </c>
      <c r="I1489" s="11">
        <f t="shared" si="70"/>
        <v>8</v>
      </c>
      <c r="J1489" s="11">
        <f t="shared" si="71"/>
        <v>8</v>
      </c>
    </row>
    <row r="1490" spans="2:10">
      <c r="B1490" s="9">
        <f t="array" ref="B1490">MIN(IFERROR(FIND(lstNum,tblSalaries[[#This Row],[How many hours of a day you work on Excel]]),""))</f>
        <v>9</v>
      </c>
      <c r="C1490" s="9">
        <f t="array" ref="C1490">SUMPRODUCT(COUNTIF(lstDigits,MID(tblSalaries[[#This Row],[How many hours of a day you work on Excel]],ROW($1:$9),1)))</f>
        <v>1</v>
      </c>
      <c r="D1490" s="11">
        <f t="array" ref="D1490">IFERROR(1*MID(tblSalaries[[#This Row],[How many hours of a day you work on Excel]],B1490,C1490),0)</f>
        <v>8</v>
      </c>
      <c r="E1490" s="9">
        <f t="array" ref="E1490">MIN(IFERROR(FIND(lstNum,tblSalaries[[#This Row],[How many hours of a day you work on Excel]],B1490+1),""))</f>
        <v>31</v>
      </c>
      <c r="F1490" s="9">
        <f t="array" ref="F1490">SUMPRODUCT(COUNTIF(lstDigits,MID(tblSalaries[[#This Row],[How many hours of a day you work on Excel]],ROW($1:$9)+1,1)))</f>
        <v>1</v>
      </c>
      <c r="G1490" s="11" t="str">
        <f t="array" ref="G1490">IFERROR(IF(D1490=1*MID(tblSalaries[[#This Row],[How many hours of a day you work on Excel]],E1490,F1490),"",1*MID(tblSalaries[[#This Row],[How many hours of a day you work on Excel]],E1490,F1490)),0)</f>
        <v/>
      </c>
      <c r="H1490" s="11">
        <f t="shared" si="69"/>
        <v>8</v>
      </c>
      <c r="I1490" s="11">
        <f t="shared" si="70"/>
        <v>8</v>
      </c>
      <c r="J1490" s="11">
        <f t="shared" si="71"/>
        <v>8</v>
      </c>
    </row>
    <row r="1491" spans="2:10">
      <c r="B1491" s="9">
        <f t="array" ref="B1491">MIN(IFERROR(FIND(lstNum,tblSalaries[[#This Row],[How many hours of a day you work on Excel]]),""))</f>
        <v>9</v>
      </c>
      <c r="C1491" s="9">
        <f t="array" ref="C1491">SUMPRODUCT(COUNTIF(lstDigits,MID(tblSalaries[[#This Row],[How many hours of a day you work on Excel]],ROW($1:$9),1)))</f>
        <v>1</v>
      </c>
      <c r="D1491" s="11">
        <f t="array" ref="D1491">IFERROR(1*MID(tblSalaries[[#This Row],[How many hours of a day you work on Excel]],B1491,C1491),0)</f>
        <v>8</v>
      </c>
      <c r="E1491" s="9">
        <f t="array" ref="E1491">MIN(IFERROR(FIND(lstNum,tblSalaries[[#This Row],[How many hours of a day you work on Excel]],B1491+1),""))</f>
        <v>31</v>
      </c>
      <c r="F1491" s="9">
        <f t="array" ref="F1491">SUMPRODUCT(COUNTIF(lstDigits,MID(tblSalaries[[#This Row],[How many hours of a day you work on Excel]],ROW($1:$9)+1,1)))</f>
        <v>1</v>
      </c>
      <c r="G1491" s="11" t="str">
        <f t="array" ref="G1491">IFERROR(IF(D1491=1*MID(tblSalaries[[#This Row],[How many hours of a day you work on Excel]],E1491,F1491),"",1*MID(tblSalaries[[#This Row],[How many hours of a day you work on Excel]],E1491,F1491)),0)</f>
        <v/>
      </c>
      <c r="H1491" s="11">
        <f t="shared" si="69"/>
        <v>8</v>
      </c>
      <c r="I1491" s="11">
        <f t="shared" si="70"/>
        <v>8</v>
      </c>
      <c r="J1491" s="11">
        <f t="shared" si="71"/>
        <v>8</v>
      </c>
    </row>
    <row r="1492" spans="2:10">
      <c r="B1492" s="9">
        <f t="array" ref="B1492">MIN(IFERROR(FIND(lstNum,tblSalaries[[#This Row],[How many hours of a day you work on Excel]]),""))</f>
        <v>1</v>
      </c>
      <c r="C1492" s="9">
        <f t="array" ref="C1492">SUMPRODUCT(COUNTIF(lstDigits,MID(tblSalaries[[#This Row],[How many hours of a day you work on Excel]],ROW($1:$9),1)))</f>
        <v>2</v>
      </c>
      <c r="D1492" s="11">
        <f t="array" ref="D1492">IFERROR(1*MID(tblSalaries[[#This Row],[How many hours of a day you work on Excel]],B1492,C1492),0)</f>
        <v>2</v>
      </c>
      <c r="E1492" s="9">
        <f t="array" ref="E1492">MIN(IFERROR(FIND(lstNum,tblSalaries[[#This Row],[How many hours of a day you work on Excel]],B1492+1),""))</f>
        <v>6</v>
      </c>
      <c r="F1492" s="9">
        <f t="array" ref="F1492">SUMPRODUCT(COUNTIF(lstDigits,MID(tblSalaries[[#This Row],[How many hours of a day you work on Excel]],ROW($1:$9)+1,1)))</f>
        <v>1</v>
      </c>
      <c r="G1492" s="11">
        <f t="array" ref="G1492">IFERROR(IF(D1492=1*MID(tblSalaries[[#This Row],[How many hours of a day you work on Excel]],E1492,F1492),"",1*MID(tblSalaries[[#This Row],[How many hours of a day you work on Excel]],E1492,F1492)),0)</f>
        <v>3</v>
      </c>
      <c r="H1492" s="11">
        <f t="shared" si="69"/>
        <v>2.5</v>
      </c>
      <c r="I1492" s="11">
        <f t="shared" si="70"/>
        <v>2</v>
      </c>
      <c r="J1492" s="11">
        <f t="shared" si="71"/>
        <v>3</v>
      </c>
    </row>
    <row r="1493" spans="2:10">
      <c r="B1493" s="9">
        <f t="array" ref="B1493">MIN(IFERROR(FIND(lstNum,tblSalaries[[#This Row],[How many hours of a day you work on Excel]]),""))</f>
        <v>9</v>
      </c>
      <c r="C1493" s="9">
        <f t="array" ref="C1493">SUMPRODUCT(COUNTIF(lstDigits,MID(tblSalaries[[#This Row],[How many hours of a day you work on Excel]],ROW($1:$9),1)))</f>
        <v>1</v>
      </c>
      <c r="D1493" s="11">
        <f t="array" ref="D1493">IFERROR(1*MID(tblSalaries[[#This Row],[How many hours of a day you work on Excel]],B1493,C1493),0)</f>
        <v>8</v>
      </c>
      <c r="E1493" s="9">
        <f t="array" ref="E1493">MIN(IFERROR(FIND(lstNum,tblSalaries[[#This Row],[How many hours of a day you work on Excel]],B1493+1),""))</f>
        <v>31</v>
      </c>
      <c r="F1493" s="9">
        <f t="array" ref="F1493">SUMPRODUCT(COUNTIF(lstDigits,MID(tblSalaries[[#This Row],[How many hours of a day you work on Excel]],ROW($1:$9)+1,1)))</f>
        <v>1</v>
      </c>
      <c r="G1493" s="11" t="str">
        <f t="array" ref="G1493">IFERROR(IF(D1493=1*MID(tblSalaries[[#This Row],[How many hours of a day you work on Excel]],E1493,F1493),"",1*MID(tblSalaries[[#This Row],[How many hours of a day you work on Excel]],E1493,F1493)),0)</f>
        <v/>
      </c>
      <c r="H1493" s="11">
        <f t="shared" si="69"/>
        <v>8</v>
      </c>
      <c r="I1493" s="11">
        <f t="shared" si="70"/>
        <v>8</v>
      </c>
      <c r="J1493" s="11">
        <f t="shared" si="71"/>
        <v>8</v>
      </c>
    </row>
    <row r="1494" spans="2:10">
      <c r="B1494" s="9">
        <f t="array" ref="B1494">MIN(IFERROR(FIND(lstNum,tblSalaries[[#This Row],[How many hours of a day you work on Excel]]),""))</f>
        <v>9</v>
      </c>
      <c r="C1494" s="9">
        <f t="array" ref="C1494">SUMPRODUCT(COUNTIF(lstDigits,MID(tblSalaries[[#This Row],[How many hours of a day you work on Excel]],ROW($1:$9),1)))</f>
        <v>1</v>
      </c>
      <c r="D1494" s="11">
        <f t="array" ref="D1494">IFERROR(1*MID(tblSalaries[[#This Row],[How many hours of a day you work on Excel]],B1494,C1494),0)</f>
        <v>8</v>
      </c>
      <c r="E1494" s="9">
        <f t="array" ref="E1494">MIN(IFERROR(FIND(lstNum,tblSalaries[[#This Row],[How many hours of a day you work on Excel]],B1494+1),""))</f>
        <v>31</v>
      </c>
      <c r="F1494" s="9">
        <f t="array" ref="F1494">SUMPRODUCT(COUNTIF(lstDigits,MID(tblSalaries[[#This Row],[How many hours of a day you work on Excel]],ROW($1:$9)+1,1)))</f>
        <v>1</v>
      </c>
      <c r="G1494" s="11" t="str">
        <f t="array" ref="G1494">IFERROR(IF(D1494=1*MID(tblSalaries[[#This Row],[How many hours of a day you work on Excel]],E1494,F1494),"",1*MID(tblSalaries[[#This Row],[How many hours of a day you work on Excel]],E1494,F1494)),0)</f>
        <v/>
      </c>
      <c r="H1494" s="11">
        <f t="shared" si="69"/>
        <v>8</v>
      </c>
      <c r="I1494" s="11">
        <f t="shared" si="70"/>
        <v>8</v>
      </c>
      <c r="J1494" s="11">
        <f t="shared" si="71"/>
        <v>8</v>
      </c>
    </row>
    <row r="1495" spans="2:10">
      <c r="B1495" s="9">
        <f t="array" ref="B1495">MIN(IFERROR(FIND(lstNum,tblSalaries[[#This Row],[How many hours of a day you work on Excel]]),""))</f>
        <v>1</v>
      </c>
      <c r="C1495" s="9">
        <f t="array" ref="C1495">SUMPRODUCT(COUNTIF(lstDigits,MID(tblSalaries[[#This Row],[How many hours of a day you work on Excel]],ROW($1:$9),1)))</f>
        <v>2</v>
      </c>
      <c r="D1495" s="11">
        <f t="array" ref="D1495">IFERROR(1*MID(tblSalaries[[#This Row],[How many hours of a day you work on Excel]],B1495,C1495),0)</f>
        <v>4</v>
      </c>
      <c r="E1495" s="9">
        <f t="array" ref="E1495">MIN(IFERROR(FIND(lstNum,tblSalaries[[#This Row],[How many hours of a day you work on Excel]],B1495+1),""))</f>
        <v>6</v>
      </c>
      <c r="F1495" s="9">
        <f t="array" ref="F1495">SUMPRODUCT(COUNTIF(lstDigits,MID(tblSalaries[[#This Row],[How many hours of a day you work on Excel]],ROW($1:$9)+1,1)))</f>
        <v>1</v>
      </c>
      <c r="G1495" s="11">
        <f t="array" ref="G1495">IFERROR(IF(D1495=1*MID(tblSalaries[[#This Row],[How many hours of a day you work on Excel]],E1495,F1495),"",1*MID(tblSalaries[[#This Row],[How many hours of a day you work on Excel]],E1495,F1495)),0)</f>
        <v>6</v>
      </c>
      <c r="H1495" s="11">
        <f t="shared" si="69"/>
        <v>5</v>
      </c>
      <c r="I1495" s="11">
        <f t="shared" si="70"/>
        <v>4</v>
      </c>
      <c r="J1495" s="11">
        <f t="shared" si="71"/>
        <v>6</v>
      </c>
    </row>
    <row r="1496" spans="2:10">
      <c r="B1496" s="9">
        <f t="array" ref="B1496">MIN(IFERROR(FIND(lstNum,tblSalaries[[#This Row],[How many hours of a day you work on Excel]]),""))</f>
        <v>1</v>
      </c>
      <c r="C1496" s="9">
        <f t="array" ref="C1496">SUMPRODUCT(COUNTIF(lstDigits,MID(tblSalaries[[#This Row],[How many hours of a day you work on Excel]],ROW($1:$9),1)))</f>
        <v>2</v>
      </c>
      <c r="D1496" s="11">
        <f t="array" ref="D1496">IFERROR(1*MID(tblSalaries[[#This Row],[How many hours of a day you work on Excel]],B1496,C1496),0)</f>
        <v>4</v>
      </c>
      <c r="E1496" s="9">
        <f t="array" ref="E1496">MIN(IFERROR(FIND(lstNum,tblSalaries[[#This Row],[How many hours of a day you work on Excel]],B1496+1),""))</f>
        <v>6</v>
      </c>
      <c r="F1496" s="9">
        <f t="array" ref="F1496">SUMPRODUCT(COUNTIF(lstDigits,MID(tblSalaries[[#This Row],[How many hours of a day you work on Excel]],ROW($1:$9)+1,1)))</f>
        <v>1</v>
      </c>
      <c r="G1496" s="11">
        <f t="array" ref="G1496">IFERROR(IF(D1496=1*MID(tblSalaries[[#This Row],[How many hours of a day you work on Excel]],E1496,F1496),"",1*MID(tblSalaries[[#This Row],[How many hours of a day you work on Excel]],E1496,F1496)),0)</f>
        <v>6</v>
      </c>
      <c r="H1496" s="11">
        <f t="shared" ref="H1496:H1559" si="72">AVERAGE(D1496,G1496)</f>
        <v>5</v>
      </c>
      <c r="I1496" s="11">
        <f t="shared" ref="I1496:I1559" si="73">MIN(D1496,G1496)</f>
        <v>4</v>
      </c>
      <c r="J1496" s="11">
        <f t="shared" si="71"/>
        <v>6</v>
      </c>
    </row>
    <row r="1497" spans="2:10">
      <c r="B1497" s="9">
        <f t="array" ref="B1497">MIN(IFERROR(FIND(lstNum,tblSalaries[[#This Row],[How many hours of a day you work on Excel]]),""))</f>
        <v>1</v>
      </c>
      <c r="C1497" s="9">
        <f t="array" ref="C1497">SUMPRODUCT(COUNTIF(lstDigits,MID(tblSalaries[[#This Row],[How many hours of a day you work on Excel]],ROW($1:$9),1)))</f>
        <v>2</v>
      </c>
      <c r="D1497" s="11">
        <f t="array" ref="D1497">IFERROR(1*MID(tblSalaries[[#This Row],[How many hours of a day you work on Excel]],B1497,C1497),0)</f>
        <v>4</v>
      </c>
      <c r="E1497" s="9">
        <f t="array" ref="E1497">MIN(IFERROR(FIND(lstNum,tblSalaries[[#This Row],[How many hours of a day you work on Excel]],B1497+1),""))</f>
        <v>6</v>
      </c>
      <c r="F1497" s="9">
        <f t="array" ref="F1497">SUMPRODUCT(COUNTIF(lstDigits,MID(tblSalaries[[#This Row],[How many hours of a day you work on Excel]],ROW($1:$9)+1,1)))</f>
        <v>1</v>
      </c>
      <c r="G1497" s="11">
        <f t="array" ref="G1497">IFERROR(IF(D1497=1*MID(tblSalaries[[#This Row],[How many hours of a day you work on Excel]],E1497,F1497),"",1*MID(tblSalaries[[#This Row],[How many hours of a day you work on Excel]],E1497,F1497)),0)</f>
        <v>6</v>
      </c>
      <c r="H1497" s="11">
        <f t="shared" si="72"/>
        <v>5</v>
      </c>
      <c r="I1497" s="11">
        <f t="shared" si="73"/>
        <v>4</v>
      </c>
      <c r="J1497" s="11">
        <f t="shared" si="71"/>
        <v>6</v>
      </c>
    </row>
    <row r="1498" spans="2:10">
      <c r="B1498" s="9">
        <f t="array" ref="B1498">MIN(IFERROR(FIND(lstNum,tblSalaries[[#This Row],[How many hours of a day you work on Excel]]),""))</f>
        <v>9</v>
      </c>
      <c r="C1498" s="9">
        <f t="array" ref="C1498">SUMPRODUCT(COUNTIF(lstDigits,MID(tblSalaries[[#This Row],[How many hours of a day you work on Excel]],ROW($1:$9),1)))</f>
        <v>1</v>
      </c>
      <c r="D1498" s="11">
        <f t="array" ref="D1498">IFERROR(1*MID(tblSalaries[[#This Row],[How many hours of a day you work on Excel]],B1498,C1498),0)</f>
        <v>8</v>
      </c>
      <c r="E1498" s="9">
        <f t="array" ref="E1498">MIN(IFERROR(FIND(lstNum,tblSalaries[[#This Row],[How many hours of a day you work on Excel]],B1498+1),""))</f>
        <v>31</v>
      </c>
      <c r="F1498" s="9">
        <f t="array" ref="F1498">SUMPRODUCT(COUNTIF(lstDigits,MID(tblSalaries[[#This Row],[How many hours of a day you work on Excel]],ROW($1:$9)+1,1)))</f>
        <v>1</v>
      </c>
      <c r="G1498" s="11" t="str">
        <f t="array" ref="G1498">IFERROR(IF(D1498=1*MID(tblSalaries[[#This Row],[How many hours of a day you work on Excel]],E1498,F1498),"",1*MID(tblSalaries[[#This Row],[How many hours of a day you work on Excel]],E1498,F1498)),0)</f>
        <v/>
      </c>
      <c r="H1498" s="11">
        <f t="shared" si="72"/>
        <v>8</v>
      </c>
      <c r="I1498" s="11">
        <f t="shared" si="73"/>
        <v>8</v>
      </c>
      <c r="J1498" s="11">
        <f t="shared" si="71"/>
        <v>8</v>
      </c>
    </row>
    <row r="1499" spans="2:10">
      <c r="B1499" s="9">
        <f t="array" ref="B1499">MIN(IFERROR(FIND(lstNum,tblSalaries[[#This Row],[How many hours of a day you work on Excel]]),""))</f>
        <v>1</v>
      </c>
      <c r="C1499" s="9">
        <f t="array" ref="C1499">SUMPRODUCT(COUNTIF(lstDigits,MID(tblSalaries[[#This Row],[How many hours of a day you work on Excel]],ROW($1:$9),1)))</f>
        <v>2</v>
      </c>
      <c r="D1499" s="11">
        <f t="array" ref="D1499">IFERROR(1*MID(tblSalaries[[#This Row],[How many hours of a day you work on Excel]],B1499,C1499),0)</f>
        <v>4</v>
      </c>
      <c r="E1499" s="9">
        <f t="array" ref="E1499">MIN(IFERROR(FIND(lstNum,tblSalaries[[#This Row],[How many hours of a day you work on Excel]],B1499+1),""))</f>
        <v>6</v>
      </c>
      <c r="F1499" s="9">
        <f t="array" ref="F1499">SUMPRODUCT(COUNTIF(lstDigits,MID(tblSalaries[[#This Row],[How many hours of a day you work on Excel]],ROW($1:$9)+1,1)))</f>
        <v>1</v>
      </c>
      <c r="G1499" s="11">
        <f t="array" ref="G1499">IFERROR(IF(D1499=1*MID(tblSalaries[[#This Row],[How many hours of a day you work on Excel]],E1499,F1499),"",1*MID(tblSalaries[[#This Row],[How many hours of a day you work on Excel]],E1499,F1499)),0)</f>
        <v>6</v>
      </c>
      <c r="H1499" s="11">
        <f t="shared" si="72"/>
        <v>5</v>
      </c>
      <c r="I1499" s="11">
        <f t="shared" si="73"/>
        <v>4</v>
      </c>
      <c r="J1499" s="11">
        <f t="shared" si="71"/>
        <v>6</v>
      </c>
    </row>
    <row r="1500" spans="2:10">
      <c r="B1500" s="9">
        <f t="array" ref="B1500">MIN(IFERROR(FIND(lstNum,tblSalaries[[#This Row],[How many hours of a day you work on Excel]]),""))</f>
        <v>1</v>
      </c>
      <c r="C1500" s="9">
        <f t="array" ref="C1500">SUMPRODUCT(COUNTIF(lstDigits,MID(tblSalaries[[#This Row],[How many hours of a day you work on Excel]],ROW($1:$9),1)))</f>
        <v>2</v>
      </c>
      <c r="D1500" s="11">
        <f t="array" ref="D1500">IFERROR(1*MID(tblSalaries[[#This Row],[How many hours of a day you work on Excel]],B1500,C1500),0)</f>
        <v>4</v>
      </c>
      <c r="E1500" s="9">
        <f t="array" ref="E1500">MIN(IFERROR(FIND(lstNum,tblSalaries[[#This Row],[How many hours of a day you work on Excel]],B1500+1),""))</f>
        <v>6</v>
      </c>
      <c r="F1500" s="9">
        <f t="array" ref="F1500">SUMPRODUCT(COUNTIF(lstDigits,MID(tblSalaries[[#This Row],[How many hours of a day you work on Excel]],ROW($1:$9)+1,1)))</f>
        <v>1</v>
      </c>
      <c r="G1500" s="11">
        <f t="array" ref="G1500">IFERROR(IF(D1500=1*MID(tblSalaries[[#This Row],[How many hours of a day you work on Excel]],E1500,F1500),"",1*MID(tblSalaries[[#This Row],[How many hours of a day you work on Excel]],E1500,F1500)),0)</f>
        <v>6</v>
      </c>
      <c r="H1500" s="11">
        <f t="shared" si="72"/>
        <v>5</v>
      </c>
      <c r="I1500" s="11">
        <f t="shared" si="73"/>
        <v>4</v>
      </c>
      <c r="J1500" s="11">
        <f t="shared" si="71"/>
        <v>6</v>
      </c>
    </row>
    <row r="1501" spans="2:10">
      <c r="B1501" s="9">
        <f t="array" ref="B1501">MIN(IFERROR(FIND(lstNum,tblSalaries[[#This Row],[How many hours of a day you work on Excel]]),""))</f>
        <v>1</v>
      </c>
      <c r="C1501" s="9">
        <f t="array" ref="C1501">SUMPRODUCT(COUNTIF(lstDigits,MID(tblSalaries[[#This Row],[How many hours of a day you work on Excel]],ROW($1:$9),1)))</f>
        <v>2</v>
      </c>
      <c r="D1501" s="11">
        <f t="array" ref="D1501">IFERROR(1*MID(tblSalaries[[#This Row],[How many hours of a day you work on Excel]],B1501,C1501),0)</f>
        <v>4</v>
      </c>
      <c r="E1501" s="9">
        <f t="array" ref="E1501">MIN(IFERROR(FIND(lstNum,tblSalaries[[#This Row],[How many hours of a day you work on Excel]],B1501+1),""))</f>
        <v>6</v>
      </c>
      <c r="F1501" s="9">
        <f t="array" ref="F1501">SUMPRODUCT(COUNTIF(lstDigits,MID(tblSalaries[[#This Row],[How many hours of a day you work on Excel]],ROW($1:$9)+1,1)))</f>
        <v>1</v>
      </c>
      <c r="G1501" s="11">
        <f t="array" ref="G1501">IFERROR(IF(D1501=1*MID(tblSalaries[[#This Row],[How many hours of a day you work on Excel]],E1501,F1501),"",1*MID(tblSalaries[[#This Row],[How many hours of a day you work on Excel]],E1501,F1501)),0)</f>
        <v>6</v>
      </c>
      <c r="H1501" s="11">
        <f t="shared" si="72"/>
        <v>5</v>
      </c>
      <c r="I1501" s="11">
        <f t="shared" si="73"/>
        <v>4</v>
      </c>
      <c r="J1501" s="11">
        <f t="shared" si="71"/>
        <v>6</v>
      </c>
    </row>
    <row r="1502" spans="2:10">
      <c r="B1502" s="9">
        <f t="array" ref="B1502">MIN(IFERROR(FIND(lstNum,tblSalaries[[#This Row],[How many hours of a day you work on Excel]]),""))</f>
        <v>1</v>
      </c>
      <c r="C1502" s="9">
        <f t="array" ref="C1502">SUMPRODUCT(COUNTIF(lstDigits,MID(tblSalaries[[#This Row],[How many hours of a day you work on Excel]],ROW($1:$9),1)))</f>
        <v>2</v>
      </c>
      <c r="D1502" s="11">
        <f t="array" ref="D1502">IFERROR(1*MID(tblSalaries[[#This Row],[How many hours of a day you work on Excel]],B1502,C1502),0)</f>
        <v>2</v>
      </c>
      <c r="E1502" s="9">
        <f t="array" ref="E1502">MIN(IFERROR(FIND(lstNum,tblSalaries[[#This Row],[How many hours of a day you work on Excel]],B1502+1),""))</f>
        <v>6</v>
      </c>
      <c r="F1502" s="9">
        <f t="array" ref="F1502">SUMPRODUCT(COUNTIF(lstDigits,MID(tblSalaries[[#This Row],[How many hours of a day you work on Excel]],ROW($1:$9)+1,1)))</f>
        <v>1</v>
      </c>
      <c r="G1502" s="11">
        <f t="array" ref="G1502">IFERROR(IF(D1502=1*MID(tblSalaries[[#This Row],[How many hours of a day you work on Excel]],E1502,F1502),"",1*MID(tblSalaries[[#This Row],[How many hours of a day you work on Excel]],E1502,F1502)),0)</f>
        <v>3</v>
      </c>
      <c r="H1502" s="11">
        <f t="shared" si="72"/>
        <v>2.5</v>
      </c>
      <c r="I1502" s="11">
        <f t="shared" si="73"/>
        <v>2</v>
      </c>
      <c r="J1502" s="11">
        <f t="shared" si="71"/>
        <v>3</v>
      </c>
    </row>
    <row r="1503" spans="2:10">
      <c r="B1503" s="9">
        <f t="array" ref="B1503">MIN(IFERROR(FIND(lstNum,tblSalaries[[#This Row],[How many hours of a day you work on Excel]]),""))</f>
        <v>1</v>
      </c>
      <c r="C1503" s="9">
        <f t="array" ref="C1503">SUMPRODUCT(COUNTIF(lstDigits,MID(tblSalaries[[#This Row],[How many hours of a day you work on Excel]],ROW($1:$9),1)))</f>
        <v>2</v>
      </c>
      <c r="D1503" s="11">
        <f t="array" ref="D1503">IFERROR(1*MID(tblSalaries[[#This Row],[How many hours of a day you work on Excel]],B1503,C1503),0)</f>
        <v>1</v>
      </c>
      <c r="E1503" s="9">
        <f t="array" ref="E1503">MIN(IFERROR(FIND(lstNum,tblSalaries[[#This Row],[How many hours of a day you work on Excel]],B1503+1),""))</f>
        <v>6</v>
      </c>
      <c r="F1503" s="9">
        <f t="array" ref="F1503">SUMPRODUCT(COUNTIF(lstDigits,MID(tblSalaries[[#This Row],[How many hours of a day you work on Excel]],ROW($1:$9)+1,1)))</f>
        <v>1</v>
      </c>
      <c r="G1503" s="11">
        <f t="array" ref="G1503">IFERROR(IF(D1503=1*MID(tblSalaries[[#This Row],[How many hours of a day you work on Excel]],E1503,F1503),"",1*MID(tblSalaries[[#This Row],[How many hours of a day you work on Excel]],E1503,F1503)),0)</f>
        <v>2</v>
      </c>
      <c r="H1503" s="11">
        <f t="shared" si="72"/>
        <v>1.5</v>
      </c>
      <c r="I1503" s="11">
        <f t="shared" si="73"/>
        <v>1</v>
      </c>
      <c r="J1503" s="11">
        <f t="shared" si="71"/>
        <v>2</v>
      </c>
    </row>
    <row r="1504" spans="2:10">
      <c r="B1504" s="9">
        <f t="array" ref="B1504">MIN(IFERROR(FIND(lstNum,tblSalaries[[#This Row],[How many hours of a day you work on Excel]]),""))</f>
        <v>1</v>
      </c>
      <c r="C1504" s="9">
        <f t="array" ref="C1504">SUMPRODUCT(COUNTIF(lstDigits,MID(tblSalaries[[#This Row],[How many hours of a day you work on Excel]],ROW($1:$9),1)))</f>
        <v>2</v>
      </c>
      <c r="D1504" s="11">
        <f t="array" ref="D1504">IFERROR(1*MID(tblSalaries[[#This Row],[How many hours of a day you work on Excel]],B1504,C1504),0)</f>
        <v>2</v>
      </c>
      <c r="E1504" s="9">
        <f t="array" ref="E1504">MIN(IFERROR(FIND(lstNum,tblSalaries[[#This Row],[How many hours of a day you work on Excel]],B1504+1),""))</f>
        <v>6</v>
      </c>
      <c r="F1504" s="9">
        <f t="array" ref="F1504">SUMPRODUCT(COUNTIF(lstDigits,MID(tblSalaries[[#This Row],[How many hours of a day you work on Excel]],ROW($1:$9)+1,1)))</f>
        <v>1</v>
      </c>
      <c r="G1504" s="11">
        <f t="array" ref="G1504">IFERROR(IF(D1504=1*MID(tblSalaries[[#This Row],[How many hours of a day you work on Excel]],E1504,F1504),"",1*MID(tblSalaries[[#This Row],[How many hours of a day you work on Excel]],E1504,F1504)),0)</f>
        <v>3</v>
      </c>
      <c r="H1504" s="11">
        <f t="shared" si="72"/>
        <v>2.5</v>
      </c>
      <c r="I1504" s="11">
        <f t="shared" si="73"/>
        <v>2</v>
      </c>
      <c r="J1504" s="11">
        <f t="shared" si="71"/>
        <v>3</v>
      </c>
    </row>
    <row r="1505" spans="2:10">
      <c r="B1505" s="9">
        <f t="array" ref="B1505">MIN(IFERROR(FIND(lstNum,tblSalaries[[#This Row],[How many hours of a day you work on Excel]]),""))</f>
        <v>9</v>
      </c>
      <c r="C1505" s="9">
        <f t="array" ref="C1505">SUMPRODUCT(COUNTIF(lstDigits,MID(tblSalaries[[#This Row],[How many hours of a day you work on Excel]],ROW($1:$9),1)))</f>
        <v>1</v>
      </c>
      <c r="D1505" s="11">
        <f t="array" ref="D1505">IFERROR(1*MID(tblSalaries[[#This Row],[How many hours of a day you work on Excel]],B1505,C1505),0)</f>
        <v>8</v>
      </c>
      <c r="E1505" s="9">
        <f t="array" ref="E1505">MIN(IFERROR(FIND(lstNum,tblSalaries[[#This Row],[How many hours of a day you work on Excel]],B1505+1),""))</f>
        <v>31</v>
      </c>
      <c r="F1505" s="9">
        <f t="array" ref="F1505">SUMPRODUCT(COUNTIF(lstDigits,MID(tblSalaries[[#This Row],[How many hours of a day you work on Excel]],ROW($1:$9)+1,1)))</f>
        <v>1</v>
      </c>
      <c r="G1505" s="11" t="str">
        <f t="array" ref="G1505">IFERROR(IF(D1505=1*MID(tblSalaries[[#This Row],[How many hours of a day you work on Excel]],E1505,F1505),"",1*MID(tblSalaries[[#This Row],[How many hours of a day you work on Excel]],E1505,F1505)),0)</f>
        <v/>
      </c>
      <c r="H1505" s="11">
        <f t="shared" si="72"/>
        <v>8</v>
      </c>
      <c r="I1505" s="11">
        <f t="shared" si="73"/>
        <v>8</v>
      </c>
      <c r="J1505" s="11">
        <f t="shared" si="71"/>
        <v>8</v>
      </c>
    </row>
    <row r="1506" spans="2:10">
      <c r="B1506" s="9">
        <f t="array" ref="B1506">MIN(IFERROR(FIND(lstNum,tblSalaries[[#This Row],[How many hours of a day you work on Excel]]),""))</f>
        <v>1</v>
      </c>
      <c r="C1506" s="9">
        <f t="array" ref="C1506">SUMPRODUCT(COUNTIF(lstDigits,MID(tblSalaries[[#This Row],[How many hours of a day you work on Excel]],ROW($1:$9),1)))</f>
        <v>2</v>
      </c>
      <c r="D1506" s="11">
        <f t="array" ref="D1506">IFERROR(1*MID(tblSalaries[[#This Row],[How many hours of a day you work on Excel]],B1506,C1506),0)</f>
        <v>1</v>
      </c>
      <c r="E1506" s="9">
        <f t="array" ref="E1506">MIN(IFERROR(FIND(lstNum,tblSalaries[[#This Row],[How many hours of a day you work on Excel]],B1506+1),""))</f>
        <v>6</v>
      </c>
      <c r="F1506" s="9">
        <f t="array" ref="F1506">SUMPRODUCT(COUNTIF(lstDigits,MID(tblSalaries[[#This Row],[How many hours of a day you work on Excel]],ROW($1:$9)+1,1)))</f>
        <v>1</v>
      </c>
      <c r="G1506" s="11">
        <f t="array" ref="G1506">IFERROR(IF(D1506=1*MID(tblSalaries[[#This Row],[How many hours of a day you work on Excel]],E1506,F1506),"",1*MID(tblSalaries[[#This Row],[How many hours of a day you work on Excel]],E1506,F1506)),0)</f>
        <v>2</v>
      </c>
      <c r="H1506" s="11">
        <f t="shared" si="72"/>
        <v>1.5</v>
      </c>
      <c r="I1506" s="11">
        <f t="shared" si="73"/>
        <v>1</v>
      </c>
      <c r="J1506" s="11">
        <f t="shared" si="71"/>
        <v>2</v>
      </c>
    </row>
    <row r="1507" spans="2:10">
      <c r="B1507" s="9">
        <f t="array" ref="B1507">MIN(IFERROR(FIND(lstNum,tblSalaries[[#This Row],[How many hours of a day you work on Excel]]),""))</f>
        <v>1</v>
      </c>
      <c r="C1507" s="9">
        <f t="array" ref="C1507">SUMPRODUCT(COUNTIF(lstDigits,MID(tblSalaries[[#This Row],[How many hours of a day you work on Excel]],ROW($1:$9),1)))</f>
        <v>2</v>
      </c>
      <c r="D1507" s="11">
        <f t="array" ref="D1507">IFERROR(1*MID(tblSalaries[[#This Row],[How many hours of a day you work on Excel]],B1507,C1507),0)</f>
        <v>4</v>
      </c>
      <c r="E1507" s="9">
        <f t="array" ref="E1507">MIN(IFERROR(FIND(lstNum,tblSalaries[[#This Row],[How many hours of a day you work on Excel]],B1507+1),""))</f>
        <v>6</v>
      </c>
      <c r="F1507" s="9">
        <f t="array" ref="F1507">SUMPRODUCT(COUNTIF(lstDigits,MID(tblSalaries[[#This Row],[How many hours of a day you work on Excel]],ROW($1:$9)+1,1)))</f>
        <v>1</v>
      </c>
      <c r="G1507" s="11">
        <f t="array" ref="G1507">IFERROR(IF(D1507=1*MID(tblSalaries[[#This Row],[How many hours of a day you work on Excel]],E1507,F1507),"",1*MID(tblSalaries[[#This Row],[How many hours of a day you work on Excel]],E1507,F1507)),0)</f>
        <v>6</v>
      </c>
      <c r="H1507" s="11">
        <f t="shared" si="72"/>
        <v>5</v>
      </c>
      <c r="I1507" s="11">
        <f t="shared" si="73"/>
        <v>4</v>
      </c>
      <c r="J1507" s="11">
        <f t="shared" si="71"/>
        <v>6</v>
      </c>
    </row>
    <row r="1508" spans="2:10">
      <c r="B1508" s="9">
        <f t="array" ref="B1508">MIN(IFERROR(FIND(lstNum,tblSalaries[[#This Row],[How many hours of a day you work on Excel]]),""))</f>
        <v>1</v>
      </c>
      <c r="C1508" s="9">
        <f t="array" ref="C1508">SUMPRODUCT(COUNTIF(lstDigits,MID(tblSalaries[[#This Row],[How many hours of a day you work on Excel]],ROW($1:$9),1)))</f>
        <v>2</v>
      </c>
      <c r="D1508" s="11">
        <f t="array" ref="D1508">IFERROR(1*MID(tblSalaries[[#This Row],[How many hours of a day you work on Excel]],B1508,C1508),0)</f>
        <v>2</v>
      </c>
      <c r="E1508" s="9">
        <f t="array" ref="E1508">MIN(IFERROR(FIND(lstNum,tblSalaries[[#This Row],[How many hours of a day you work on Excel]],B1508+1),""))</f>
        <v>6</v>
      </c>
      <c r="F1508" s="9">
        <f t="array" ref="F1508">SUMPRODUCT(COUNTIF(lstDigits,MID(tblSalaries[[#This Row],[How many hours of a day you work on Excel]],ROW($1:$9)+1,1)))</f>
        <v>1</v>
      </c>
      <c r="G1508" s="11">
        <f t="array" ref="G1508">IFERROR(IF(D1508=1*MID(tblSalaries[[#This Row],[How many hours of a day you work on Excel]],E1508,F1508),"",1*MID(tblSalaries[[#This Row],[How many hours of a day you work on Excel]],E1508,F1508)),0)</f>
        <v>3</v>
      </c>
      <c r="H1508" s="11">
        <f t="shared" si="72"/>
        <v>2.5</v>
      </c>
      <c r="I1508" s="11">
        <f t="shared" si="73"/>
        <v>2</v>
      </c>
      <c r="J1508" s="11">
        <f t="shared" si="71"/>
        <v>3</v>
      </c>
    </row>
    <row r="1509" spans="2:10">
      <c r="B1509" s="9">
        <f t="array" ref="B1509">MIN(IFERROR(FIND(lstNum,tblSalaries[[#This Row],[How many hours of a day you work on Excel]]),""))</f>
        <v>1</v>
      </c>
      <c r="C1509" s="9">
        <f t="array" ref="C1509">SUMPRODUCT(COUNTIF(lstDigits,MID(tblSalaries[[#This Row],[How many hours of a day you work on Excel]],ROW($1:$9),1)))</f>
        <v>2</v>
      </c>
      <c r="D1509" s="11">
        <f t="array" ref="D1509">IFERROR(1*MID(tblSalaries[[#This Row],[How many hours of a day you work on Excel]],B1509,C1509),0)</f>
        <v>4</v>
      </c>
      <c r="E1509" s="9">
        <f t="array" ref="E1509">MIN(IFERROR(FIND(lstNum,tblSalaries[[#This Row],[How many hours of a day you work on Excel]],B1509+1),""))</f>
        <v>6</v>
      </c>
      <c r="F1509" s="9">
        <f t="array" ref="F1509">SUMPRODUCT(COUNTIF(lstDigits,MID(tblSalaries[[#This Row],[How many hours of a day you work on Excel]],ROW($1:$9)+1,1)))</f>
        <v>1</v>
      </c>
      <c r="G1509" s="11">
        <f t="array" ref="G1509">IFERROR(IF(D1509=1*MID(tblSalaries[[#This Row],[How many hours of a day you work on Excel]],E1509,F1509),"",1*MID(tblSalaries[[#This Row],[How many hours of a day you work on Excel]],E1509,F1509)),0)</f>
        <v>6</v>
      </c>
      <c r="H1509" s="11">
        <f t="shared" si="72"/>
        <v>5</v>
      </c>
      <c r="I1509" s="11">
        <f t="shared" si="73"/>
        <v>4</v>
      </c>
      <c r="J1509" s="11">
        <f t="shared" si="71"/>
        <v>6</v>
      </c>
    </row>
    <row r="1510" spans="2:10">
      <c r="B1510" s="9">
        <f t="array" ref="B1510">MIN(IFERROR(FIND(lstNum,tblSalaries[[#This Row],[How many hours of a day you work on Excel]]),""))</f>
        <v>1</v>
      </c>
      <c r="C1510" s="9">
        <f t="array" ref="C1510">SUMPRODUCT(COUNTIF(lstDigits,MID(tblSalaries[[#This Row],[How many hours of a day you work on Excel]],ROW($1:$9),1)))</f>
        <v>2</v>
      </c>
      <c r="D1510" s="11">
        <f t="array" ref="D1510">IFERROR(1*MID(tblSalaries[[#This Row],[How many hours of a day you work on Excel]],B1510,C1510),0)</f>
        <v>2</v>
      </c>
      <c r="E1510" s="9">
        <f t="array" ref="E1510">MIN(IFERROR(FIND(lstNum,tblSalaries[[#This Row],[How many hours of a day you work on Excel]],B1510+1),""))</f>
        <v>6</v>
      </c>
      <c r="F1510" s="9">
        <f t="array" ref="F1510">SUMPRODUCT(COUNTIF(lstDigits,MID(tblSalaries[[#This Row],[How many hours of a day you work on Excel]],ROW($1:$9)+1,1)))</f>
        <v>1</v>
      </c>
      <c r="G1510" s="11">
        <f t="array" ref="G1510">IFERROR(IF(D1510=1*MID(tblSalaries[[#This Row],[How many hours of a day you work on Excel]],E1510,F1510),"",1*MID(tblSalaries[[#This Row],[How many hours of a day you work on Excel]],E1510,F1510)),0)</f>
        <v>3</v>
      </c>
      <c r="H1510" s="11">
        <f t="shared" si="72"/>
        <v>2.5</v>
      </c>
      <c r="I1510" s="11">
        <f t="shared" si="73"/>
        <v>2</v>
      </c>
      <c r="J1510" s="11">
        <f t="shared" si="71"/>
        <v>3</v>
      </c>
    </row>
    <row r="1511" spans="2:10">
      <c r="B1511" s="9">
        <f t="array" ref="B1511">MIN(IFERROR(FIND(lstNum,tblSalaries[[#This Row],[How many hours of a day you work on Excel]]),""))</f>
        <v>1</v>
      </c>
      <c r="C1511" s="9">
        <f t="array" ref="C1511">SUMPRODUCT(COUNTIF(lstDigits,MID(tblSalaries[[#This Row],[How many hours of a day you work on Excel]],ROW($1:$9),1)))</f>
        <v>2</v>
      </c>
      <c r="D1511" s="11">
        <f t="array" ref="D1511">IFERROR(1*MID(tblSalaries[[#This Row],[How many hours of a day you work on Excel]],B1511,C1511),0)</f>
        <v>2</v>
      </c>
      <c r="E1511" s="9">
        <f t="array" ref="E1511">MIN(IFERROR(FIND(lstNum,tblSalaries[[#This Row],[How many hours of a day you work on Excel]],B1511+1),""))</f>
        <v>6</v>
      </c>
      <c r="F1511" s="9">
        <f t="array" ref="F1511">SUMPRODUCT(COUNTIF(lstDigits,MID(tblSalaries[[#This Row],[How many hours of a day you work on Excel]],ROW($1:$9)+1,1)))</f>
        <v>1</v>
      </c>
      <c r="G1511" s="11">
        <f t="array" ref="G1511">IFERROR(IF(D1511=1*MID(tblSalaries[[#This Row],[How many hours of a day you work on Excel]],E1511,F1511),"",1*MID(tblSalaries[[#This Row],[How many hours of a day you work on Excel]],E1511,F1511)),0)</f>
        <v>3</v>
      </c>
      <c r="H1511" s="11">
        <f t="shared" si="72"/>
        <v>2.5</v>
      </c>
      <c r="I1511" s="11">
        <f t="shared" si="73"/>
        <v>2</v>
      </c>
      <c r="J1511" s="11">
        <f t="shared" si="71"/>
        <v>3</v>
      </c>
    </row>
    <row r="1512" spans="2:10">
      <c r="B1512" s="9">
        <f t="array" ref="B1512">MIN(IFERROR(FIND(lstNum,tblSalaries[[#This Row],[How many hours of a day you work on Excel]]),""))</f>
        <v>9</v>
      </c>
      <c r="C1512" s="9">
        <f t="array" ref="C1512">SUMPRODUCT(COUNTIF(lstDigits,MID(tblSalaries[[#This Row],[How many hours of a day you work on Excel]],ROW($1:$9),1)))</f>
        <v>1</v>
      </c>
      <c r="D1512" s="11">
        <f t="array" ref="D1512">IFERROR(1*MID(tblSalaries[[#This Row],[How many hours of a day you work on Excel]],B1512,C1512),0)</f>
        <v>8</v>
      </c>
      <c r="E1512" s="9">
        <f t="array" ref="E1512">MIN(IFERROR(FIND(lstNum,tblSalaries[[#This Row],[How many hours of a day you work on Excel]],B1512+1),""))</f>
        <v>31</v>
      </c>
      <c r="F1512" s="9">
        <f t="array" ref="F1512">SUMPRODUCT(COUNTIF(lstDigits,MID(tblSalaries[[#This Row],[How many hours of a day you work on Excel]],ROW($1:$9)+1,1)))</f>
        <v>1</v>
      </c>
      <c r="G1512" s="11" t="str">
        <f t="array" ref="G1512">IFERROR(IF(D1512=1*MID(tblSalaries[[#This Row],[How many hours of a day you work on Excel]],E1512,F1512),"",1*MID(tblSalaries[[#This Row],[How many hours of a day you work on Excel]],E1512,F1512)),0)</f>
        <v/>
      </c>
      <c r="H1512" s="11">
        <f t="shared" si="72"/>
        <v>8</v>
      </c>
      <c r="I1512" s="11">
        <f t="shared" si="73"/>
        <v>8</v>
      </c>
      <c r="J1512" s="11">
        <f t="shared" si="71"/>
        <v>8</v>
      </c>
    </row>
    <row r="1513" spans="2:10">
      <c r="B1513" s="9">
        <f t="array" ref="B1513">MIN(IFERROR(FIND(lstNum,tblSalaries[[#This Row],[How many hours of a day you work on Excel]]),""))</f>
        <v>1</v>
      </c>
      <c r="C1513" s="9">
        <f t="array" ref="C1513">SUMPRODUCT(COUNTIF(lstDigits,MID(tblSalaries[[#This Row],[How many hours of a day you work on Excel]],ROW($1:$9),1)))</f>
        <v>2</v>
      </c>
      <c r="D1513" s="11">
        <f t="array" ref="D1513">IFERROR(1*MID(tblSalaries[[#This Row],[How many hours of a day you work on Excel]],B1513,C1513),0)</f>
        <v>4</v>
      </c>
      <c r="E1513" s="9">
        <f t="array" ref="E1513">MIN(IFERROR(FIND(lstNum,tblSalaries[[#This Row],[How many hours of a day you work on Excel]],B1513+1),""))</f>
        <v>6</v>
      </c>
      <c r="F1513" s="9">
        <f t="array" ref="F1513">SUMPRODUCT(COUNTIF(lstDigits,MID(tblSalaries[[#This Row],[How many hours of a day you work on Excel]],ROW($1:$9)+1,1)))</f>
        <v>1</v>
      </c>
      <c r="G1513" s="11">
        <f t="array" ref="G1513">IFERROR(IF(D1513=1*MID(tblSalaries[[#This Row],[How many hours of a day you work on Excel]],E1513,F1513),"",1*MID(tblSalaries[[#This Row],[How many hours of a day you work on Excel]],E1513,F1513)),0)</f>
        <v>6</v>
      </c>
      <c r="H1513" s="11">
        <f t="shared" si="72"/>
        <v>5</v>
      </c>
      <c r="I1513" s="11">
        <f t="shared" si="73"/>
        <v>4</v>
      </c>
      <c r="J1513" s="11">
        <f t="shared" si="71"/>
        <v>6</v>
      </c>
    </row>
    <row r="1514" spans="2:10">
      <c r="B1514" s="9">
        <f t="array" ref="B1514">MIN(IFERROR(FIND(lstNum,tblSalaries[[#This Row],[How many hours of a day you work on Excel]]),""))</f>
        <v>9</v>
      </c>
      <c r="C1514" s="9">
        <f t="array" ref="C1514">SUMPRODUCT(COUNTIF(lstDigits,MID(tblSalaries[[#This Row],[How many hours of a day you work on Excel]],ROW($1:$9),1)))</f>
        <v>1</v>
      </c>
      <c r="D1514" s="11">
        <f t="array" ref="D1514">IFERROR(1*MID(tblSalaries[[#This Row],[How many hours of a day you work on Excel]],B1514,C1514),0)</f>
        <v>8</v>
      </c>
      <c r="E1514" s="9">
        <f t="array" ref="E1514">MIN(IFERROR(FIND(lstNum,tblSalaries[[#This Row],[How many hours of a day you work on Excel]],B1514+1),""))</f>
        <v>31</v>
      </c>
      <c r="F1514" s="9">
        <f t="array" ref="F1514">SUMPRODUCT(COUNTIF(lstDigits,MID(tblSalaries[[#This Row],[How many hours of a day you work on Excel]],ROW($1:$9)+1,1)))</f>
        <v>1</v>
      </c>
      <c r="G1514" s="11" t="str">
        <f t="array" ref="G1514">IFERROR(IF(D1514=1*MID(tblSalaries[[#This Row],[How many hours of a day you work on Excel]],E1514,F1514),"",1*MID(tblSalaries[[#This Row],[How many hours of a day you work on Excel]],E1514,F1514)),0)</f>
        <v/>
      </c>
      <c r="H1514" s="11">
        <f t="shared" si="72"/>
        <v>8</v>
      </c>
      <c r="I1514" s="11">
        <f t="shared" si="73"/>
        <v>8</v>
      </c>
      <c r="J1514" s="11">
        <f t="shared" si="71"/>
        <v>8</v>
      </c>
    </row>
    <row r="1515" spans="2:10">
      <c r="B1515" s="9">
        <f t="array" ref="B1515">MIN(IFERROR(FIND(lstNum,tblSalaries[[#This Row],[How many hours of a day you work on Excel]]),""))</f>
        <v>1</v>
      </c>
      <c r="C1515" s="9">
        <f t="array" ref="C1515">SUMPRODUCT(COUNTIF(lstDigits,MID(tblSalaries[[#This Row],[How many hours of a day you work on Excel]],ROW($1:$9),1)))</f>
        <v>2</v>
      </c>
      <c r="D1515" s="11">
        <f t="array" ref="D1515">IFERROR(1*MID(tblSalaries[[#This Row],[How many hours of a day you work on Excel]],B1515,C1515),0)</f>
        <v>4</v>
      </c>
      <c r="E1515" s="9">
        <f t="array" ref="E1515">MIN(IFERROR(FIND(lstNum,tblSalaries[[#This Row],[How many hours of a day you work on Excel]],B1515+1),""))</f>
        <v>6</v>
      </c>
      <c r="F1515" s="9">
        <f t="array" ref="F1515">SUMPRODUCT(COUNTIF(lstDigits,MID(tblSalaries[[#This Row],[How many hours of a day you work on Excel]],ROW($1:$9)+1,1)))</f>
        <v>1</v>
      </c>
      <c r="G1515" s="11">
        <f t="array" ref="G1515">IFERROR(IF(D1515=1*MID(tblSalaries[[#This Row],[How many hours of a day you work on Excel]],E1515,F1515),"",1*MID(tblSalaries[[#This Row],[How many hours of a day you work on Excel]],E1515,F1515)),0)</f>
        <v>6</v>
      </c>
      <c r="H1515" s="11">
        <f t="shared" si="72"/>
        <v>5</v>
      </c>
      <c r="I1515" s="11">
        <f t="shared" si="73"/>
        <v>4</v>
      </c>
      <c r="J1515" s="11">
        <f t="shared" si="71"/>
        <v>6</v>
      </c>
    </row>
    <row r="1516" spans="2:10">
      <c r="B1516" s="9">
        <f t="array" ref="B1516">MIN(IFERROR(FIND(lstNum,tblSalaries[[#This Row],[How many hours of a day you work on Excel]]),""))</f>
        <v>1</v>
      </c>
      <c r="C1516" s="9">
        <f t="array" ref="C1516">SUMPRODUCT(COUNTIF(lstDigits,MID(tblSalaries[[#This Row],[How many hours of a day you work on Excel]],ROW($1:$9),1)))</f>
        <v>2</v>
      </c>
      <c r="D1516" s="11">
        <f t="array" ref="D1516">IFERROR(1*MID(tblSalaries[[#This Row],[How many hours of a day you work on Excel]],B1516,C1516),0)</f>
        <v>2</v>
      </c>
      <c r="E1516" s="9">
        <f t="array" ref="E1516">MIN(IFERROR(FIND(lstNum,tblSalaries[[#This Row],[How many hours of a day you work on Excel]],B1516+1),""))</f>
        <v>6</v>
      </c>
      <c r="F1516" s="9">
        <f t="array" ref="F1516">SUMPRODUCT(COUNTIF(lstDigits,MID(tblSalaries[[#This Row],[How many hours of a day you work on Excel]],ROW($1:$9)+1,1)))</f>
        <v>1</v>
      </c>
      <c r="G1516" s="11">
        <f t="array" ref="G1516">IFERROR(IF(D1516=1*MID(tblSalaries[[#This Row],[How many hours of a day you work on Excel]],E1516,F1516),"",1*MID(tblSalaries[[#This Row],[How many hours of a day you work on Excel]],E1516,F1516)),0)</f>
        <v>3</v>
      </c>
      <c r="H1516" s="11">
        <f t="shared" si="72"/>
        <v>2.5</v>
      </c>
      <c r="I1516" s="11">
        <f t="shared" si="73"/>
        <v>2</v>
      </c>
      <c r="J1516" s="11">
        <f t="shared" si="71"/>
        <v>3</v>
      </c>
    </row>
    <row r="1517" spans="2:10">
      <c r="B1517" s="9">
        <f t="array" ref="B1517">MIN(IFERROR(FIND(lstNum,tblSalaries[[#This Row],[How many hours of a day you work on Excel]]),""))</f>
        <v>9</v>
      </c>
      <c r="C1517" s="9">
        <f t="array" ref="C1517">SUMPRODUCT(COUNTIF(lstDigits,MID(tblSalaries[[#This Row],[How many hours of a day you work on Excel]],ROW($1:$9),1)))</f>
        <v>1</v>
      </c>
      <c r="D1517" s="11">
        <f t="array" ref="D1517">IFERROR(1*MID(tblSalaries[[#This Row],[How many hours of a day you work on Excel]],B1517,C1517),0)</f>
        <v>8</v>
      </c>
      <c r="E1517" s="9">
        <f t="array" ref="E1517">MIN(IFERROR(FIND(lstNum,tblSalaries[[#This Row],[How many hours of a day you work on Excel]],B1517+1),""))</f>
        <v>31</v>
      </c>
      <c r="F1517" s="9">
        <f t="array" ref="F1517">SUMPRODUCT(COUNTIF(lstDigits,MID(tblSalaries[[#This Row],[How many hours of a day you work on Excel]],ROW($1:$9)+1,1)))</f>
        <v>1</v>
      </c>
      <c r="G1517" s="11" t="str">
        <f t="array" ref="G1517">IFERROR(IF(D1517=1*MID(tblSalaries[[#This Row],[How many hours of a day you work on Excel]],E1517,F1517),"",1*MID(tblSalaries[[#This Row],[How many hours of a day you work on Excel]],E1517,F1517)),0)</f>
        <v/>
      </c>
      <c r="H1517" s="11">
        <f t="shared" si="72"/>
        <v>8</v>
      </c>
      <c r="I1517" s="11">
        <f t="shared" si="73"/>
        <v>8</v>
      </c>
      <c r="J1517" s="11">
        <f t="shared" si="71"/>
        <v>8</v>
      </c>
    </row>
    <row r="1518" spans="2:10">
      <c r="B1518" s="9">
        <f t="array" ref="B1518">MIN(IFERROR(FIND(lstNum,tblSalaries[[#This Row],[How many hours of a day you work on Excel]]),""))</f>
        <v>1</v>
      </c>
      <c r="C1518" s="9">
        <f t="array" ref="C1518">SUMPRODUCT(COUNTIF(lstDigits,MID(tblSalaries[[#This Row],[How many hours of a day you work on Excel]],ROW($1:$9),1)))</f>
        <v>2</v>
      </c>
      <c r="D1518" s="11">
        <f t="array" ref="D1518">IFERROR(1*MID(tblSalaries[[#This Row],[How many hours of a day you work on Excel]],B1518,C1518),0)</f>
        <v>4</v>
      </c>
      <c r="E1518" s="9">
        <f t="array" ref="E1518">MIN(IFERROR(FIND(lstNum,tblSalaries[[#This Row],[How many hours of a day you work on Excel]],B1518+1),""))</f>
        <v>6</v>
      </c>
      <c r="F1518" s="9">
        <f t="array" ref="F1518">SUMPRODUCT(COUNTIF(lstDigits,MID(tblSalaries[[#This Row],[How many hours of a day you work on Excel]],ROW($1:$9)+1,1)))</f>
        <v>1</v>
      </c>
      <c r="G1518" s="11">
        <f t="array" ref="G1518">IFERROR(IF(D1518=1*MID(tblSalaries[[#This Row],[How many hours of a day you work on Excel]],E1518,F1518),"",1*MID(tblSalaries[[#This Row],[How many hours of a day you work on Excel]],E1518,F1518)),0)</f>
        <v>6</v>
      </c>
      <c r="H1518" s="11">
        <f t="shared" si="72"/>
        <v>5</v>
      </c>
      <c r="I1518" s="11">
        <f t="shared" si="73"/>
        <v>4</v>
      </c>
      <c r="J1518" s="11">
        <f t="shared" si="71"/>
        <v>6</v>
      </c>
    </row>
    <row r="1519" spans="2:10">
      <c r="B1519" s="9">
        <f t="array" ref="B1519">MIN(IFERROR(FIND(lstNum,tblSalaries[[#This Row],[How many hours of a day you work on Excel]]),""))</f>
        <v>9</v>
      </c>
      <c r="C1519" s="9">
        <f t="array" ref="C1519">SUMPRODUCT(COUNTIF(lstDigits,MID(tblSalaries[[#This Row],[How many hours of a day you work on Excel]],ROW($1:$9),1)))</f>
        <v>1</v>
      </c>
      <c r="D1519" s="11">
        <f t="array" ref="D1519">IFERROR(1*MID(tblSalaries[[#This Row],[How many hours of a day you work on Excel]],B1519,C1519),0)</f>
        <v>8</v>
      </c>
      <c r="E1519" s="9">
        <f t="array" ref="E1519">MIN(IFERROR(FIND(lstNum,tblSalaries[[#This Row],[How many hours of a day you work on Excel]],B1519+1),""))</f>
        <v>31</v>
      </c>
      <c r="F1519" s="9">
        <f t="array" ref="F1519">SUMPRODUCT(COUNTIF(lstDigits,MID(tblSalaries[[#This Row],[How many hours of a day you work on Excel]],ROW($1:$9)+1,1)))</f>
        <v>1</v>
      </c>
      <c r="G1519" s="11" t="str">
        <f t="array" ref="G1519">IFERROR(IF(D1519=1*MID(tblSalaries[[#This Row],[How many hours of a day you work on Excel]],E1519,F1519),"",1*MID(tblSalaries[[#This Row],[How many hours of a day you work on Excel]],E1519,F1519)),0)</f>
        <v/>
      </c>
      <c r="H1519" s="11">
        <f t="shared" si="72"/>
        <v>8</v>
      </c>
      <c r="I1519" s="11">
        <f t="shared" si="73"/>
        <v>8</v>
      </c>
      <c r="J1519" s="11">
        <f t="shared" si="71"/>
        <v>8</v>
      </c>
    </row>
    <row r="1520" spans="2:10">
      <c r="B1520" s="9">
        <f t="array" ref="B1520">MIN(IFERROR(FIND(lstNum,tblSalaries[[#This Row],[How many hours of a day you work on Excel]]),""))</f>
        <v>1</v>
      </c>
      <c r="C1520" s="9">
        <f t="array" ref="C1520">SUMPRODUCT(COUNTIF(lstDigits,MID(tblSalaries[[#This Row],[How many hours of a day you work on Excel]],ROW($1:$9),1)))</f>
        <v>2</v>
      </c>
      <c r="D1520" s="11">
        <f t="array" ref="D1520">IFERROR(1*MID(tblSalaries[[#This Row],[How many hours of a day you work on Excel]],B1520,C1520),0)</f>
        <v>4</v>
      </c>
      <c r="E1520" s="9">
        <f t="array" ref="E1520">MIN(IFERROR(FIND(lstNum,tblSalaries[[#This Row],[How many hours of a day you work on Excel]],B1520+1),""))</f>
        <v>6</v>
      </c>
      <c r="F1520" s="9">
        <f t="array" ref="F1520">SUMPRODUCT(COUNTIF(lstDigits,MID(tblSalaries[[#This Row],[How many hours of a day you work on Excel]],ROW($1:$9)+1,1)))</f>
        <v>1</v>
      </c>
      <c r="G1520" s="11">
        <f t="array" ref="G1520">IFERROR(IF(D1520=1*MID(tblSalaries[[#This Row],[How many hours of a day you work on Excel]],E1520,F1520),"",1*MID(tblSalaries[[#This Row],[How many hours of a day you work on Excel]],E1520,F1520)),0)</f>
        <v>6</v>
      </c>
      <c r="H1520" s="11">
        <f t="shared" si="72"/>
        <v>5</v>
      </c>
      <c r="I1520" s="11">
        <f t="shared" si="73"/>
        <v>4</v>
      </c>
      <c r="J1520" s="11">
        <f t="shared" si="71"/>
        <v>6</v>
      </c>
    </row>
    <row r="1521" spans="2:10">
      <c r="B1521" s="9">
        <f t="array" ref="B1521">MIN(IFERROR(FIND(lstNum,tblSalaries[[#This Row],[How many hours of a day you work on Excel]]),""))</f>
        <v>1</v>
      </c>
      <c r="C1521" s="9">
        <f t="array" ref="C1521">SUMPRODUCT(COUNTIF(lstDigits,MID(tblSalaries[[#This Row],[How many hours of a day you work on Excel]],ROW($1:$9),1)))</f>
        <v>2</v>
      </c>
      <c r="D1521" s="11">
        <f t="array" ref="D1521">IFERROR(1*MID(tblSalaries[[#This Row],[How many hours of a day you work on Excel]],B1521,C1521),0)</f>
        <v>1</v>
      </c>
      <c r="E1521" s="9">
        <f t="array" ref="E1521">MIN(IFERROR(FIND(lstNum,tblSalaries[[#This Row],[How many hours of a day you work on Excel]],B1521+1),""))</f>
        <v>6</v>
      </c>
      <c r="F1521" s="9">
        <f t="array" ref="F1521">SUMPRODUCT(COUNTIF(lstDigits,MID(tblSalaries[[#This Row],[How many hours of a day you work on Excel]],ROW($1:$9)+1,1)))</f>
        <v>1</v>
      </c>
      <c r="G1521" s="11">
        <f t="array" ref="G1521">IFERROR(IF(D1521=1*MID(tblSalaries[[#This Row],[How many hours of a day you work on Excel]],E1521,F1521),"",1*MID(tblSalaries[[#This Row],[How many hours of a day you work on Excel]],E1521,F1521)),0)</f>
        <v>2</v>
      </c>
      <c r="H1521" s="11">
        <f t="shared" si="72"/>
        <v>1.5</v>
      </c>
      <c r="I1521" s="11">
        <f t="shared" si="73"/>
        <v>1</v>
      </c>
      <c r="J1521" s="11">
        <f t="shared" si="71"/>
        <v>2</v>
      </c>
    </row>
    <row r="1522" spans="2:10">
      <c r="B1522" s="9">
        <f t="array" ref="B1522">MIN(IFERROR(FIND(lstNum,tblSalaries[[#This Row],[How many hours of a day you work on Excel]]),""))</f>
        <v>1</v>
      </c>
      <c r="C1522" s="9">
        <f t="array" ref="C1522">SUMPRODUCT(COUNTIF(lstDigits,MID(tblSalaries[[#This Row],[How many hours of a day you work on Excel]],ROW($1:$9),1)))</f>
        <v>2</v>
      </c>
      <c r="D1522" s="11">
        <f t="array" ref="D1522">IFERROR(1*MID(tblSalaries[[#This Row],[How many hours of a day you work on Excel]],B1522,C1522),0)</f>
        <v>4</v>
      </c>
      <c r="E1522" s="9">
        <f t="array" ref="E1522">MIN(IFERROR(FIND(lstNum,tblSalaries[[#This Row],[How many hours of a day you work on Excel]],B1522+1),""))</f>
        <v>6</v>
      </c>
      <c r="F1522" s="9">
        <f t="array" ref="F1522">SUMPRODUCT(COUNTIF(lstDigits,MID(tblSalaries[[#This Row],[How many hours of a day you work on Excel]],ROW($1:$9)+1,1)))</f>
        <v>1</v>
      </c>
      <c r="G1522" s="11">
        <f t="array" ref="G1522">IFERROR(IF(D1522=1*MID(tblSalaries[[#This Row],[How many hours of a day you work on Excel]],E1522,F1522),"",1*MID(tblSalaries[[#This Row],[How many hours of a day you work on Excel]],E1522,F1522)),0)</f>
        <v>6</v>
      </c>
      <c r="H1522" s="11">
        <f t="shared" si="72"/>
        <v>5</v>
      </c>
      <c r="I1522" s="11">
        <f t="shared" si="73"/>
        <v>4</v>
      </c>
      <c r="J1522" s="11">
        <f t="shared" si="71"/>
        <v>6</v>
      </c>
    </row>
    <row r="1523" spans="2:10">
      <c r="B1523" s="9">
        <f t="array" ref="B1523">MIN(IFERROR(FIND(lstNum,tblSalaries[[#This Row],[How many hours of a day you work on Excel]]),""))</f>
        <v>1</v>
      </c>
      <c r="C1523" s="9">
        <f t="array" ref="C1523">SUMPRODUCT(COUNTIF(lstDigits,MID(tblSalaries[[#This Row],[How many hours of a day you work on Excel]],ROW($1:$9),1)))</f>
        <v>2</v>
      </c>
      <c r="D1523" s="11">
        <f t="array" ref="D1523">IFERROR(1*MID(tblSalaries[[#This Row],[How many hours of a day you work on Excel]],B1523,C1523),0)</f>
        <v>4</v>
      </c>
      <c r="E1523" s="9">
        <f t="array" ref="E1523">MIN(IFERROR(FIND(lstNum,tblSalaries[[#This Row],[How many hours of a day you work on Excel]],B1523+1),""))</f>
        <v>6</v>
      </c>
      <c r="F1523" s="9">
        <f t="array" ref="F1523">SUMPRODUCT(COUNTIF(lstDigits,MID(tblSalaries[[#This Row],[How many hours of a day you work on Excel]],ROW($1:$9)+1,1)))</f>
        <v>1</v>
      </c>
      <c r="G1523" s="11">
        <f t="array" ref="G1523">IFERROR(IF(D1523=1*MID(tblSalaries[[#This Row],[How many hours of a day you work on Excel]],E1523,F1523),"",1*MID(tblSalaries[[#This Row],[How many hours of a day you work on Excel]],E1523,F1523)),0)</f>
        <v>6</v>
      </c>
      <c r="H1523" s="11">
        <f t="shared" si="72"/>
        <v>5</v>
      </c>
      <c r="I1523" s="11">
        <f t="shared" si="73"/>
        <v>4</v>
      </c>
      <c r="J1523" s="11">
        <f t="shared" si="71"/>
        <v>6</v>
      </c>
    </row>
    <row r="1524" spans="2:10">
      <c r="B1524" s="9">
        <f t="array" ref="B1524">MIN(IFERROR(FIND(lstNum,tblSalaries[[#This Row],[How many hours of a day you work on Excel]]),""))</f>
        <v>9</v>
      </c>
      <c r="C1524" s="9">
        <f t="array" ref="C1524">SUMPRODUCT(COUNTIF(lstDigits,MID(tblSalaries[[#This Row],[How many hours of a day you work on Excel]],ROW($1:$9),1)))</f>
        <v>1</v>
      </c>
      <c r="D1524" s="11">
        <f t="array" ref="D1524">IFERROR(1*MID(tblSalaries[[#This Row],[How many hours of a day you work on Excel]],B1524,C1524),0)</f>
        <v>8</v>
      </c>
      <c r="E1524" s="9">
        <f t="array" ref="E1524">MIN(IFERROR(FIND(lstNum,tblSalaries[[#This Row],[How many hours of a day you work on Excel]],B1524+1),""))</f>
        <v>31</v>
      </c>
      <c r="F1524" s="9">
        <f t="array" ref="F1524">SUMPRODUCT(COUNTIF(lstDigits,MID(tblSalaries[[#This Row],[How many hours of a day you work on Excel]],ROW($1:$9)+1,1)))</f>
        <v>1</v>
      </c>
      <c r="G1524" s="11" t="str">
        <f t="array" ref="G1524">IFERROR(IF(D1524=1*MID(tblSalaries[[#This Row],[How many hours of a day you work on Excel]],E1524,F1524),"",1*MID(tblSalaries[[#This Row],[How many hours of a day you work on Excel]],E1524,F1524)),0)</f>
        <v/>
      </c>
      <c r="H1524" s="11">
        <f t="shared" si="72"/>
        <v>8</v>
      </c>
      <c r="I1524" s="11">
        <f t="shared" si="73"/>
        <v>8</v>
      </c>
      <c r="J1524" s="11">
        <f t="shared" si="71"/>
        <v>8</v>
      </c>
    </row>
    <row r="1525" spans="2:10">
      <c r="B1525" s="9">
        <f t="array" ref="B1525">MIN(IFERROR(FIND(lstNum,tblSalaries[[#This Row],[How many hours of a day you work on Excel]]),""))</f>
        <v>9</v>
      </c>
      <c r="C1525" s="9">
        <f t="array" ref="C1525">SUMPRODUCT(COUNTIF(lstDigits,MID(tblSalaries[[#This Row],[How many hours of a day you work on Excel]],ROW($1:$9),1)))</f>
        <v>1</v>
      </c>
      <c r="D1525" s="11">
        <f t="array" ref="D1525">IFERROR(1*MID(tblSalaries[[#This Row],[How many hours of a day you work on Excel]],B1525,C1525),0)</f>
        <v>8</v>
      </c>
      <c r="E1525" s="9">
        <f t="array" ref="E1525">MIN(IFERROR(FIND(lstNum,tblSalaries[[#This Row],[How many hours of a day you work on Excel]],B1525+1),""))</f>
        <v>31</v>
      </c>
      <c r="F1525" s="9">
        <f t="array" ref="F1525">SUMPRODUCT(COUNTIF(lstDigits,MID(tblSalaries[[#This Row],[How many hours of a day you work on Excel]],ROW($1:$9)+1,1)))</f>
        <v>1</v>
      </c>
      <c r="G1525" s="11" t="str">
        <f t="array" ref="G1525">IFERROR(IF(D1525=1*MID(tblSalaries[[#This Row],[How many hours of a day you work on Excel]],E1525,F1525),"",1*MID(tblSalaries[[#This Row],[How many hours of a day you work on Excel]],E1525,F1525)),0)</f>
        <v/>
      </c>
      <c r="H1525" s="11">
        <f t="shared" si="72"/>
        <v>8</v>
      </c>
      <c r="I1525" s="11">
        <f t="shared" si="73"/>
        <v>8</v>
      </c>
      <c r="J1525" s="11">
        <f t="shared" si="71"/>
        <v>8</v>
      </c>
    </row>
    <row r="1526" spans="2:10">
      <c r="B1526" s="9">
        <f t="array" ref="B1526">MIN(IFERROR(FIND(lstNum,tblSalaries[[#This Row],[How many hours of a day you work on Excel]]),""))</f>
        <v>9</v>
      </c>
      <c r="C1526" s="9">
        <f t="array" ref="C1526">SUMPRODUCT(COUNTIF(lstDigits,MID(tblSalaries[[#This Row],[How many hours of a day you work on Excel]],ROW($1:$9),1)))</f>
        <v>1</v>
      </c>
      <c r="D1526" s="11">
        <f t="array" ref="D1526">IFERROR(1*MID(tblSalaries[[#This Row],[How many hours of a day you work on Excel]],B1526,C1526),0)</f>
        <v>8</v>
      </c>
      <c r="E1526" s="9">
        <f t="array" ref="E1526">MIN(IFERROR(FIND(lstNum,tblSalaries[[#This Row],[How many hours of a day you work on Excel]],B1526+1),""))</f>
        <v>31</v>
      </c>
      <c r="F1526" s="9">
        <f t="array" ref="F1526">SUMPRODUCT(COUNTIF(lstDigits,MID(tblSalaries[[#This Row],[How many hours of a day you work on Excel]],ROW($1:$9)+1,1)))</f>
        <v>1</v>
      </c>
      <c r="G1526" s="11" t="str">
        <f t="array" ref="G1526">IFERROR(IF(D1526=1*MID(tblSalaries[[#This Row],[How many hours of a day you work on Excel]],E1526,F1526),"",1*MID(tblSalaries[[#This Row],[How many hours of a day you work on Excel]],E1526,F1526)),0)</f>
        <v/>
      </c>
      <c r="H1526" s="11">
        <f t="shared" si="72"/>
        <v>8</v>
      </c>
      <c r="I1526" s="11">
        <f t="shared" si="73"/>
        <v>8</v>
      </c>
      <c r="J1526" s="11">
        <f t="shared" si="71"/>
        <v>8</v>
      </c>
    </row>
    <row r="1527" spans="2:10">
      <c r="B1527" s="9">
        <f t="array" ref="B1527">MIN(IFERROR(FIND(lstNum,tblSalaries[[#This Row],[How many hours of a day you work on Excel]]),""))</f>
        <v>1</v>
      </c>
      <c r="C1527" s="9">
        <f t="array" ref="C1527">SUMPRODUCT(COUNTIF(lstDigits,MID(tblSalaries[[#This Row],[How many hours of a day you work on Excel]],ROW($1:$9),1)))</f>
        <v>2</v>
      </c>
      <c r="D1527" s="11">
        <f t="array" ref="D1527">IFERROR(1*MID(tblSalaries[[#This Row],[How many hours of a day you work on Excel]],B1527,C1527),0)</f>
        <v>4</v>
      </c>
      <c r="E1527" s="9">
        <f t="array" ref="E1527">MIN(IFERROR(FIND(lstNum,tblSalaries[[#This Row],[How many hours of a day you work on Excel]],B1527+1),""))</f>
        <v>6</v>
      </c>
      <c r="F1527" s="9">
        <f t="array" ref="F1527">SUMPRODUCT(COUNTIF(lstDigits,MID(tblSalaries[[#This Row],[How many hours of a day you work on Excel]],ROW($1:$9)+1,1)))</f>
        <v>1</v>
      </c>
      <c r="G1527" s="11">
        <f t="array" ref="G1527">IFERROR(IF(D1527=1*MID(tblSalaries[[#This Row],[How many hours of a day you work on Excel]],E1527,F1527),"",1*MID(tblSalaries[[#This Row],[How many hours of a day you work on Excel]],E1527,F1527)),0)</f>
        <v>6</v>
      </c>
      <c r="H1527" s="11">
        <f t="shared" si="72"/>
        <v>5</v>
      </c>
      <c r="I1527" s="11">
        <f t="shared" si="73"/>
        <v>4</v>
      </c>
      <c r="J1527" s="11">
        <f t="shared" si="71"/>
        <v>6</v>
      </c>
    </row>
    <row r="1528" spans="2:10">
      <c r="B1528" s="9">
        <f t="array" ref="B1528">MIN(IFERROR(FIND(lstNum,tblSalaries[[#This Row],[How many hours of a day you work on Excel]]),""))</f>
        <v>1</v>
      </c>
      <c r="C1528" s="9">
        <f t="array" ref="C1528">SUMPRODUCT(COUNTIF(lstDigits,MID(tblSalaries[[#This Row],[How many hours of a day you work on Excel]],ROW($1:$9),1)))</f>
        <v>2</v>
      </c>
      <c r="D1528" s="11">
        <f t="array" ref="D1528">IFERROR(1*MID(tblSalaries[[#This Row],[How many hours of a day you work on Excel]],B1528,C1528),0)</f>
        <v>4</v>
      </c>
      <c r="E1528" s="9">
        <f t="array" ref="E1528">MIN(IFERROR(FIND(lstNum,tblSalaries[[#This Row],[How many hours of a day you work on Excel]],B1528+1),""))</f>
        <v>6</v>
      </c>
      <c r="F1528" s="9">
        <f t="array" ref="F1528">SUMPRODUCT(COUNTIF(lstDigits,MID(tblSalaries[[#This Row],[How many hours of a day you work on Excel]],ROW($1:$9)+1,1)))</f>
        <v>1</v>
      </c>
      <c r="G1528" s="11">
        <f t="array" ref="G1528">IFERROR(IF(D1528=1*MID(tblSalaries[[#This Row],[How many hours of a day you work on Excel]],E1528,F1528),"",1*MID(tblSalaries[[#This Row],[How many hours of a day you work on Excel]],E1528,F1528)),0)</f>
        <v>6</v>
      </c>
      <c r="H1528" s="11">
        <f t="shared" si="72"/>
        <v>5</v>
      </c>
      <c r="I1528" s="11">
        <f t="shared" si="73"/>
        <v>4</v>
      </c>
      <c r="J1528" s="11">
        <f t="shared" si="71"/>
        <v>6</v>
      </c>
    </row>
    <row r="1529" spans="2:10">
      <c r="B1529" s="9">
        <f t="array" ref="B1529">MIN(IFERROR(FIND(lstNum,tblSalaries[[#This Row],[How many hours of a day you work on Excel]]),""))</f>
        <v>1</v>
      </c>
      <c r="C1529" s="9">
        <f t="array" ref="C1529">SUMPRODUCT(COUNTIF(lstDigits,MID(tblSalaries[[#This Row],[How many hours of a day you work on Excel]],ROW($1:$9),1)))</f>
        <v>2</v>
      </c>
      <c r="D1529" s="11">
        <f t="array" ref="D1529">IFERROR(1*MID(tblSalaries[[#This Row],[How many hours of a day you work on Excel]],B1529,C1529),0)</f>
        <v>4</v>
      </c>
      <c r="E1529" s="9">
        <f t="array" ref="E1529">MIN(IFERROR(FIND(lstNum,tblSalaries[[#This Row],[How many hours of a day you work on Excel]],B1529+1),""))</f>
        <v>6</v>
      </c>
      <c r="F1529" s="9">
        <f t="array" ref="F1529">SUMPRODUCT(COUNTIF(lstDigits,MID(tblSalaries[[#This Row],[How many hours of a day you work on Excel]],ROW($1:$9)+1,1)))</f>
        <v>1</v>
      </c>
      <c r="G1529" s="11">
        <f t="array" ref="G1529">IFERROR(IF(D1529=1*MID(tblSalaries[[#This Row],[How many hours of a day you work on Excel]],E1529,F1529),"",1*MID(tblSalaries[[#This Row],[How many hours of a day you work on Excel]],E1529,F1529)),0)</f>
        <v>6</v>
      </c>
      <c r="H1529" s="11">
        <f t="shared" si="72"/>
        <v>5</v>
      </c>
      <c r="I1529" s="11">
        <f t="shared" si="73"/>
        <v>4</v>
      </c>
      <c r="J1529" s="11">
        <f t="shared" si="71"/>
        <v>6</v>
      </c>
    </row>
    <row r="1530" spans="2:10">
      <c r="B1530" s="9">
        <f t="array" ref="B1530">MIN(IFERROR(FIND(lstNum,tblSalaries[[#This Row],[How many hours of a day you work on Excel]]),""))</f>
        <v>1</v>
      </c>
      <c r="C1530" s="9">
        <f t="array" ref="C1530">SUMPRODUCT(COUNTIF(lstDigits,MID(tblSalaries[[#This Row],[How many hours of a day you work on Excel]],ROW($1:$9),1)))</f>
        <v>2</v>
      </c>
      <c r="D1530" s="11">
        <f t="array" ref="D1530">IFERROR(1*MID(tblSalaries[[#This Row],[How many hours of a day you work on Excel]],B1530,C1530),0)</f>
        <v>4</v>
      </c>
      <c r="E1530" s="9">
        <f t="array" ref="E1530">MIN(IFERROR(FIND(lstNum,tblSalaries[[#This Row],[How many hours of a day you work on Excel]],B1530+1),""))</f>
        <v>6</v>
      </c>
      <c r="F1530" s="9">
        <f t="array" ref="F1530">SUMPRODUCT(COUNTIF(lstDigits,MID(tblSalaries[[#This Row],[How many hours of a day you work on Excel]],ROW($1:$9)+1,1)))</f>
        <v>1</v>
      </c>
      <c r="G1530" s="11">
        <f t="array" ref="G1530">IFERROR(IF(D1530=1*MID(tblSalaries[[#This Row],[How many hours of a day you work on Excel]],E1530,F1530),"",1*MID(tblSalaries[[#This Row],[How many hours of a day you work on Excel]],E1530,F1530)),0)</f>
        <v>6</v>
      </c>
      <c r="H1530" s="11">
        <f t="shared" si="72"/>
        <v>5</v>
      </c>
      <c r="I1530" s="11">
        <f t="shared" si="73"/>
        <v>4</v>
      </c>
      <c r="J1530" s="11">
        <f t="shared" si="71"/>
        <v>6</v>
      </c>
    </row>
    <row r="1531" spans="2:10">
      <c r="B1531" s="9">
        <f t="array" ref="B1531">MIN(IFERROR(FIND(lstNum,tblSalaries[[#This Row],[How many hours of a day you work on Excel]]),""))</f>
        <v>1</v>
      </c>
      <c r="C1531" s="9">
        <f t="array" ref="C1531">SUMPRODUCT(COUNTIF(lstDigits,MID(tblSalaries[[#This Row],[How many hours of a day you work on Excel]],ROW($1:$9),1)))</f>
        <v>2</v>
      </c>
      <c r="D1531" s="11">
        <f t="array" ref="D1531">IFERROR(1*MID(tblSalaries[[#This Row],[How many hours of a day you work on Excel]],B1531,C1531),0)</f>
        <v>1</v>
      </c>
      <c r="E1531" s="9">
        <f t="array" ref="E1531">MIN(IFERROR(FIND(lstNum,tblSalaries[[#This Row],[How many hours of a day you work on Excel]],B1531+1),""))</f>
        <v>6</v>
      </c>
      <c r="F1531" s="9">
        <f t="array" ref="F1531">SUMPRODUCT(COUNTIF(lstDigits,MID(tblSalaries[[#This Row],[How many hours of a day you work on Excel]],ROW($1:$9)+1,1)))</f>
        <v>1</v>
      </c>
      <c r="G1531" s="11">
        <f t="array" ref="G1531">IFERROR(IF(D1531=1*MID(tblSalaries[[#This Row],[How many hours of a day you work on Excel]],E1531,F1531),"",1*MID(tblSalaries[[#This Row],[How many hours of a day you work on Excel]],E1531,F1531)),0)</f>
        <v>2</v>
      </c>
      <c r="H1531" s="11">
        <f t="shared" si="72"/>
        <v>1.5</v>
      </c>
      <c r="I1531" s="11">
        <f t="shared" si="73"/>
        <v>1</v>
      </c>
      <c r="J1531" s="11">
        <f t="shared" si="71"/>
        <v>2</v>
      </c>
    </row>
    <row r="1532" spans="2:10">
      <c r="B1532" s="9">
        <f t="array" ref="B1532">MIN(IFERROR(FIND(lstNum,tblSalaries[[#This Row],[How many hours of a day you work on Excel]]),""))</f>
        <v>1</v>
      </c>
      <c r="C1532" s="9">
        <f t="array" ref="C1532">SUMPRODUCT(COUNTIF(lstDigits,MID(tblSalaries[[#This Row],[How many hours of a day you work on Excel]],ROW($1:$9),1)))</f>
        <v>2</v>
      </c>
      <c r="D1532" s="11">
        <f t="array" ref="D1532">IFERROR(1*MID(tblSalaries[[#This Row],[How many hours of a day you work on Excel]],B1532,C1532),0)</f>
        <v>4</v>
      </c>
      <c r="E1532" s="9">
        <f t="array" ref="E1532">MIN(IFERROR(FIND(lstNum,tblSalaries[[#This Row],[How many hours of a day you work on Excel]],B1532+1),""))</f>
        <v>6</v>
      </c>
      <c r="F1532" s="9">
        <f t="array" ref="F1532">SUMPRODUCT(COUNTIF(lstDigits,MID(tblSalaries[[#This Row],[How many hours of a day you work on Excel]],ROW($1:$9)+1,1)))</f>
        <v>1</v>
      </c>
      <c r="G1532" s="11">
        <f t="array" ref="G1532">IFERROR(IF(D1532=1*MID(tblSalaries[[#This Row],[How many hours of a day you work on Excel]],E1532,F1532),"",1*MID(tblSalaries[[#This Row],[How many hours of a day you work on Excel]],E1532,F1532)),0)</f>
        <v>6</v>
      </c>
      <c r="H1532" s="11">
        <f t="shared" si="72"/>
        <v>5</v>
      </c>
      <c r="I1532" s="11">
        <f t="shared" si="73"/>
        <v>4</v>
      </c>
      <c r="J1532" s="11">
        <f t="shared" si="71"/>
        <v>6</v>
      </c>
    </row>
    <row r="1533" spans="2:10">
      <c r="B1533" s="9">
        <f t="array" ref="B1533">MIN(IFERROR(FIND(lstNum,tblSalaries[[#This Row],[How many hours of a day you work on Excel]]),""))</f>
        <v>9</v>
      </c>
      <c r="C1533" s="9">
        <f t="array" ref="C1533">SUMPRODUCT(COUNTIF(lstDigits,MID(tblSalaries[[#This Row],[How many hours of a day you work on Excel]],ROW($1:$9),1)))</f>
        <v>1</v>
      </c>
      <c r="D1533" s="11">
        <f t="array" ref="D1533">IFERROR(1*MID(tblSalaries[[#This Row],[How many hours of a day you work on Excel]],B1533,C1533),0)</f>
        <v>8</v>
      </c>
      <c r="E1533" s="9">
        <f t="array" ref="E1533">MIN(IFERROR(FIND(lstNum,tblSalaries[[#This Row],[How many hours of a day you work on Excel]],B1533+1),""))</f>
        <v>31</v>
      </c>
      <c r="F1533" s="9">
        <f t="array" ref="F1533">SUMPRODUCT(COUNTIF(lstDigits,MID(tblSalaries[[#This Row],[How many hours of a day you work on Excel]],ROW($1:$9)+1,1)))</f>
        <v>1</v>
      </c>
      <c r="G1533" s="11" t="str">
        <f t="array" ref="G1533">IFERROR(IF(D1533=1*MID(tblSalaries[[#This Row],[How many hours of a day you work on Excel]],E1533,F1533),"",1*MID(tblSalaries[[#This Row],[How many hours of a day you work on Excel]],E1533,F1533)),0)</f>
        <v/>
      </c>
      <c r="H1533" s="11">
        <f t="shared" si="72"/>
        <v>8</v>
      </c>
      <c r="I1533" s="11">
        <f t="shared" si="73"/>
        <v>8</v>
      </c>
      <c r="J1533" s="11">
        <f t="shared" si="71"/>
        <v>8</v>
      </c>
    </row>
    <row r="1534" spans="2:10">
      <c r="B1534" s="9">
        <f t="array" ref="B1534">MIN(IFERROR(FIND(lstNum,tblSalaries[[#This Row],[How many hours of a day you work on Excel]]),""))</f>
        <v>1</v>
      </c>
      <c r="C1534" s="9">
        <f t="array" ref="C1534">SUMPRODUCT(COUNTIF(lstDigits,MID(tblSalaries[[#This Row],[How many hours of a day you work on Excel]],ROW($1:$9),1)))</f>
        <v>2</v>
      </c>
      <c r="D1534" s="11">
        <f t="array" ref="D1534">IFERROR(1*MID(tblSalaries[[#This Row],[How many hours of a day you work on Excel]],B1534,C1534),0)</f>
        <v>4</v>
      </c>
      <c r="E1534" s="9">
        <f t="array" ref="E1534">MIN(IFERROR(FIND(lstNum,tblSalaries[[#This Row],[How many hours of a day you work on Excel]],B1534+1),""))</f>
        <v>6</v>
      </c>
      <c r="F1534" s="9">
        <f t="array" ref="F1534">SUMPRODUCT(COUNTIF(lstDigits,MID(tblSalaries[[#This Row],[How many hours of a day you work on Excel]],ROW($1:$9)+1,1)))</f>
        <v>1</v>
      </c>
      <c r="G1534" s="11">
        <f t="array" ref="G1534">IFERROR(IF(D1534=1*MID(tblSalaries[[#This Row],[How many hours of a day you work on Excel]],E1534,F1534),"",1*MID(tblSalaries[[#This Row],[How many hours of a day you work on Excel]],E1534,F1534)),0)</f>
        <v>6</v>
      </c>
      <c r="H1534" s="11">
        <f t="shared" si="72"/>
        <v>5</v>
      </c>
      <c r="I1534" s="11">
        <f t="shared" si="73"/>
        <v>4</v>
      </c>
      <c r="J1534" s="11">
        <f t="shared" si="71"/>
        <v>6</v>
      </c>
    </row>
    <row r="1535" spans="2:10">
      <c r="B1535" s="9">
        <f t="array" ref="B1535">MIN(IFERROR(FIND(lstNum,tblSalaries[[#This Row],[How many hours of a day you work on Excel]]),""))</f>
        <v>9</v>
      </c>
      <c r="C1535" s="9">
        <f t="array" ref="C1535">SUMPRODUCT(COUNTIF(lstDigits,MID(tblSalaries[[#This Row],[How many hours of a day you work on Excel]],ROW($1:$9),1)))</f>
        <v>1</v>
      </c>
      <c r="D1535" s="11">
        <f t="array" ref="D1535">IFERROR(1*MID(tblSalaries[[#This Row],[How many hours of a day you work on Excel]],B1535,C1535),0)</f>
        <v>8</v>
      </c>
      <c r="E1535" s="9">
        <f t="array" ref="E1535">MIN(IFERROR(FIND(lstNum,tblSalaries[[#This Row],[How many hours of a day you work on Excel]],B1535+1),""))</f>
        <v>31</v>
      </c>
      <c r="F1535" s="9">
        <f t="array" ref="F1535">SUMPRODUCT(COUNTIF(lstDigits,MID(tblSalaries[[#This Row],[How many hours of a day you work on Excel]],ROW($1:$9)+1,1)))</f>
        <v>1</v>
      </c>
      <c r="G1535" s="11" t="str">
        <f t="array" ref="G1535">IFERROR(IF(D1535=1*MID(tblSalaries[[#This Row],[How many hours of a day you work on Excel]],E1535,F1535),"",1*MID(tblSalaries[[#This Row],[How many hours of a day you work on Excel]],E1535,F1535)),0)</f>
        <v/>
      </c>
      <c r="H1535" s="11">
        <f t="shared" si="72"/>
        <v>8</v>
      </c>
      <c r="I1535" s="11">
        <f t="shared" si="73"/>
        <v>8</v>
      </c>
      <c r="J1535" s="11">
        <f t="shared" si="71"/>
        <v>8</v>
      </c>
    </row>
    <row r="1536" spans="2:10">
      <c r="B1536" s="9">
        <f t="array" ref="B1536">MIN(IFERROR(FIND(lstNum,tblSalaries[[#This Row],[How many hours of a day you work on Excel]]),""))</f>
        <v>1</v>
      </c>
      <c r="C1536" s="9">
        <f t="array" ref="C1536">SUMPRODUCT(COUNTIF(lstDigits,MID(tblSalaries[[#This Row],[How many hours of a day you work on Excel]],ROW($1:$9),1)))</f>
        <v>2</v>
      </c>
      <c r="D1536" s="11">
        <f t="array" ref="D1536">IFERROR(1*MID(tblSalaries[[#This Row],[How many hours of a day you work on Excel]],B1536,C1536),0)</f>
        <v>4</v>
      </c>
      <c r="E1536" s="9">
        <f t="array" ref="E1536">MIN(IFERROR(FIND(lstNum,tblSalaries[[#This Row],[How many hours of a day you work on Excel]],B1536+1),""))</f>
        <v>6</v>
      </c>
      <c r="F1536" s="9">
        <f t="array" ref="F1536">SUMPRODUCT(COUNTIF(lstDigits,MID(tblSalaries[[#This Row],[How many hours of a day you work on Excel]],ROW($1:$9)+1,1)))</f>
        <v>1</v>
      </c>
      <c r="G1536" s="11">
        <f t="array" ref="G1536">IFERROR(IF(D1536=1*MID(tblSalaries[[#This Row],[How many hours of a day you work on Excel]],E1536,F1536),"",1*MID(tblSalaries[[#This Row],[How many hours of a day you work on Excel]],E1536,F1536)),0)</f>
        <v>6</v>
      </c>
      <c r="H1536" s="11">
        <f t="shared" si="72"/>
        <v>5</v>
      </c>
      <c r="I1536" s="11">
        <f t="shared" si="73"/>
        <v>4</v>
      </c>
      <c r="J1536" s="11">
        <f t="shared" si="71"/>
        <v>6</v>
      </c>
    </row>
    <row r="1537" spans="2:10">
      <c r="B1537" s="9">
        <f t="array" ref="B1537">MIN(IFERROR(FIND(lstNum,tblSalaries[[#This Row],[How many hours of a day you work on Excel]]),""))</f>
        <v>9</v>
      </c>
      <c r="C1537" s="9">
        <f t="array" ref="C1537">SUMPRODUCT(COUNTIF(lstDigits,MID(tblSalaries[[#This Row],[How many hours of a day you work on Excel]],ROW($1:$9),1)))</f>
        <v>1</v>
      </c>
      <c r="D1537" s="11">
        <f t="array" ref="D1537">IFERROR(1*MID(tblSalaries[[#This Row],[How many hours of a day you work on Excel]],B1537,C1537),0)</f>
        <v>8</v>
      </c>
      <c r="E1537" s="9">
        <f t="array" ref="E1537">MIN(IFERROR(FIND(lstNum,tblSalaries[[#This Row],[How many hours of a day you work on Excel]],B1537+1),""))</f>
        <v>31</v>
      </c>
      <c r="F1537" s="9">
        <f t="array" ref="F1537">SUMPRODUCT(COUNTIF(lstDigits,MID(tblSalaries[[#This Row],[How many hours of a day you work on Excel]],ROW($1:$9)+1,1)))</f>
        <v>1</v>
      </c>
      <c r="G1537" s="11" t="str">
        <f t="array" ref="G1537">IFERROR(IF(D1537=1*MID(tblSalaries[[#This Row],[How many hours of a day you work on Excel]],E1537,F1537),"",1*MID(tblSalaries[[#This Row],[How many hours of a day you work on Excel]],E1537,F1537)),0)</f>
        <v/>
      </c>
      <c r="H1537" s="11">
        <f t="shared" si="72"/>
        <v>8</v>
      </c>
      <c r="I1537" s="11">
        <f t="shared" si="73"/>
        <v>8</v>
      </c>
      <c r="J1537" s="11">
        <f t="shared" si="71"/>
        <v>8</v>
      </c>
    </row>
    <row r="1538" spans="2:10">
      <c r="B1538" s="9">
        <f t="array" ref="B1538">MIN(IFERROR(FIND(lstNum,tblSalaries[[#This Row],[How many hours of a day you work on Excel]]),""))</f>
        <v>1</v>
      </c>
      <c r="C1538" s="9">
        <f t="array" ref="C1538">SUMPRODUCT(COUNTIF(lstDigits,MID(tblSalaries[[#This Row],[How many hours of a day you work on Excel]],ROW($1:$9),1)))</f>
        <v>2</v>
      </c>
      <c r="D1538" s="11">
        <f t="array" ref="D1538">IFERROR(1*MID(tblSalaries[[#This Row],[How many hours of a day you work on Excel]],B1538,C1538),0)</f>
        <v>4</v>
      </c>
      <c r="E1538" s="9">
        <f t="array" ref="E1538">MIN(IFERROR(FIND(lstNum,tblSalaries[[#This Row],[How many hours of a day you work on Excel]],B1538+1),""))</f>
        <v>6</v>
      </c>
      <c r="F1538" s="9">
        <f t="array" ref="F1538">SUMPRODUCT(COUNTIF(lstDigits,MID(tblSalaries[[#This Row],[How many hours of a day you work on Excel]],ROW($1:$9)+1,1)))</f>
        <v>1</v>
      </c>
      <c r="G1538" s="11">
        <f t="array" ref="G1538">IFERROR(IF(D1538=1*MID(tblSalaries[[#This Row],[How many hours of a day you work on Excel]],E1538,F1538),"",1*MID(tblSalaries[[#This Row],[How many hours of a day you work on Excel]],E1538,F1538)),0)</f>
        <v>6</v>
      </c>
      <c r="H1538" s="11">
        <f t="shared" si="72"/>
        <v>5</v>
      </c>
      <c r="I1538" s="11">
        <f t="shared" si="73"/>
        <v>4</v>
      </c>
      <c r="J1538" s="11">
        <f t="shared" si="71"/>
        <v>6</v>
      </c>
    </row>
    <row r="1539" spans="2:10">
      <c r="B1539" s="9">
        <f t="array" ref="B1539">MIN(IFERROR(FIND(lstNum,tblSalaries[[#This Row],[How many hours of a day you work on Excel]]),""))</f>
        <v>1</v>
      </c>
      <c r="C1539" s="9">
        <f t="array" ref="C1539">SUMPRODUCT(COUNTIF(lstDigits,MID(tblSalaries[[#This Row],[How many hours of a day you work on Excel]],ROW($1:$9),1)))</f>
        <v>2</v>
      </c>
      <c r="D1539" s="11">
        <f t="array" ref="D1539">IFERROR(1*MID(tblSalaries[[#This Row],[How many hours of a day you work on Excel]],B1539,C1539),0)</f>
        <v>4</v>
      </c>
      <c r="E1539" s="9">
        <f t="array" ref="E1539">MIN(IFERROR(FIND(lstNum,tblSalaries[[#This Row],[How many hours of a day you work on Excel]],B1539+1),""))</f>
        <v>6</v>
      </c>
      <c r="F1539" s="9">
        <f t="array" ref="F1539">SUMPRODUCT(COUNTIF(lstDigits,MID(tblSalaries[[#This Row],[How many hours of a day you work on Excel]],ROW($1:$9)+1,1)))</f>
        <v>1</v>
      </c>
      <c r="G1539" s="11">
        <f t="array" ref="G1539">IFERROR(IF(D1539=1*MID(tblSalaries[[#This Row],[How many hours of a day you work on Excel]],E1539,F1539),"",1*MID(tblSalaries[[#This Row],[How many hours of a day you work on Excel]],E1539,F1539)),0)</f>
        <v>6</v>
      </c>
      <c r="H1539" s="11">
        <f t="shared" si="72"/>
        <v>5</v>
      </c>
      <c r="I1539" s="11">
        <f t="shared" si="73"/>
        <v>4</v>
      </c>
      <c r="J1539" s="11">
        <f t="shared" si="71"/>
        <v>6</v>
      </c>
    </row>
    <row r="1540" spans="2:10">
      <c r="B1540" s="9">
        <f t="array" ref="B1540">MIN(IFERROR(FIND(lstNum,tblSalaries[[#This Row],[How many hours of a day you work on Excel]]),""))</f>
        <v>9</v>
      </c>
      <c r="C1540" s="9">
        <f t="array" ref="C1540">SUMPRODUCT(COUNTIF(lstDigits,MID(tblSalaries[[#This Row],[How many hours of a day you work on Excel]],ROW($1:$9),1)))</f>
        <v>1</v>
      </c>
      <c r="D1540" s="11">
        <f t="array" ref="D1540">IFERROR(1*MID(tblSalaries[[#This Row],[How many hours of a day you work on Excel]],B1540,C1540),0)</f>
        <v>8</v>
      </c>
      <c r="E1540" s="9">
        <f t="array" ref="E1540">MIN(IFERROR(FIND(lstNum,tblSalaries[[#This Row],[How many hours of a day you work on Excel]],B1540+1),""))</f>
        <v>31</v>
      </c>
      <c r="F1540" s="9">
        <f t="array" ref="F1540">SUMPRODUCT(COUNTIF(lstDigits,MID(tblSalaries[[#This Row],[How many hours of a day you work on Excel]],ROW($1:$9)+1,1)))</f>
        <v>1</v>
      </c>
      <c r="G1540" s="11" t="str">
        <f t="array" ref="G1540">IFERROR(IF(D1540=1*MID(tblSalaries[[#This Row],[How many hours of a day you work on Excel]],E1540,F1540),"",1*MID(tblSalaries[[#This Row],[How many hours of a day you work on Excel]],E1540,F1540)),0)</f>
        <v/>
      </c>
      <c r="H1540" s="11">
        <f t="shared" si="72"/>
        <v>8</v>
      </c>
      <c r="I1540" s="11">
        <f t="shared" si="73"/>
        <v>8</v>
      </c>
      <c r="J1540" s="11">
        <f t="shared" si="71"/>
        <v>8</v>
      </c>
    </row>
    <row r="1541" spans="2:10">
      <c r="B1541" s="9">
        <f t="array" ref="B1541">MIN(IFERROR(FIND(lstNum,tblSalaries[[#This Row],[How many hours of a day you work on Excel]]),""))</f>
        <v>1</v>
      </c>
      <c r="C1541" s="9">
        <f t="array" ref="C1541">SUMPRODUCT(COUNTIF(lstDigits,MID(tblSalaries[[#This Row],[How many hours of a day you work on Excel]],ROW($1:$9),1)))</f>
        <v>2</v>
      </c>
      <c r="D1541" s="11">
        <f t="array" ref="D1541">IFERROR(1*MID(tblSalaries[[#This Row],[How many hours of a day you work on Excel]],B1541,C1541),0)</f>
        <v>4</v>
      </c>
      <c r="E1541" s="9">
        <f t="array" ref="E1541">MIN(IFERROR(FIND(lstNum,tblSalaries[[#This Row],[How many hours of a day you work on Excel]],B1541+1),""))</f>
        <v>6</v>
      </c>
      <c r="F1541" s="9">
        <f t="array" ref="F1541">SUMPRODUCT(COUNTIF(lstDigits,MID(tblSalaries[[#This Row],[How many hours of a day you work on Excel]],ROW($1:$9)+1,1)))</f>
        <v>1</v>
      </c>
      <c r="G1541" s="11">
        <f t="array" ref="G1541">IFERROR(IF(D1541=1*MID(tblSalaries[[#This Row],[How many hours of a day you work on Excel]],E1541,F1541),"",1*MID(tblSalaries[[#This Row],[How many hours of a day you work on Excel]],E1541,F1541)),0)</f>
        <v>6</v>
      </c>
      <c r="H1541" s="11">
        <f t="shared" si="72"/>
        <v>5</v>
      </c>
      <c r="I1541" s="11">
        <f t="shared" si="73"/>
        <v>4</v>
      </c>
      <c r="J1541" s="11">
        <f t="shared" si="71"/>
        <v>6</v>
      </c>
    </row>
    <row r="1542" spans="2:10">
      <c r="B1542" s="9">
        <f t="array" ref="B1542">MIN(IFERROR(FIND(lstNum,tblSalaries[[#This Row],[How many hours of a day you work on Excel]]),""))</f>
        <v>1</v>
      </c>
      <c r="C1542" s="9">
        <f t="array" ref="C1542">SUMPRODUCT(COUNTIF(lstDigits,MID(tblSalaries[[#This Row],[How many hours of a day you work on Excel]],ROW($1:$9),1)))</f>
        <v>2</v>
      </c>
      <c r="D1542" s="11">
        <f t="array" ref="D1542">IFERROR(1*MID(tblSalaries[[#This Row],[How many hours of a day you work on Excel]],B1542,C1542),0)</f>
        <v>4</v>
      </c>
      <c r="E1542" s="9">
        <f t="array" ref="E1542">MIN(IFERROR(FIND(lstNum,tblSalaries[[#This Row],[How many hours of a day you work on Excel]],B1542+1),""))</f>
        <v>6</v>
      </c>
      <c r="F1542" s="9">
        <f t="array" ref="F1542">SUMPRODUCT(COUNTIF(lstDigits,MID(tblSalaries[[#This Row],[How many hours of a day you work on Excel]],ROW($1:$9)+1,1)))</f>
        <v>1</v>
      </c>
      <c r="G1542" s="11">
        <f t="array" ref="G1542">IFERROR(IF(D1542=1*MID(tblSalaries[[#This Row],[How many hours of a day you work on Excel]],E1542,F1542),"",1*MID(tblSalaries[[#This Row],[How many hours of a day you work on Excel]],E1542,F1542)),0)</f>
        <v>6</v>
      </c>
      <c r="H1542" s="11">
        <f t="shared" si="72"/>
        <v>5</v>
      </c>
      <c r="I1542" s="11">
        <f t="shared" si="73"/>
        <v>4</v>
      </c>
      <c r="J1542" s="11">
        <f t="shared" si="71"/>
        <v>6</v>
      </c>
    </row>
    <row r="1543" spans="2:10">
      <c r="B1543" s="9">
        <f t="array" ref="B1543">MIN(IFERROR(FIND(lstNum,tblSalaries[[#This Row],[How many hours of a day you work on Excel]]),""))</f>
        <v>1</v>
      </c>
      <c r="C1543" s="9">
        <f t="array" ref="C1543">SUMPRODUCT(COUNTIF(lstDigits,MID(tblSalaries[[#This Row],[How many hours of a day you work on Excel]],ROW($1:$9),1)))</f>
        <v>2</v>
      </c>
      <c r="D1543" s="11">
        <f t="array" ref="D1543">IFERROR(1*MID(tblSalaries[[#This Row],[How many hours of a day you work on Excel]],B1543,C1543),0)</f>
        <v>4</v>
      </c>
      <c r="E1543" s="9">
        <f t="array" ref="E1543">MIN(IFERROR(FIND(lstNum,tblSalaries[[#This Row],[How many hours of a day you work on Excel]],B1543+1),""))</f>
        <v>6</v>
      </c>
      <c r="F1543" s="9">
        <f t="array" ref="F1543">SUMPRODUCT(COUNTIF(lstDigits,MID(tblSalaries[[#This Row],[How many hours of a day you work on Excel]],ROW($1:$9)+1,1)))</f>
        <v>1</v>
      </c>
      <c r="G1543" s="11">
        <f t="array" ref="G1543">IFERROR(IF(D1543=1*MID(tblSalaries[[#This Row],[How many hours of a day you work on Excel]],E1543,F1543),"",1*MID(tblSalaries[[#This Row],[How many hours of a day you work on Excel]],E1543,F1543)),0)</f>
        <v>6</v>
      </c>
      <c r="H1543" s="11">
        <f t="shared" si="72"/>
        <v>5</v>
      </c>
      <c r="I1543" s="11">
        <f t="shared" si="73"/>
        <v>4</v>
      </c>
      <c r="J1543" s="11">
        <f t="shared" ref="J1543:J1606" si="74">MAX(D1543,G1543)</f>
        <v>6</v>
      </c>
    </row>
    <row r="1544" spans="2:10">
      <c r="B1544" s="9">
        <f t="array" ref="B1544">MIN(IFERROR(FIND(lstNum,tblSalaries[[#This Row],[How many hours of a day you work on Excel]]),""))</f>
        <v>1</v>
      </c>
      <c r="C1544" s="9">
        <f t="array" ref="C1544">SUMPRODUCT(COUNTIF(lstDigits,MID(tblSalaries[[#This Row],[How many hours of a day you work on Excel]],ROW($1:$9),1)))</f>
        <v>2</v>
      </c>
      <c r="D1544" s="11">
        <f t="array" ref="D1544">IFERROR(1*MID(tblSalaries[[#This Row],[How many hours of a day you work on Excel]],B1544,C1544),0)</f>
        <v>2</v>
      </c>
      <c r="E1544" s="9">
        <f t="array" ref="E1544">MIN(IFERROR(FIND(lstNum,tblSalaries[[#This Row],[How many hours of a day you work on Excel]],B1544+1),""))</f>
        <v>6</v>
      </c>
      <c r="F1544" s="9">
        <f t="array" ref="F1544">SUMPRODUCT(COUNTIF(lstDigits,MID(tblSalaries[[#This Row],[How many hours of a day you work on Excel]],ROW($1:$9)+1,1)))</f>
        <v>1</v>
      </c>
      <c r="G1544" s="11">
        <f t="array" ref="G1544">IFERROR(IF(D1544=1*MID(tblSalaries[[#This Row],[How many hours of a day you work on Excel]],E1544,F1544),"",1*MID(tblSalaries[[#This Row],[How many hours of a day you work on Excel]],E1544,F1544)),0)</f>
        <v>3</v>
      </c>
      <c r="H1544" s="11">
        <f t="shared" si="72"/>
        <v>2.5</v>
      </c>
      <c r="I1544" s="11">
        <f t="shared" si="73"/>
        <v>2</v>
      </c>
      <c r="J1544" s="11">
        <f t="shared" si="74"/>
        <v>3</v>
      </c>
    </row>
    <row r="1545" spans="2:10">
      <c r="B1545" s="9">
        <f t="array" ref="B1545">MIN(IFERROR(FIND(lstNum,tblSalaries[[#This Row],[How many hours of a day you work on Excel]]),""))</f>
        <v>1</v>
      </c>
      <c r="C1545" s="9">
        <f t="array" ref="C1545">SUMPRODUCT(COUNTIF(lstDigits,MID(tblSalaries[[#This Row],[How many hours of a day you work on Excel]],ROW($1:$9),1)))</f>
        <v>2</v>
      </c>
      <c r="D1545" s="11">
        <f t="array" ref="D1545">IFERROR(1*MID(tblSalaries[[#This Row],[How many hours of a day you work on Excel]],B1545,C1545),0)</f>
        <v>4</v>
      </c>
      <c r="E1545" s="9">
        <f t="array" ref="E1545">MIN(IFERROR(FIND(lstNum,tblSalaries[[#This Row],[How many hours of a day you work on Excel]],B1545+1),""))</f>
        <v>6</v>
      </c>
      <c r="F1545" s="9">
        <f t="array" ref="F1545">SUMPRODUCT(COUNTIF(lstDigits,MID(tblSalaries[[#This Row],[How many hours of a day you work on Excel]],ROW($1:$9)+1,1)))</f>
        <v>1</v>
      </c>
      <c r="G1545" s="11">
        <f t="array" ref="G1545">IFERROR(IF(D1545=1*MID(tblSalaries[[#This Row],[How many hours of a day you work on Excel]],E1545,F1545),"",1*MID(tblSalaries[[#This Row],[How many hours of a day you work on Excel]],E1545,F1545)),0)</f>
        <v>6</v>
      </c>
      <c r="H1545" s="11">
        <f t="shared" si="72"/>
        <v>5</v>
      </c>
      <c r="I1545" s="11">
        <f t="shared" si="73"/>
        <v>4</v>
      </c>
      <c r="J1545" s="11">
        <f t="shared" si="74"/>
        <v>6</v>
      </c>
    </row>
    <row r="1546" spans="2:10">
      <c r="B1546" s="9">
        <f t="array" ref="B1546">MIN(IFERROR(FIND(lstNum,tblSalaries[[#This Row],[How many hours of a day you work on Excel]]),""))</f>
        <v>1</v>
      </c>
      <c r="C1546" s="9">
        <f t="array" ref="C1546">SUMPRODUCT(COUNTIF(lstDigits,MID(tblSalaries[[#This Row],[How many hours of a day you work on Excel]],ROW($1:$9),1)))</f>
        <v>2</v>
      </c>
      <c r="D1546" s="11">
        <f t="array" ref="D1546">IFERROR(1*MID(tblSalaries[[#This Row],[How many hours of a day you work on Excel]],B1546,C1546),0)</f>
        <v>4</v>
      </c>
      <c r="E1546" s="9">
        <f t="array" ref="E1546">MIN(IFERROR(FIND(lstNum,tblSalaries[[#This Row],[How many hours of a day you work on Excel]],B1546+1),""))</f>
        <v>6</v>
      </c>
      <c r="F1546" s="9">
        <f t="array" ref="F1546">SUMPRODUCT(COUNTIF(lstDigits,MID(tblSalaries[[#This Row],[How many hours of a day you work on Excel]],ROW($1:$9)+1,1)))</f>
        <v>1</v>
      </c>
      <c r="G1546" s="11">
        <f t="array" ref="G1546">IFERROR(IF(D1546=1*MID(tblSalaries[[#This Row],[How many hours of a day you work on Excel]],E1546,F1546),"",1*MID(tblSalaries[[#This Row],[How many hours of a day you work on Excel]],E1546,F1546)),0)</f>
        <v>6</v>
      </c>
      <c r="H1546" s="11">
        <f t="shared" si="72"/>
        <v>5</v>
      </c>
      <c r="I1546" s="11">
        <f t="shared" si="73"/>
        <v>4</v>
      </c>
      <c r="J1546" s="11">
        <f t="shared" si="74"/>
        <v>6</v>
      </c>
    </row>
    <row r="1547" spans="2:10">
      <c r="B1547" s="9">
        <f t="array" ref="B1547">MIN(IFERROR(FIND(lstNum,tblSalaries[[#This Row],[How many hours of a day you work on Excel]]),""))</f>
        <v>9</v>
      </c>
      <c r="C1547" s="9">
        <f t="array" ref="C1547">SUMPRODUCT(COUNTIF(lstDigits,MID(tblSalaries[[#This Row],[How many hours of a day you work on Excel]],ROW($1:$9),1)))</f>
        <v>1</v>
      </c>
      <c r="D1547" s="11">
        <f t="array" ref="D1547">IFERROR(1*MID(tblSalaries[[#This Row],[How many hours of a day you work on Excel]],B1547,C1547),0)</f>
        <v>8</v>
      </c>
      <c r="E1547" s="9">
        <f t="array" ref="E1547">MIN(IFERROR(FIND(lstNum,tblSalaries[[#This Row],[How many hours of a day you work on Excel]],B1547+1),""))</f>
        <v>31</v>
      </c>
      <c r="F1547" s="9">
        <f t="array" ref="F1547">SUMPRODUCT(COUNTIF(lstDigits,MID(tblSalaries[[#This Row],[How many hours of a day you work on Excel]],ROW($1:$9)+1,1)))</f>
        <v>1</v>
      </c>
      <c r="G1547" s="11" t="str">
        <f t="array" ref="G1547">IFERROR(IF(D1547=1*MID(tblSalaries[[#This Row],[How many hours of a day you work on Excel]],E1547,F1547),"",1*MID(tblSalaries[[#This Row],[How many hours of a day you work on Excel]],E1547,F1547)),0)</f>
        <v/>
      </c>
      <c r="H1547" s="11">
        <f t="shared" si="72"/>
        <v>8</v>
      </c>
      <c r="I1547" s="11">
        <f t="shared" si="73"/>
        <v>8</v>
      </c>
      <c r="J1547" s="11">
        <f t="shared" si="74"/>
        <v>8</v>
      </c>
    </row>
    <row r="1548" spans="2:10">
      <c r="B1548" s="9">
        <f t="array" ref="B1548">MIN(IFERROR(FIND(lstNum,tblSalaries[[#This Row],[How many hours of a day you work on Excel]]),""))</f>
        <v>1</v>
      </c>
      <c r="C1548" s="9">
        <f t="array" ref="C1548">SUMPRODUCT(COUNTIF(lstDigits,MID(tblSalaries[[#This Row],[How many hours of a day you work on Excel]],ROW($1:$9),1)))</f>
        <v>2</v>
      </c>
      <c r="D1548" s="11">
        <f t="array" ref="D1548">IFERROR(1*MID(tblSalaries[[#This Row],[How many hours of a day you work on Excel]],B1548,C1548),0)</f>
        <v>4</v>
      </c>
      <c r="E1548" s="9">
        <f t="array" ref="E1548">MIN(IFERROR(FIND(lstNum,tblSalaries[[#This Row],[How many hours of a day you work on Excel]],B1548+1),""))</f>
        <v>6</v>
      </c>
      <c r="F1548" s="9">
        <f t="array" ref="F1548">SUMPRODUCT(COUNTIF(lstDigits,MID(tblSalaries[[#This Row],[How many hours of a day you work on Excel]],ROW($1:$9)+1,1)))</f>
        <v>1</v>
      </c>
      <c r="G1548" s="11">
        <f t="array" ref="G1548">IFERROR(IF(D1548=1*MID(tblSalaries[[#This Row],[How many hours of a day you work on Excel]],E1548,F1548),"",1*MID(tblSalaries[[#This Row],[How many hours of a day you work on Excel]],E1548,F1548)),0)</f>
        <v>6</v>
      </c>
      <c r="H1548" s="11">
        <f t="shared" si="72"/>
        <v>5</v>
      </c>
      <c r="I1548" s="11">
        <f t="shared" si="73"/>
        <v>4</v>
      </c>
      <c r="J1548" s="11">
        <f t="shared" si="74"/>
        <v>6</v>
      </c>
    </row>
    <row r="1549" spans="2:10">
      <c r="B1549" s="9">
        <f t="array" ref="B1549">MIN(IFERROR(FIND(lstNum,tblSalaries[[#This Row],[How many hours of a day you work on Excel]]),""))</f>
        <v>1</v>
      </c>
      <c r="C1549" s="9">
        <f t="array" ref="C1549">SUMPRODUCT(COUNTIF(lstDigits,MID(tblSalaries[[#This Row],[How many hours of a day you work on Excel]],ROW($1:$9),1)))</f>
        <v>2</v>
      </c>
      <c r="D1549" s="11">
        <f t="array" ref="D1549">IFERROR(1*MID(tblSalaries[[#This Row],[How many hours of a day you work on Excel]],B1549,C1549),0)</f>
        <v>4</v>
      </c>
      <c r="E1549" s="9">
        <f t="array" ref="E1549">MIN(IFERROR(FIND(lstNum,tblSalaries[[#This Row],[How many hours of a day you work on Excel]],B1549+1),""))</f>
        <v>6</v>
      </c>
      <c r="F1549" s="9">
        <f t="array" ref="F1549">SUMPRODUCT(COUNTIF(lstDigits,MID(tblSalaries[[#This Row],[How many hours of a day you work on Excel]],ROW($1:$9)+1,1)))</f>
        <v>1</v>
      </c>
      <c r="G1549" s="11">
        <f t="array" ref="G1549">IFERROR(IF(D1549=1*MID(tblSalaries[[#This Row],[How many hours of a day you work on Excel]],E1549,F1549),"",1*MID(tblSalaries[[#This Row],[How many hours of a day you work on Excel]],E1549,F1549)),0)</f>
        <v>6</v>
      </c>
      <c r="H1549" s="11">
        <f t="shared" si="72"/>
        <v>5</v>
      </c>
      <c r="I1549" s="11">
        <f t="shared" si="73"/>
        <v>4</v>
      </c>
      <c r="J1549" s="11">
        <f t="shared" si="74"/>
        <v>6</v>
      </c>
    </row>
    <row r="1550" spans="2:10">
      <c r="B1550" s="9">
        <f t="array" ref="B1550">MIN(IFERROR(FIND(lstNum,tblSalaries[[#This Row],[How many hours of a day you work on Excel]]),""))</f>
        <v>1</v>
      </c>
      <c r="C1550" s="9">
        <f t="array" ref="C1550">SUMPRODUCT(COUNTIF(lstDigits,MID(tblSalaries[[#This Row],[How many hours of a day you work on Excel]],ROW($1:$9),1)))</f>
        <v>2</v>
      </c>
      <c r="D1550" s="11">
        <f t="array" ref="D1550">IFERROR(1*MID(tblSalaries[[#This Row],[How many hours of a day you work on Excel]],B1550,C1550),0)</f>
        <v>4</v>
      </c>
      <c r="E1550" s="9">
        <f t="array" ref="E1550">MIN(IFERROR(FIND(lstNum,tblSalaries[[#This Row],[How many hours of a day you work on Excel]],B1550+1),""))</f>
        <v>6</v>
      </c>
      <c r="F1550" s="9">
        <f t="array" ref="F1550">SUMPRODUCT(COUNTIF(lstDigits,MID(tblSalaries[[#This Row],[How many hours of a day you work on Excel]],ROW($1:$9)+1,1)))</f>
        <v>1</v>
      </c>
      <c r="G1550" s="11">
        <f t="array" ref="G1550">IFERROR(IF(D1550=1*MID(tblSalaries[[#This Row],[How many hours of a day you work on Excel]],E1550,F1550),"",1*MID(tblSalaries[[#This Row],[How many hours of a day you work on Excel]],E1550,F1550)),0)</f>
        <v>6</v>
      </c>
      <c r="H1550" s="11">
        <f t="shared" si="72"/>
        <v>5</v>
      </c>
      <c r="I1550" s="11">
        <f t="shared" si="73"/>
        <v>4</v>
      </c>
      <c r="J1550" s="11">
        <f t="shared" si="74"/>
        <v>6</v>
      </c>
    </row>
    <row r="1551" spans="2:10">
      <c r="B1551" s="9">
        <f t="array" ref="B1551">MIN(IFERROR(FIND(lstNum,tblSalaries[[#This Row],[How many hours of a day you work on Excel]]),""))</f>
        <v>1</v>
      </c>
      <c r="C1551" s="9">
        <f t="array" ref="C1551">SUMPRODUCT(COUNTIF(lstDigits,MID(tblSalaries[[#This Row],[How many hours of a day you work on Excel]],ROW($1:$9),1)))</f>
        <v>2</v>
      </c>
      <c r="D1551" s="11">
        <f t="array" ref="D1551">IFERROR(1*MID(tblSalaries[[#This Row],[How many hours of a day you work on Excel]],B1551,C1551),0)</f>
        <v>4</v>
      </c>
      <c r="E1551" s="9">
        <f t="array" ref="E1551">MIN(IFERROR(FIND(lstNum,tblSalaries[[#This Row],[How many hours of a day you work on Excel]],B1551+1),""))</f>
        <v>6</v>
      </c>
      <c r="F1551" s="9">
        <f t="array" ref="F1551">SUMPRODUCT(COUNTIF(lstDigits,MID(tblSalaries[[#This Row],[How many hours of a day you work on Excel]],ROW($1:$9)+1,1)))</f>
        <v>1</v>
      </c>
      <c r="G1551" s="11">
        <f t="array" ref="G1551">IFERROR(IF(D1551=1*MID(tblSalaries[[#This Row],[How many hours of a day you work on Excel]],E1551,F1551),"",1*MID(tblSalaries[[#This Row],[How many hours of a day you work on Excel]],E1551,F1551)),0)</f>
        <v>6</v>
      </c>
      <c r="H1551" s="11">
        <f t="shared" si="72"/>
        <v>5</v>
      </c>
      <c r="I1551" s="11">
        <f t="shared" si="73"/>
        <v>4</v>
      </c>
      <c r="J1551" s="11">
        <f t="shared" si="74"/>
        <v>6</v>
      </c>
    </row>
    <row r="1552" spans="2:10">
      <c r="B1552" s="9">
        <f t="array" ref="B1552">MIN(IFERROR(FIND(lstNum,tblSalaries[[#This Row],[How many hours of a day you work on Excel]]),""))</f>
        <v>1</v>
      </c>
      <c r="C1552" s="9">
        <f t="array" ref="C1552">SUMPRODUCT(COUNTIF(lstDigits,MID(tblSalaries[[#This Row],[How many hours of a day you work on Excel]],ROW($1:$9),1)))</f>
        <v>2</v>
      </c>
      <c r="D1552" s="11">
        <f t="array" ref="D1552">IFERROR(1*MID(tblSalaries[[#This Row],[How many hours of a day you work on Excel]],B1552,C1552),0)</f>
        <v>2</v>
      </c>
      <c r="E1552" s="9">
        <f t="array" ref="E1552">MIN(IFERROR(FIND(lstNum,tblSalaries[[#This Row],[How many hours of a day you work on Excel]],B1552+1),""))</f>
        <v>6</v>
      </c>
      <c r="F1552" s="9">
        <f t="array" ref="F1552">SUMPRODUCT(COUNTIF(lstDigits,MID(tblSalaries[[#This Row],[How many hours of a day you work on Excel]],ROW($1:$9)+1,1)))</f>
        <v>1</v>
      </c>
      <c r="G1552" s="11">
        <f t="array" ref="G1552">IFERROR(IF(D1552=1*MID(tblSalaries[[#This Row],[How many hours of a day you work on Excel]],E1552,F1552),"",1*MID(tblSalaries[[#This Row],[How many hours of a day you work on Excel]],E1552,F1552)),0)</f>
        <v>3</v>
      </c>
      <c r="H1552" s="11">
        <f t="shared" si="72"/>
        <v>2.5</v>
      </c>
      <c r="I1552" s="11">
        <f t="shared" si="73"/>
        <v>2</v>
      </c>
      <c r="J1552" s="11">
        <f t="shared" si="74"/>
        <v>3</v>
      </c>
    </row>
    <row r="1553" spans="2:10">
      <c r="B1553" s="9">
        <f t="array" ref="B1553">MIN(IFERROR(FIND(lstNum,tblSalaries[[#This Row],[How many hours of a day you work on Excel]]),""))</f>
        <v>1</v>
      </c>
      <c r="C1553" s="9">
        <f t="array" ref="C1553">SUMPRODUCT(COUNTIF(lstDigits,MID(tblSalaries[[#This Row],[How many hours of a day you work on Excel]],ROW($1:$9),1)))</f>
        <v>2</v>
      </c>
      <c r="D1553" s="11">
        <f t="array" ref="D1553">IFERROR(1*MID(tblSalaries[[#This Row],[How many hours of a day you work on Excel]],B1553,C1553),0)</f>
        <v>4</v>
      </c>
      <c r="E1553" s="9">
        <f t="array" ref="E1553">MIN(IFERROR(FIND(lstNum,tblSalaries[[#This Row],[How many hours of a day you work on Excel]],B1553+1),""))</f>
        <v>6</v>
      </c>
      <c r="F1553" s="9">
        <f t="array" ref="F1553">SUMPRODUCT(COUNTIF(lstDigits,MID(tblSalaries[[#This Row],[How many hours of a day you work on Excel]],ROW($1:$9)+1,1)))</f>
        <v>1</v>
      </c>
      <c r="G1553" s="11">
        <f t="array" ref="G1553">IFERROR(IF(D1553=1*MID(tblSalaries[[#This Row],[How many hours of a day you work on Excel]],E1553,F1553),"",1*MID(tblSalaries[[#This Row],[How many hours of a day you work on Excel]],E1553,F1553)),0)</f>
        <v>6</v>
      </c>
      <c r="H1553" s="11">
        <f t="shared" si="72"/>
        <v>5</v>
      </c>
      <c r="I1553" s="11">
        <f t="shared" si="73"/>
        <v>4</v>
      </c>
      <c r="J1553" s="11">
        <f t="shared" si="74"/>
        <v>6</v>
      </c>
    </row>
    <row r="1554" spans="2:10">
      <c r="B1554" s="9">
        <f t="array" ref="B1554">MIN(IFERROR(FIND(lstNum,tblSalaries[[#This Row],[How many hours of a day you work on Excel]]),""))</f>
        <v>1</v>
      </c>
      <c r="C1554" s="9">
        <f t="array" ref="C1554">SUMPRODUCT(COUNTIF(lstDigits,MID(tblSalaries[[#This Row],[How many hours of a day you work on Excel]],ROW($1:$9),1)))</f>
        <v>2</v>
      </c>
      <c r="D1554" s="11">
        <f t="array" ref="D1554">IFERROR(1*MID(tblSalaries[[#This Row],[How many hours of a day you work on Excel]],B1554,C1554),0)</f>
        <v>2</v>
      </c>
      <c r="E1554" s="9">
        <f t="array" ref="E1554">MIN(IFERROR(FIND(lstNum,tblSalaries[[#This Row],[How many hours of a day you work on Excel]],B1554+1),""))</f>
        <v>6</v>
      </c>
      <c r="F1554" s="9">
        <f t="array" ref="F1554">SUMPRODUCT(COUNTIF(lstDigits,MID(tblSalaries[[#This Row],[How many hours of a day you work on Excel]],ROW($1:$9)+1,1)))</f>
        <v>1</v>
      </c>
      <c r="G1554" s="11">
        <f t="array" ref="G1554">IFERROR(IF(D1554=1*MID(tblSalaries[[#This Row],[How many hours of a day you work on Excel]],E1554,F1554),"",1*MID(tblSalaries[[#This Row],[How many hours of a day you work on Excel]],E1554,F1554)),0)</f>
        <v>3</v>
      </c>
      <c r="H1554" s="11">
        <f t="shared" si="72"/>
        <v>2.5</v>
      </c>
      <c r="I1554" s="11">
        <f t="shared" si="73"/>
        <v>2</v>
      </c>
      <c r="J1554" s="11">
        <f t="shared" si="74"/>
        <v>3</v>
      </c>
    </row>
    <row r="1555" spans="2:10">
      <c r="B1555" s="9">
        <f t="array" ref="B1555">MIN(IFERROR(FIND(lstNum,tblSalaries[[#This Row],[How many hours of a day you work on Excel]]),""))</f>
        <v>1</v>
      </c>
      <c r="C1555" s="9">
        <f t="array" ref="C1555">SUMPRODUCT(COUNTIF(lstDigits,MID(tblSalaries[[#This Row],[How many hours of a day you work on Excel]],ROW($1:$9),1)))</f>
        <v>2</v>
      </c>
      <c r="D1555" s="11">
        <f t="array" ref="D1555">IFERROR(1*MID(tblSalaries[[#This Row],[How many hours of a day you work on Excel]],B1555,C1555),0)</f>
        <v>2</v>
      </c>
      <c r="E1555" s="9">
        <f t="array" ref="E1555">MIN(IFERROR(FIND(lstNum,tblSalaries[[#This Row],[How many hours of a day you work on Excel]],B1555+1),""))</f>
        <v>6</v>
      </c>
      <c r="F1555" s="9">
        <f t="array" ref="F1555">SUMPRODUCT(COUNTIF(lstDigits,MID(tblSalaries[[#This Row],[How many hours of a day you work on Excel]],ROW($1:$9)+1,1)))</f>
        <v>1</v>
      </c>
      <c r="G1555" s="11">
        <f t="array" ref="G1555">IFERROR(IF(D1555=1*MID(tblSalaries[[#This Row],[How many hours of a day you work on Excel]],E1555,F1555),"",1*MID(tblSalaries[[#This Row],[How many hours of a day you work on Excel]],E1555,F1555)),0)</f>
        <v>3</v>
      </c>
      <c r="H1555" s="11">
        <f t="shared" si="72"/>
        <v>2.5</v>
      </c>
      <c r="I1555" s="11">
        <f t="shared" si="73"/>
        <v>2</v>
      </c>
      <c r="J1555" s="11">
        <f t="shared" si="74"/>
        <v>3</v>
      </c>
    </row>
    <row r="1556" spans="2:10">
      <c r="B1556" s="9">
        <f t="array" ref="B1556">MIN(IFERROR(FIND(lstNum,tblSalaries[[#This Row],[How many hours of a day you work on Excel]]),""))</f>
        <v>1</v>
      </c>
      <c r="C1556" s="9">
        <f t="array" ref="C1556">SUMPRODUCT(COUNTIF(lstDigits,MID(tblSalaries[[#This Row],[How many hours of a day you work on Excel]],ROW($1:$9),1)))</f>
        <v>2</v>
      </c>
      <c r="D1556" s="11">
        <f t="array" ref="D1556">IFERROR(1*MID(tblSalaries[[#This Row],[How many hours of a day you work on Excel]],B1556,C1556),0)</f>
        <v>4</v>
      </c>
      <c r="E1556" s="9">
        <f t="array" ref="E1556">MIN(IFERROR(FIND(lstNum,tblSalaries[[#This Row],[How many hours of a day you work on Excel]],B1556+1),""))</f>
        <v>6</v>
      </c>
      <c r="F1556" s="9">
        <f t="array" ref="F1556">SUMPRODUCT(COUNTIF(lstDigits,MID(tblSalaries[[#This Row],[How many hours of a day you work on Excel]],ROW($1:$9)+1,1)))</f>
        <v>1</v>
      </c>
      <c r="G1556" s="11">
        <f t="array" ref="G1556">IFERROR(IF(D1556=1*MID(tblSalaries[[#This Row],[How many hours of a day you work on Excel]],E1556,F1556),"",1*MID(tblSalaries[[#This Row],[How many hours of a day you work on Excel]],E1556,F1556)),0)</f>
        <v>6</v>
      </c>
      <c r="H1556" s="11">
        <f t="shared" si="72"/>
        <v>5</v>
      </c>
      <c r="I1556" s="11">
        <f t="shared" si="73"/>
        <v>4</v>
      </c>
      <c r="J1556" s="11">
        <f t="shared" si="74"/>
        <v>6</v>
      </c>
    </row>
    <row r="1557" spans="2:10">
      <c r="B1557" s="9">
        <f t="array" ref="B1557">MIN(IFERROR(FIND(lstNum,tblSalaries[[#This Row],[How many hours of a day you work on Excel]]),""))</f>
        <v>1</v>
      </c>
      <c r="C1557" s="9">
        <f t="array" ref="C1557">SUMPRODUCT(COUNTIF(lstDigits,MID(tblSalaries[[#This Row],[How many hours of a day you work on Excel]],ROW($1:$9),1)))</f>
        <v>2</v>
      </c>
      <c r="D1557" s="11">
        <f t="array" ref="D1557">IFERROR(1*MID(tblSalaries[[#This Row],[How many hours of a day you work on Excel]],B1557,C1557),0)</f>
        <v>4</v>
      </c>
      <c r="E1557" s="9">
        <f t="array" ref="E1557">MIN(IFERROR(FIND(lstNum,tblSalaries[[#This Row],[How many hours of a day you work on Excel]],B1557+1),""))</f>
        <v>6</v>
      </c>
      <c r="F1557" s="9">
        <f t="array" ref="F1557">SUMPRODUCT(COUNTIF(lstDigits,MID(tblSalaries[[#This Row],[How many hours of a day you work on Excel]],ROW($1:$9)+1,1)))</f>
        <v>1</v>
      </c>
      <c r="G1557" s="11">
        <f t="array" ref="G1557">IFERROR(IF(D1557=1*MID(tblSalaries[[#This Row],[How many hours of a day you work on Excel]],E1557,F1557),"",1*MID(tblSalaries[[#This Row],[How many hours of a day you work on Excel]],E1557,F1557)),0)</f>
        <v>6</v>
      </c>
      <c r="H1557" s="11">
        <f t="shared" si="72"/>
        <v>5</v>
      </c>
      <c r="I1557" s="11">
        <f t="shared" si="73"/>
        <v>4</v>
      </c>
      <c r="J1557" s="11">
        <f t="shared" si="74"/>
        <v>6</v>
      </c>
    </row>
    <row r="1558" spans="2:10">
      <c r="B1558" s="9">
        <f t="array" ref="B1558">MIN(IFERROR(FIND(lstNum,tblSalaries[[#This Row],[How many hours of a day you work on Excel]]),""))</f>
        <v>1</v>
      </c>
      <c r="C1558" s="9">
        <f t="array" ref="C1558">SUMPRODUCT(COUNTIF(lstDigits,MID(tblSalaries[[#This Row],[How many hours of a day you work on Excel]],ROW($1:$9),1)))</f>
        <v>2</v>
      </c>
      <c r="D1558" s="11">
        <f t="array" ref="D1558">IFERROR(1*MID(tblSalaries[[#This Row],[How many hours of a day you work on Excel]],B1558,C1558),0)</f>
        <v>4</v>
      </c>
      <c r="E1558" s="9">
        <f t="array" ref="E1558">MIN(IFERROR(FIND(lstNum,tblSalaries[[#This Row],[How many hours of a day you work on Excel]],B1558+1),""))</f>
        <v>6</v>
      </c>
      <c r="F1558" s="9">
        <f t="array" ref="F1558">SUMPRODUCT(COUNTIF(lstDigits,MID(tblSalaries[[#This Row],[How many hours of a day you work on Excel]],ROW($1:$9)+1,1)))</f>
        <v>1</v>
      </c>
      <c r="G1558" s="11">
        <f t="array" ref="G1558">IFERROR(IF(D1558=1*MID(tblSalaries[[#This Row],[How many hours of a day you work on Excel]],E1558,F1558),"",1*MID(tblSalaries[[#This Row],[How many hours of a day you work on Excel]],E1558,F1558)),0)</f>
        <v>6</v>
      </c>
      <c r="H1558" s="11">
        <f t="shared" si="72"/>
        <v>5</v>
      </c>
      <c r="I1558" s="11">
        <f t="shared" si="73"/>
        <v>4</v>
      </c>
      <c r="J1558" s="11">
        <f t="shared" si="74"/>
        <v>6</v>
      </c>
    </row>
    <row r="1559" spans="2:10">
      <c r="B1559" s="9">
        <f t="array" ref="B1559">MIN(IFERROR(FIND(lstNum,tblSalaries[[#This Row],[How many hours of a day you work on Excel]]),""))</f>
        <v>1</v>
      </c>
      <c r="C1559" s="9">
        <f t="array" ref="C1559">SUMPRODUCT(COUNTIF(lstDigits,MID(tblSalaries[[#This Row],[How many hours of a day you work on Excel]],ROW($1:$9),1)))</f>
        <v>2</v>
      </c>
      <c r="D1559" s="11">
        <f t="array" ref="D1559">IFERROR(1*MID(tblSalaries[[#This Row],[How many hours of a day you work on Excel]],B1559,C1559),0)</f>
        <v>4</v>
      </c>
      <c r="E1559" s="9">
        <f t="array" ref="E1559">MIN(IFERROR(FIND(lstNum,tblSalaries[[#This Row],[How many hours of a day you work on Excel]],B1559+1),""))</f>
        <v>6</v>
      </c>
      <c r="F1559" s="9">
        <f t="array" ref="F1559">SUMPRODUCT(COUNTIF(lstDigits,MID(tblSalaries[[#This Row],[How many hours of a day you work on Excel]],ROW($1:$9)+1,1)))</f>
        <v>1</v>
      </c>
      <c r="G1559" s="11">
        <f t="array" ref="G1559">IFERROR(IF(D1559=1*MID(tblSalaries[[#This Row],[How many hours of a day you work on Excel]],E1559,F1559),"",1*MID(tblSalaries[[#This Row],[How many hours of a day you work on Excel]],E1559,F1559)),0)</f>
        <v>6</v>
      </c>
      <c r="H1559" s="11">
        <f t="shared" si="72"/>
        <v>5</v>
      </c>
      <c r="I1559" s="11">
        <f t="shared" si="73"/>
        <v>4</v>
      </c>
      <c r="J1559" s="11">
        <f t="shared" si="74"/>
        <v>6</v>
      </c>
    </row>
    <row r="1560" spans="2:10">
      <c r="B1560" s="9">
        <f t="array" ref="B1560">MIN(IFERROR(FIND(lstNum,tblSalaries[[#This Row],[How many hours of a day you work on Excel]]),""))</f>
        <v>9</v>
      </c>
      <c r="C1560" s="9">
        <f t="array" ref="C1560">SUMPRODUCT(COUNTIF(lstDigits,MID(tblSalaries[[#This Row],[How many hours of a day you work on Excel]],ROW($1:$9),1)))</f>
        <v>1</v>
      </c>
      <c r="D1560" s="11">
        <f t="array" ref="D1560">IFERROR(1*MID(tblSalaries[[#This Row],[How many hours of a day you work on Excel]],B1560,C1560),0)</f>
        <v>8</v>
      </c>
      <c r="E1560" s="9">
        <f t="array" ref="E1560">MIN(IFERROR(FIND(lstNum,tblSalaries[[#This Row],[How many hours of a day you work on Excel]],B1560+1),""))</f>
        <v>31</v>
      </c>
      <c r="F1560" s="9">
        <f t="array" ref="F1560">SUMPRODUCT(COUNTIF(lstDigits,MID(tblSalaries[[#This Row],[How many hours of a day you work on Excel]],ROW($1:$9)+1,1)))</f>
        <v>1</v>
      </c>
      <c r="G1560" s="11" t="str">
        <f t="array" ref="G1560">IFERROR(IF(D1560=1*MID(tblSalaries[[#This Row],[How many hours of a day you work on Excel]],E1560,F1560),"",1*MID(tblSalaries[[#This Row],[How many hours of a day you work on Excel]],E1560,F1560)),0)</f>
        <v/>
      </c>
      <c r="H1560" s="11">
        <f t="shared" ref="H1560:H1623" si="75">AVERAGE(D1560,G1560)</f>
        <v>8</v>
      </c>
      <c r="I1560" s="11">
        <f t="shared" ref="I1560:I1623" si="76">MIN(D1560,G1560)</f>
        <v>8</v>
      </c>
      <c r="J1560" s="11">
        <f t="shared" si="74"/>
        <v>8</v>
      </c>
    </row>
    <row r="1561" spans="2:10">
      <c r="B1561" s="9">
        <f t="array" ref="B1561">MIN(IFERROR(FIND(lstNum,tblSalaries[[#This Row],[How many hours of a day you work on Excel]]),""))</f>
        <v>1</v>
      </c>
      <c r="C1561" s="9">
        <f t="array" ref="C1561">SUMPRODUCT(COUNTIF(lstDigits,MID(tblSalaries[[#This Row],[How many hours of a day you work on Excel]],ROW($1:$9),1)))</f>
        <v>2</v>
      </c>
      <c r="D1561" s="11">
        <f t="array" ref="D1561">IFERROR(1*MID(tblSalaries[[#This Row],[How many hours of a day you work on Excel]],B1561,C1561),0)</f>
        <v>2</v>
      </c>
      <c r="E1561" s="9">
        <f t="array" ref="E1561">MIN(IFERROR(FIND(lstNum,tblSalaries[[#This Row],[How many hours of a day you work on Excel]],B1561+1),""))</f>
        <v>6</v>
      </c>
      <c r="F1561" s="9">
        <f t="array" ref="F1561">SUMPRODUCT(COUNTIF(lstDigits,MID(tblSalaries[[#This Row],[How many hours of a day you work on Excel]],ROW($1:$9)+1,1)))</f>
        <v>1</v>
      </c>
      <c r="G1561" s="11">
        <f t="array" ref="G1561">IFERROR(IF(D1561=1*MID(tblSalaries[[#This Row],[How many hours of a day you work on Excel]],E1561,F1561),"",1*MID(tblSalaries[[#This Row],[How many hours of a day you work on Excel]],E1561,F1561)),0)</f>
        <v>3</v>
      </c>
      <c r="H1561" s="11">
        <f t="shared" si="75"/>
        <v>2.5</v>
      </c>
      <c r="I1561" s="11">
        <f t="shared" si="76"/>
        <v>2</v>
      </c>
      <c r="J1561" s="11">
        <f t="shared" si="74"/>
        <v>3</v>
      </c>
    </row>
    <row r="1562" spans="2:10">
      <c r="B1562" s="9">
        <f t="array" ref="B1562">MIN(IFERROR(FIND(lstNum,tblSalaries[[#This Row],[How many hours of a day you work on Excel]]),""))</f>
        <v>9</v>
      </c>
      <c r="C1562" s="9">
        <f t="array" ref="C1562">SUMPRODUCT(COUNTIF(lstDigits,MID(tblSalaries[[#This Row],[How many hours of a day you work on Excel]],ROW($1:$9),1)))</f>
        <v>1</v>
      </c>
      <c r="D1562" s="11">
        <f t="array" ref="D1562">IFERROR(1*MID(tblSalaries[[#This Row],[How many hours of a day you work on Excel]],B1562,C1562),0)</f>
        <v>8</v>
      </c>
      <c r="E1562" s="9">
        <f t="array" ref="E1562">MIN(IFERROR(FIND(lstNum,tblSalaries[[#This Row],[How many hours of a day you work on Excel]],B1562+1),""))</f>
        <v>31</v>
      </c>
      <c r="F1562" s="9">
        <f t="array" ref="F1562">SUMPRODUCT(COUNTIF(lstDigits,MID(tblSalaries[[#This Row],[How many hours of a day you work on Excel]],ROW($1:$9)+1,1)))</f>
        <v>1</v>
      </c>
      <c r="G1562" s="11" t="str">
        <f t="array" ref="G1562">IFERROR(IF(D1562=1*MID(tblSalaries[[#This Row],[How many hours of a day you work on Excel]],E1562,F1562),"",1*MID(tblSalaries[[#This Row],[How many hours of a day you work on Excel]],E1562,F1562)),0)</f>
        <v/>
      </c>
      <c r="H1562" s="11">
        <f t="shared" si="75"/>
        <v>8</v>
      </c>
      <c r="I1562" s="11">
        <f t="shared" si="76"/>
        <v>8</v>
      </c>
      <c r="J1562" s="11">
        <f t="shared" si="74"/>
        <v>8</v>
      </c>
    </row>
    <row r="1563" spans="2:10">
      <c r="B1563" s="9">
        <f t="array" ref="B1563">MIN(IFERROR(FIND(lstNum,tblSalaries[[#This Row],[How many hours of a day you work on Excel]]),""))</f>
        <v>1</v>
      </c>
      <c r="C1563" s="9">
        <f t="array" ref="C1563">SUMPRODUCT(COUNTIF(lstDigits,MID(tblSalaries[[#This Row],[How many hours of a day you work on Excel]],ROW($1:$9),1)))</f>
        <v>2</v>
      </c>
      <c r="D1563" s="11">
        <f t="array" ref="D1563">IFERROR(1*MID(tblSalaries[[#This Row],[How many hours of a day you work on Excel]],B1563,C1563),0)</f>
        <v>4</v>
      </c>
      <c r="E1563" s="9">
        <f t="array" ref="E1563">MIN(IFERROR(FIND(lstNum,tblSalaries[[#This Row],[How many hours of a day you work on Excel]],B1563+1),""))</f>
        <v>6</v>
      </c>
      <c r="F1563" s="9">
        <f t="array" ref="F1563">SUMPRODUCT(COUNTIF(lstDigits,MID(tblSalaries[[#This Row],[How many hours of a day you work on Excel]],ROW($1:$9)+1,1)))</f>
        <v>1</v>
      </c>
      <c r="G1563" s="11">
        <f t="array" ref="G1563">IFERROR(IF(D1563=1*MID(tblSalaries[[#This Row],[How many hours of a day you work on Excel]],E1563,F1563),"",1*MID(tblSalaries[[#This Row],[How many hours of a day you work on Excel]],E1563,F1563)),0)</f>
        <v>6</v>
      </c>
      <c r="H1563" s="11">
        <f t="shared" si="75"/>
        <v>5</v>
      </c>
      <c r="I1563" s="11">
        <f t="shared" si="76"/>
        <v>4</v>
      </c>
      <c r="J1563" s="11">
        <f t="shared" si="74"/>
        <v>6</v>
      </c>
    </row>
    <row r="1564" spans="2:10">
      <c r="B1564" s="9">
        <f t="array" ref="B1564">MIN(IFERROR(FIND(lstNum,tblSalaries[[#This Row],[How many hours of a day you work on Excel]]),""))</f>
        <v>1</v>
      </c>
      <c r="C1564" s="9">
        <f t="array" ref="C1564">SUMPRODUCT(COUNTIF(lstDigits,MID(tblSalaries[[#This Row],[How many hours of a day you work on Excel]],ROW($1:$9),1)))</f>
        <v>2</v>
      </c>
      <c r="D1564" s="11">
        <f t="array" ref="D1564">IFERROR(1*MID(tblSalaries[[#This Row],[How many hours of a day you work on Excel]],B1564,C1564),0)</f>
        <v>4</v>
      </c>
      <c r="E1564" s="9">
        <f t="array" ref="E1564">MIN(IFERROR(FIND(lstNum,tblSalaries[[#This Row],[How many hours of a day you work on Excel]],B1564+1),""))</f>
        <v>6</v>
      </c>
      <c r="F1564" s="9">
        <f t="array" ref="F1564">SUMPRODUCT(COUNTIF(lstDigits,MID(tblSalaries[[#This Row],[How many hours of a day you work on Excel]],ROW($1:$9)+1,1)))</f>
        <v>1</v>
      </c>
      <c r="G1564" s="11">
        <f t="array" ref="G1564">IFERROR(IF(D1564=1*MID(tblSalaries[[#This Row],[How many hours of a day you work on Excel]],E1564,F1564),"",1*MID(tblSalaries[[#This Row],[How many hours of a day you work on Excel]],E1564,F1564)),0)</f>
        <v>6</v>
      </c>
      <c r="H1564" s="11">
        <f t="shared" si="75"/>
        <v>5</v>
      </c>
      <c r="I1564" s="11">
        <f t="shared" si="76"/>
        <v>4</v>
      </c>
      <c r="J1564" s="11">
        <f t="shared" si="74"/>
        <v>6</v>
      </c>
    </row>
    <row r="1565" spans="2:10">
      <c r="B1565" s="9">
        <f t="array" ref="B1565">MIN(IFERROR(FIND(lstNum,tblSalaries[[#This Row],[How many hours of a day you work on Excel]]),""))</f>
        <v>1</v>
      </c>
      <c r="C1565" s="9">
        <f t="array" ref="C1565">SUMPRODUCT(COUNTIF(lstDigits,MID(tblSalaries[[#This Row],[How many hours of a day you work on Excel]],ROW($1:$9),1)))</f>
        <v>2</v>
      </c>
      <c r="D1565" s="11">
        <f t="array" ref="D1565">IFERROR(1*MID(tblSalaries[[#This Row],[How many hours of a day you work on Excel]],B1565,C1565),0)</f>
        <v>4</v>
      </c>
      <c r="E1565" s="9">
        <f t="array" ref="E1565">MIN(IFERROR(FIND(lstNum,tblSalaries[[#This Row],[How many hours of a day you work on Excel]],B1565+1),""))</f>
        <v>6</v>
      </c>
      <c r="F1565" s="9">
        <f t="array" ref="F1565">SUMPRODUCT(COUNTIF(lstDigits,MID(tblSalaries[[#This Row],[How many hours of a day you work on Excel]],ROW($1:$9)+1,1)))</f>
        <v>1</v>
      </c>
      <c r="G1565" s="11">
        <f t="array" ref="G1565">IFERROR(IF(D1565=1*MID(tblSalaries[[#This Row],[How many hours of a day you work on Excel]],E1565,F1565),"",1*MID(tblSalaries[[#This Row],[How many hours of a day you work on Excel]],E1565,F1565)),0)</f>
        <v>6</v>
      </c>
      <c r="H1565" s="11">
        <f t="shared" si="75"/>
        <v>5</v>
      </c>
      <c r="I1565" s="11">
        <f t="shared" si="76"/>
        <v>4</v>
      </c>
      <c r="J1565" s="11">
        <f t="shared" si="74"/>
        <v>6</v>
      </c>
    </row>
    <row r="1566" spans="2:10">
      <c r="B1566" s="9">
        <f t="array" ref="B1566">MIN(IFERROR(FIND(lstNum,tblSalaries[[#This Row],[How many hours of a day you work on Excel]]),""))</f>
        <v>1</v>
      </c>
      <c r="C1566" s="9">
        <f t="array" ref="C1566">SUMPRODUCT(COUNTIF(lstDigits,MID(tblSalaries[[#This Row],[How many hours of a day you work on Excel]],ROW($1:$9),1)))</f>
        <v>2</v>
      </c>
      <c r="D1566" s="11">
        <f t="array" ref="D1566">IFERROR(1*MID(tblSalaries[[#This Row],[How many hours of a day you work on Excel]],B1566,C1566),0)</f>
        <v>4</v>
      </c>
      <c r="E1566" s="9">
        <f t="array" ref="E1566">MIN(IFERROR(FIND(lstNum,tblSalaries[[#This Row],[How many hours of a day you work on Excel]],B1566+1),""))</f>
        <v>6</v>
      </c>
      <c r="F1566" s="9">
        <f t="array" ref="F1566">SUMPRODUCT(COUNTIF(lstDigits,MID(tblSalaries[[#This Row],[How many hours of a day you work on Excel]],ROW($1:$9)+1,1)))</f>
        <v>1</v>
      </c>
      <c r="G1566" s="11">
        <f t="array" ref="G1566">IFERROR(IF(D1566=1*MID(tblSalaries[[#This Row],[How many hours of a day you work on Excel]],E1566,F1566),"",1*MID(tblSalaries[[#This Row],[How many hours of a day you work on Excel]],E1566,F1566)),0)</f>
        <v>6</v>
      </c>
      <c r="H1566" s="11">
        <f t="shared" si="75"/>
        <v>5</v>
      </c>
      <c r="I1566" s="11">
        <f t="shared" si="76"/>
        <v>4</v>
      </c>
      <c r="J1566" s="11">
        <f t="shared" si="74"/>
        <v>6</v>
      </c>
    </row>
    <row r="1567" spans="2:10">
      <c r="B1567" s="9">
        <f t="array" ref="B1567">MIN(IFERROR(FIND(lstNum,tblSalaries[[#This Row],[How many hours of a day you work on Excel]]),""))</f>
        <v>1</v>
      </c>
      <c r="C1567" s="9">
        <f t="array" ref="C1567">SUMPRODUCT(COUNTIF(lstDigits,MID(tblSalaries[[#This Row],[How many hours of a day you work on Excel]],ROW($1:$9),1)))</f>
        <v>2</v>
      </c>
      <c r="D1567" s="11">
        <f t="array" ref="D1567">IFERROR(1*MID(tblSalaries[[#This Row],[How many hours of a day you work on Excel]],B1567,C1567),0)</f>
        <v>4</v>
      </c>
      <c r="E1567" s="9">
        <f t="array" ref="E1567">MIN(IFERROR(FIND(lstNum,tblSalaries[[#This Row],[How many hours of a day you work on Excel]],B1567+1),""))</f>
        <v>6</v>
      </c>
      <c r="F1567" s="9">
        <f t="array" ref="F1567">SUMPRODUCT(COUNTIF(lstDigits,MID(tblSalaries[[#This Row],[How many hours of a day you work on Excel]],ROW($1:$9)+1,1)))</f>
        <v>1</v>
      </c>
      <c r="G1567" s="11">
        <f t="array" ref="G1567">IFERROR(IF(D1567=1*MID(tblSalaries[[#This Row],[How many hours of a day you work on Excel]],E1567,F1567),"",1*MID(tblSalaries[[#This Row],[How many hours of a day you work on Excel]],E1567,F1567)),0)</f>
        <v>6</v>
      </c>
      <c r="H1567" s="11">
        <f t="shared" si="75"/>
        <v>5</v>
      </c>
      <c r="I1567" s="11">
        <f t="shared" si="76"/>
        <v>4</v>
      </c>
      <c r="J1567" s="11">
        <f t="shared" si="74"/>
        <v>6</v>
      </c>
    </row>
    <row r="1568" spans="2:10">
      <c r="B1568" s="9">
        <f t="array" ref="B1568">MIN(IFERROR(FIND(lstNum,tblSalaries[[#This Row],[How many hours of a day you work on Excel]]),""))</f>
        <v>9</v>
      </c>
      <c r="C1568" s="9">
        <f t="array" ref="C1568">SUMPRODUCT(COUNTIF(lstDigits,MID(tblSalaries[[#This Row],[How many hours of a day you work on Excel]],ROW($1:$9),1)))</f>
        <v>1</v>
      </c>
      <c r="D1568" s="11">
        <f t="array" ref="D1568">IFERROR(1*MID(tblSalaries[[#This Row],[How many hours of a day you work on Excel]],B1568,C1568),0)</f>
        <v>8</v>
      </c>
      <c r="E1568" s="9">
        <f t="array" ref="E1568">MIN(IFERROR(FIND(lstNum,tblSalaries[[#This Row],[How many hours of a day you work on Excel]],B1568+1),""))</f>
        <v>31</v>
      </c>
      <c r="F1568" s="9">
        <f t="array" ref="F1568">SUMPRODUCT(COUNTIF(lstDigits,MID(tblSalaries[[#This Row],[How many hours of a day you work on Excel]],ROW($1:$9)+1,1)))</f>
        <v>1</v>
      </c>
      <c r="G1568" s="11" t="str">
        <f t="array" ref="G1568">IFERROR(IF(D1568=1*MID(tblSalaries[[#This Row],[How many hours of a day you work on Excel]],E1568,F1568),"",1*MID(tblSalaries[[#This Row],[How many hours of a day you work on Excel]],E1568,F1568)),0)</f>
        <v/>
      </c>
      <c r="H1568" s="11">
        <f t="shared" si="75"/>
        <v>8</v>
      </c>
      <c r="I1568" s="11">
        <f t="shared" si="76"/>
        <v>8</v>
      </c>
      <c r="J1568" s="11">
        <f t="shared" si="74"/>
        <v>8</v>
      </c>
    </row>
    <row r="1569" spans="2:10">
      <c r="B1569" s="9">
        <f t="array" ref="B1569">MIN(IFERROR(FIND(lstNum,tblSalaries[[#This Row],[How many hours of a day you work on Excel]]),""))</f>
        <v>9</v>
      </c>
      <c r="C1569" s="9">
        <f t="array" ref="C1569">SUMPRODUCT(COUNTIF(lstDigits,MID(tblSalaries[[#This Row],[How many hours of a day you work on Excel]],ROW($1:$9),1)))</f>
        <v>1</v>
      </c>
      <c r="D1569" s="11">
        <f t="array" ref="D1569">IFERROR(1*MID(tblSalaries[[#This Row],[How many hours of a day you work on Excel]],B1569,C1569),0)</f>
        <v>8</v>
      </c>
      <c r="E1569" s="9">
        <f t="array" ref="E1569">MIN(IFERROR(FIND(lstNum,tblSalaries[[#This Row],[How many hours of a day you work on Excel]],B1569+1),""))</f>
        <v>31</v>
      </c>
      <c r="F1569" s="9">
        <f t="array" ref="F1569">SUMPRODUCT(COUNTIF(lstDigits,MID(tblSalaries[[#This Row],[How many hours of a day you work on Excel]],ROW($1:$9)+1,1)))</f>
        <v>1</v>
      </c>
      <c r="G1569" s="11" t="str">
        <f t="array" ref="G1569">IFERROR(IF(D1569=1*MID(tblSalaries[[#This Row],[How many hours of a day you work on Excel]],E1569,F1569),"",1*MID(tblSalaries[[#This Row],[How many hours of a day you work on Excel]],E1569,F1569)),0)</f>
        <v/>
      </c>
      <c r="H1569" s="11">
        <f t="shared" si="75"/>
        <v>8</v>
      </c>
      <c r="I1569" s="11">
        <f t="shared" si="76"/>
        <v>8</v>
      </c>
      <c r="J1569" s="11">
        <f t="shared" si="74"/>
        <v>8</v>
      </c>
    </row>
    <row r="1570" spans="2:10">
      <c r="B1570" s="9">
        <f t="array" ref="B1570">MIN(IFERROR(FIND(lstNum,tblSalaries[[#This Row],[How many hours of a day you work on Excel]]),""))</f>
        <v>9</v>
      </c>
      <c r="C1570" s="9">
        <f t="array" ref="C1570">SUMPRODUCT(COUNTIF(lstDigits,MID(tblSalaries[[#This Row],[How many hours of a day you work on Excel]],ROW($1:$9),1)))</f>
        <v>1</v>
      </c>
      <c r="D1570" s="11">
        <f t="array" ref="D1570">IFERROR(1*MID(tblSalaries[[#This Row],[How many hours of a day you work on Excel]],B1570,C1570),0)</f>
        <v>8</v>
      </c>
      <c r="E1570" s="9">
        <f t="array" ref="E1570">MIN(IFERROR(FIND(lstNum,tblSalaries[[#This Row],[How many hours of a day you work on Excel]],B1570+1),""))</f>
        <v>31</v>
      </c>
      <c r="F1570" s="9">
        <f t="array" ref="F1570">SUMPRODUCT(COUNTIF(lstDigits,MID(tblSalaries[[#This Row],[How many hours of a day you work on Excel]],ROW($1:$9)+1,1)))</f>
        <v>1</v>
      </c>
      <c r="G1570" s="11" t="str">
        <f t="array" ref="G1570">IFERROR(IF(D1570=1*MID(tblSalaries[[#This Row],[How many hours of a day you work on Excel]],E1570,F1570),"",1*MID(tblSalaries[[#This Row],[How many hours of a day you work on Excel]],E1570,F1570)),0)</f>
        <v/>
      </c>
      <c r="H1570" s="11">
        <f t="shared" si="75"/>
        <v>8</v>
      </c>
      <c r="I1570" s="11">
        <f t="shared" si="76"/>
        <v>8</v>
      </c>
      <c r="J1570" s="11">
        <f t="shared" si="74"/>
        <v>8</v>
      </c>
    </row>
    <row r="1571" spans="2:10">
      <c r="B1571" s="9">
        <f t="array" ref="B1571">MIN(IFERROR(FIND(lstNum,tblSalaries[[#This Row],[How many hours of a day you work on Excel]]),""))</f>
        <v>9</v>
      </c>
      <c r="C1571" s="9">
        <f t="array" ref="C1571">SUMPRODUCT(COUNTIF(lstDigits,MID(tblSalaries[[#This Row],[How many hours of a day you work on Excel]],ROW($1:$9),1)))</f>
        <v>1</v>
      </c>
      <c r="D1571" s="11">
        <f t="array" ref="D1571">IFERROR(1*MID(tblSalaries[[#This Row],[How many hours of a day you work on Excel]],B1571,C1571),0)</f>
        <v>8</v>
      </c>
      <c r="E1571" s="9">
        <f t="array" ref="E1571">MIN(IFERROR(FIND(lstNum,tblSalaries[[#This Row],[How many hours of a day you work on Excel]],B1571+1),""))</f>
        <v>31</v>
      </c>
      <c r="F1571" s="9">
        <f t="array" ref="F1571">SUMPRODUCT(COUNTIF(lstDigits,MID(tblSalaries[[#This Row],[How many hours of a day you work on Excel]],ROW($1:$9)+1,1)))</f>
        <v>1</v>
      </c>
      <c r="G1571" s="11" t="str">
        <f t="array" ref="G1571">IFERROR(IF(D1571=1*MID(tblSalaries[[#This Row],[How many hours of a day you work on Excel]],E1571,F1571),"",1*MID(tblSalaries[[#This Row],[How many hours of a day you work on Excel]],E1571,F1571)),0)</f>
        <v/>
      </c>
      <c r="H1571" s="11">
        <f t="shared" si="75"/>
        <v>8</v>
      </c>
      <c r="I1571" s="11">
        <f t="shared" si="76"/>
        <v>8</v>
      </c>
      <c r="J1571" s="11">
        <f t="shared" si="74"/>
        <v>8</v>
      </c>
    </row>
    <row r="1572" spans="2:10">
      <c r="B1572" s="9">
        <f t="array" ref="B1572">MIN(IFERROR(FIND(lstNum,tblSalaries[[#This Row],[How many hours of a day you work on Excel]]),""))</f>
        <v>1</v>
      </c>
      <c r="C1572" s="9">
        <f t="array" ref="C1572">SUMPRODUCT(COUNTIF(lstDigits,MID(tblSalaries[[#This Row],[How many hours of a day you work on Excel]],ROW($1:$9),1)))</f>
        <v>2</v>
      </c>
      <c r="D1572" s="11">
        <f t="array" ref="D1572">IFERROR(1*MID(tblSalaries[[#This Row],[How many hours of a day you work on Excel]],B1572,C1572),0)</f>
        <v>4</v>
      </c>
      <c r="E1572" s="9">
        <f t="array" ref="E1572">MIN(IFERROR(FIND(lstNum,tblSalaries[[#This Row],[How many hours of a day you work on Excel]],B1572+1),""))</f>
        <v>6</v>
      </c>
      <c r="F1572" s="9">
        <f t="array" ref="F1572">SUMPRODUCT(COUNTIF(lstDigits,MID(tblSalaries[[#This Row],[How many hours of a day you work on Excel]],ROW($1:$9)+1,1)))</f>
        <v>1</v>
      </c>
      <c r="G1572" s="11">
        <f t="array" ref="G1572">IFERROR(IF(D1572=1*MID(tblSalaries[[#This Row],[How many hours of a day you work on Excel]],E1572,F1572),"",1*MID(tblSalaries[[#This Row],[How many hours of a day you work on Excel]],E1572,F1572)),0)</f>
        <v>6</v>
      </c>
      <c r="H1572" s="11">
        <f t="shared" si="75"/>
        <v>5</v>
      </c>
      <c r="I1572" s="11">
        <f t="shared" si="76"/>
        <v>4</v>
      </c>
      <c r="J1572" s="11">
        <f t="shared" si="74"/>
        <v>6</v>
      </c>
    </row>
    <row r="1573" spans="2:10">
      <c r="B1573" s="9">
        <f t="array" ref="B1573">MIN(IFERROR(FIND(lstNum,tblSalaries[[#This Row],[How many hours of a day you work on Excel]]),""))</f>
        <v>9</v>
      </c>
      <c r="C1573" s="9">
        <f t="array" ref="C1573">SUMPRODUCT(COUNTIF(lstDigits,MID(tblSalaries[[#This Row],[How many hours of a day you work on Excel]],ROW($1:$9),1)))</f>
        <v>1</v>
      </c>
      <c r="D1573" s="11">
        <f t="array" ref="D1573">IFERROR(1*MID(tblSalaries[[#This Row],[How many hours of a day you work on Excel]],B1573,C1573),0)</f>
        <v>8</v>
      </c>
      <c r="E1573" s="9">
        <f t="array" ref="E1573">MIN(IFERROR(FIND(lstNum,tblSalaries[[#This Row],[How many hours of a day you work on Excel]],B1573+1),""))</f>
        <v>31</v>
      </c>
      <c r="F1573" s="9">
        <f t="array" ref="F1573">SUMPRODUCT(COUNTIF(lstDigits,MID(tblSalaries[[#This Row],[How many hours of a day you work on Excel]],ROW($1:$9)+1,1)))</f>
        <v>1</v>
      </c>
      <c r="G1573" s="11" t="str">
        <f t="array" ref="G1573">IFERROR(IF(D1573=1*MID(tblSalaries[[#This Row],[How many hours of a day you work on Excel]],E1573,F1573),"",1*MID(tblSalaries[[#This Row],[How many hours of a day you work on Excel]],E1573,F1573)),0)</f>
        <v/>
      </c>
      <c r="H1573" s="11">
        <f t="shared" si="75"/>
        <v>8</v>
      </c>
      <c r="I1573" s="11">
        <f t="shared" si="76"/>
        <v>8</v>
      </c>
      <c r="J1573" s="11">
        <f t="shared" si="74"/>
        <v>8</v>
      </c>
    </row>
    <row r="1574" spans="2:10">
      <c r="B1574" s="9">
        <f t="array" ref="B1574">MIN(IFERROR(FIND(lstNum,tblSalaries[[#This Row],[How many hours of a day you work on Excel]]),""))</f>
        <v>1</v>
      </c>
      <c r="C1574" s="9">
        <f t="array" ref="C1574">SUMPRODUCT(COUNTIF(lstDigits,MID(tblSalaries[[#This Row],[How many hours of a day you work on Excel]],ROW($1:$9),1)))</f>
        <v>2</v>
      </c>
      <c r="D1574" s="11">
        <f t="array" ref="D1574">IFERROR(1*MID(tblSalaries[[#This Row],[How many hours of a day you work on Excel]],B1574,C1574),0)</f>
        <v>4</v>
      </c>
      <c r="E1574" s="9">
        <f t="array" ref="E1574">MIN(IFERROR(FIND(lstNum,tblSalaries[[#This Row],[How many hours of a day you work on Excel]],B1574+1),""))</f>
        <v>6</v>
      </c>
      <c r="F1574" s="9">
        <f t="array" ref="F1574">SUMPRODUCT(COUNTIF(lstDigits,MID(tblSalaries[[#This Row],[How many hours of a day you work on Excel]],ROW($1:$9)+1,1)))</f>
        <v>1</v>
      </c>
      <c r="G1574" s="11">
        <f t="array" ref="G1574">IFERROR(IF(D1574=1*MID(tblSalaries[[#This Row],[How many hours of a day you work on Excel]],E1574,F1574),"",1*MID(tblSalaries[[#This Row],[How many hours of a day you work on Excel]],E1574,F1574)),0)</f>
        <v>6</v>
      </c>
      <c r="H1574" s="11">
        <f t="shared" si="75"/>
        <v>5</v>
      </c>
      <c r="I1574" s="11">
        <f t="shared" si="76"/>
        <v>4</v>
      </c>
      <c r="J1574" s="11">
        <f t="shared" si="74"/>
        <v>6</v>
      </c>
    </row>
    <row r="1575" spans="2:10">
      <c r="B1575" s="9">
        <f t="array" ref="B1575">MIN(IFERROR(FIND(lstNum,tblSalaries[[#This Row],[How many hours of a day you work on Excel]]),""))</f>
        <v>9</v>
      </c>
      <c r="C1575" s="9">
        <f t="array" ref="C1575">SUMPRODUCT(COUNTIF(lstDigits,MID(tblSalaries[[#This Row],[How many hours of a day you work on Excel]],ROW($1:$9),1)))</f>
        <v>1</v>
      </c>
      <c r="D1575" s="11">
        <f t="array" ref="D1575">IFERROR(1*MID(tblSalaries[[#This Row],[How many hours of a day you work on Excel]],B1575,C1575),0)</f>
        <v>8</v>
      </c>
      <c r="E1575" s="9">
        <f t="array" ref="E1575">MIN(IFERROR(FIND(lstNum,tblSalaries[[#This Row],[How many hours of a day you work on Excel]],B1575+1),""))</f>
        <v>31</v>
      </c>
      <c r="F1575" s="9">
        <f t="array" ref="F1575">SUMPRODUCT(COUNTIF(lstDigits,MID(tblSalaries[[#This Row],[How many hours of a day you work on Excel]],ROW($1:$9)+1,1)))</f>
        <v>1</v>
      </c>
      <c r="G1575" s="11" t="str">
        <f t="array" ref="G1575">IFERROR(IF(D1575=1*MID(tblSalaries[[#This Row],[How many hours of a day you work on Excel]],E1575,F1575),"",1*MID(tblSalaries[[#This Row],[How many hours of a day you work on Excel]],E1575,F1575)),0)</f>
        <v/>
      </c>
      <c r="H1575" s="11">
        <f t="shared" si="75"/>
        <v>8</v>
      </c>
      <c r="I1575" s="11">
        <f t="shared" si="76"/>
        <v>8</v>
      </c>
      <c r="J1575" s="11">
        <f t="shared" si="74"/>
        <v>8</v>
      </c>
    </row>
    <row r="1576" spans="2:10">
      <c r="B1576" s="9">
        <f t="array" ref="B1576">MIN(IFERROR(FIND(lstNum,tblSalaries[[#This Row],[How many hours of a day you work on Excel]]),""))</f>
        <v>1</v>
      </c>
      <c r="C1576" s="9">
        <f t="array" ref="C1576">SUMPRODUCT(COUNTIF(lstDigits,MID(tblSalaries[[#This Row],[How many hours of a day you work on Excel]],ROW($1:$9),1)))</f>
        <v>2</v>
      </c>
      <c r="D1576" s="11">
        <f t="array" ref="D1576">IFERROR(1*MID(tblSalaries[[#This Row],[How many hours of a day you work on Excel]],B1576,C1576),0)</f>
        <v>4</v>
      </c>
      <c r="E1576" s="9">
        <f t="array" ref="E1576">MIN(IFERROR(FIND(lstNum,tblSalaries[[#This Row],[How many hours of a day you work on Excel]],B1576+1),""))</f>
        <v>6</v>
      </c>
      <c r="F1576" s="9">
        <f t="array" ref="F1576">SUMPRODUCT(COUNTIF(lstDigits,MID(tblSalaries[[#This Row],[How many hours of a day you work on Excel]],ROW($1:$9)+1,1)))</f>
        <v>1</v>
      </c>
      <c r="G1576" s="11">
        <f t="array" ref="G1576">IFERROR(IF(D1576=1*MID(tblSalaries[[#This Row],[How many hours of a day you work on Excel]],E1576,F1576),"",1*MID(tblSalaries[[#This Row],[How many hours of a day you work on Excel]],E1576,F1576)),0)</f>
        <v>6</v>
      </c>
      <c r="H1576" s="11">
        <f t="shared" si="75"/>
        <v>5</v>
      </c>
      <c r="I1576" s="11">
        <f t="shared" si="76"/>
        <v>4</v>
      </c>
      <c r="J1576" s="11">
        <f t="shared" si="74"/>
        <v>6</v>
      </c>
    </row>
    <row r="1577" spans="2:10">
      <c r="B1577" s="9">
        <f t="array" ref="B1577">MIN(IFERROR(FIND(lstNum,tblSalaries[[#This Row],[How many hours of a day you work on Excel]]),""))</f>
        <v>9</v>
      </c>
      <c r="C1577" s="9">
        <f t="array" ref="C1577">SUMPRODUCT(COUNTIF(lstDigits,MID(tblSalaries[[#This Row],[How many hours of a day you work on Excel]],ROW($1:$9),1)))</f>
        <v>1</v>
      </c>
      <c r="D1577" s="11">
        <f t="array" ref="D1577">IFERROR(1*MID(tblSalaries[[#This Row],[How many hours of a day you work on Excel]],B1577,C1577),0)</f>
        <v>8</v>
      </c>
      <c r="E1577" s="9">
        <f t="array" ref="E1577">MIN(IFERROR(FIND(lstNum,tblSalaries[[#This Row],[How many hours of a day you work on Excel]],B1577+1),""))</f>
        <v>31</v>
      </c>
      <c r="F1577" s="9">
        <f t="array" ref="F1577">SUMPRODUCT(COUNTIF(lstDigits,MID(tblSalaries[[#This Row],[How many hours of a day you work on Excel]],ROW($1:$9)+1,1)))</f>
        <v>1</v>
      </c>
      <c r="G1577" s="11" t="str">
        <f t="array" ref="G1577">IFERROR(IF(D1577=1*MID(tblSalaries[[#This Row],[How many hours of a day you work on Excel]],E1577,F1577),"",1*MID(tblSalaries[[#This Row],[How many hours of a day you work on Excel]],E1577,F1577)),0)</f>
        <v/>
      </c>
      <c r="H1577" s="11">
        <f t="shared" si="75"/>
        <v>8</v>
      </c>
      <c r="I1577" s="11">
        <f t="shared" si="76"/>
        <v>8</v>
      </c>
      <c r="J1577" s="11">
        <f t="shared" si="74"/>
        <v>8</v>
      </c>
    </row>
    <row r="1578" spans="2:10">
      <c r="B1578" s="9">
        <f t="array" ref="B1578">MIN(IFERROR(FIND(lstNum,tblSalaries[[#This Row],[How many hours of a day you work on Excel]]),""))</f>
        <v>9</v>
      </c>
      <c r="C1578" s="9">
        <f t="array" ref="C1578">SUMPRODUCT(COUNTIF(lstDigits,MID(tblSalaries[[#This Row],[How many hours of a day you work on Excel]],ROW($1:$9),1)))</f>
        <v>1</v>
      </c>
      <c r="D1578" s="11">
        <f t="array" ref="D1578">IFERROR(1*MID(tblSalaries[[#This Row],[How many hours of a day you work on Excel]],B1578,C1578),0)</f>
        <v>8</v>
      </c>
      <c r="E1578" s="9">
        <f t="array" ref="E1578">MIN(IFERROR(FIND(lstNum,tblSalaries[[#This Row],[How many hours of a day you work on Excel]],B1578+1),""))</f>
        <v>31</v>
      </c>
      <c r="F1578" s="9">
        <f t="array" ref="F1578">SUMPRODUCT(COUNTIF(lstDigits,MID(tblSalaries[[#This Row],[How many hours of a day you work on Excel]],ROW($1:$9)+1,1)))</f>
        <v>1</v>
      </c>
      <c r="G1578" s="11" t="str">
        <f t="array" ref="G1578">IFERROR(IF(D1578=1*MID(tblSalaries[[#This Row],[How many hours of a day you work on Excel]],E1578,F1578),"",1*MID(tblSalaries[[#This Row],[How many hours of a day you work on Excel]],E1578,F1578)),0)</f>
        <v/>
      </c>
      <c r="H1578" s="11">
        <f t="shared" si="75"/>
        <v>8</v>
      </c>
      <c r="I1578" s="11">
        <f t="shared" si="76"/>
        <v>8</v>
      </c>
      <c r="J1578" s="11">
        <f t="shared" si="74"/>
        <v>8</v>
      </c>
    </row>
    <row r="1579" spans="2:10">
      <c r="B1579" s="9">
        <f t="array" ref="B1579">MIN(IFERROR(FIND(lstNum,tblSalaries[[#This Row],[How many hours of a day you work on Excel]]),""))</f>
        <v>1</v>
      </c>
      <c r="C1579" s="9">
        <f t="array" ref="C1579">SUMPRODUCT(COUNTIF(lstDigits,MID(tblSalaries[[#This Row],[How many hours of a day you work on Excel]],ROW($1:$9),1)))</f>
        <v>2</v>
      </c>
      <c r="D1579" s="11">
        <f t="array" ref="D1579">IFERROR(1*MID(tblSalaries[[#This Row],[How many hours of a day you work on Excel]],B1579,C1579),0)</f>
        <v>4</v>
      </c>
      <c r="E1579" s="9">
        <f t="array" ref="E1579">MIN(IFERROR(FIND(lstNum,tblSalaries[[#This Row],[How many hours of a day you work on Excel]],B1579+1),""))</f>
        <v>6</v>
      </c>
      <c r="F1579" s="9">
        <f t="array" ref="F1579">SUMPRODUCT(COUNTIF(lstDigits,MID(tblSalaries[[#This Row],[How many hours of a day you work on Excel]],ROW($1:$9)+1,1)))</f>
        <v>1</v>
      </c>
      <c r="G1579" s="11">
        <f t="array" ref="G1579">IFERROR(IF(D1579=1*MID(tblSalaries[[#This Row],[How many hours of a day you work on Excel]],E1579,F1579),"",1*MID(tblSalaries[[#This Row],[How many hours of a day you work on Excel]],E1579,F1579)),0)</f>
        <v>6</v>
      </c>
      <c r="H1579" s="11">
        <f t="shared" si="75"/>
        <v>5</v>
      </c>
      <c r="I1579" s="11">
        <f t="shared" si="76"/>
        <v>4</v>
      </c>
      <c r="J1579" s="11">
        <f t="shared" si="74"/>
        <v>6</v>
      </c>
    </row>
    <row r="1580" spans="2:10">
      <c r="B1580" s="9">
        <f t="array" ref="B1580">MIN(IFERROR(FIND(lstNum,tblSalaries[[#This Row],[How many hours of a day you work on Excel]]),""))</f>
        <v>1</v>
      </c>
      <c r="C1580" s="9">
        <f t="array" ref="C1580">SUMPRODUCT(COUNTIF(lstDigits,MID(tblSalaries[[#This Row],[How many hours of a day you work on Excel]],ROW($1:$9),1)))</f>
        <v>2</v>
      </c>
      <c r="D1580" s="11">
        <f t="array" ref="D1580">IFERROR(1*MID(tblSalaries[[#This Row],[How many hours of a day you work on Excel]],B1580,C1580),0)</f>
        <v>2</v>
      </c>
      <c r="E1580" s="9">
        <f t="array" ref="E1580">MIN(IFERROR(FIND(lstNum,tblSalaries[[#This Row],[How many hours of a day you work on Excel]],B1580+1),""))</f>
        <v>6</v>
      </c>
      <c r="F1580" s="9">
        <f t="array" ref="F1580">SUMPRODUCT(COUNTIF(lstDigits,MID(tblSalaries[[#This Row],[How many hours of a day you work on Excel]],ROW($1:$9)+1,1)))</f>
        <v>1</v>
      </c>
      <c r="G1580" s="11">
        <f t="array" ref="G1580">IFERROR(IF(D1580=1*MID(tblSalaries[[#This Row],[How many hours of a day you work on Excel]],E1580,F1580),"",1*MID(tblSalaries[[#This Row],[How many hours of a day you work on Excel]],E1580,F1580)),0)</f>
        <v>3</v>
      </c>
      <c r="H1580" s="11">
        <f t="shared" si="75"/>
        <v>2.5</v>
      </c>
      <c r="I1580" s="11">
        <f t="shared" si="76"/>
        <v>2</v>
      </c>
      <c r="J1580" s="11">
        <f t="shared" si="74"/>
        <v>3</v>
      </c>
    </row>
    <row r="1581" spans="2:10">
      <c r="B1581" s="9">
        <f t="array" ref="B1581">MIN(IFERROR(FIND(lstNum,tblSalaries[[#This Row],[How many hours of a day you work on Excel]]),""))</f>
        <v>9</v>
      </c>
      <c r="C1581" s="9">
        <f t="array" ref="C1581">SUMPRODUCT(COUNTIF(lstDigits,MID(tblSalaries[[#This Row],[How many hours of a day you work on Excel]],ROW($1:$9),1)))</f>
        <v>1</v>
      </c>
      <c r="D1581" s="11">
        <f t="array" ref="D1581">IFERROR(1*MID(tblSalaries[[#This Row],[How many hours of a day you work on Excel]],B1581,C1581),0)</f>
        <v>8</v>
      </c>
      <c r="E1581" s="9">
        <f t="array" ref="E1581">MIN(IFERROR(FIND(lstNum,tblSalaries[[#This Row],[How many hours of a day you work on Excel]],B1581+1),""))</f>
        <v>31</v>
      </c>
      <c r="F1581" s="9">
        <f t="array" ref="F1581">SUMPRODUCT(COUNTIF(lstDigits,MID(tblSalaries[[#This Row],[How many hours of a day you work on Excel]],ROW($1:$9)+1,1)))</f>
        <v>1</v>
      </c>
      <c r="G1581" s="11" t="str">
        <f t="array" ref="G1581">IFERROR(IF(D1581=1*MID(tblSalaries[[#This Row],[How many hours of a day you work on Excel]],E1581,F1581),"",1*MID(tblSalaries[[#This Row],[How many hours of a day you work on Excel]],E1581,F1581)),0)</f>
        <v/>
      </c>
      <c r="H1581" s="11">
        <f t="shared" si="75"/>
        <v>8</v>
      </c>
      <c r="I1581" s="11">
        <f t="shared" si="76"/>
        <v>8</v>
      </c>
      <c r="J1581" s="11">
        <f t="shared" si="74"/>
        <v>8</v>
      </c>
    </row>
    <row r="1582" spans="2:10">
      <c r="B1582" s="9">
        <f t="array" ref="B1582">MIN(IFERROR(FIND(lstNum,tblSalaries[[#This Row],[How many hours of a day you work on Excel]]),""))</f>
        <v>1</v>
      </c>
      <c r="C1582" s="9">
        <f t="array" ref="C1582">SUMPRODUCT(COUNTIF(lstDigits,MID(tblSalaries[[#This Row],[How many hours of a day you work on Excel]],ROW($1:$9),1)))</f>
        <v>2</v>
      </c>
      <c r="D1582" s="11">
        <f t="array" ref="D1582">IFERROR(1*MID(tblSalaries[[#This Row],[How many hours of a day you work on Excel]],B1582,C1582),0)</f>
        <v>2</v>
      </c>
      <c r="E1582" s="9">
        <f t="array" ref="E1582">MIN(IFERROR(FIND(lstNum,tblSalaries[[#This Row],[How many hours of a day you work on Excel]],B1582+1),""))</f>
        <v>6</v>
      </c>
      <c r="F1582" s="9">
        <f t="array" ref="F1582">SUMPRODUCT(COUNTIF(lstDigits,MID(tblSalaries[[#This Row],[How many hours of a day you work on Excel]],ROW($1:$9)+1,1)))</f>
        <v>1</v>
      </c>
      <c r="G1582" s="11">
        <f t="array" ref="G1582">IFERROR(IF(D1582=1*MID(tblSalaries[[#This Row],[How many hours of a day you work on Excel]],E1582,F1582),"",1*MID(tblSalaries[[#This Row],[How many hours of a day you work on Excel]],E1582,F1582)),0)</f>
        <v>3</v>
      </c>
      <c r="H1582" s="11">
        <f t="shared" si="75"/>
        <v>2.5</v>
      </c>
      <c r="I1582" s="11">
        <f t="shared" si="76"/>
        <v>2</v>
      </c>
      <c r="J1582" s="11">
        <f t="shared" si="74"/>
        <v>3</v>
      </c>
    </row>
    <row r="1583" spans="2:10">
      <c r="B1583" s="9">
        <f t="array" ref="B1583">MIN(IFERROR(FIND(lstNum,tblSalaries[[#This Row],[How many hours of a day you work on Excel]]),""))</f>
        <v>9</v>
      </c>
      <c r="C1583" s="9">
        <f t="array" ref="C1583">SUMPRODUCT(COUNTIF(lstDigits,MID(tblSalaries[[#This Row],[How many hours of a day you work on Excel]],ROW($1:$9),1)))</f>
        <v>1</v>
      </c>
      <c r="D1583" s="11">
        <f t="array" ref="D1583">IFERROR(1*MID(tblSalaries[[#This Row],[How many hours of a day you work on Excel]],B1583,C1583),0)</f>
        <v>8</v>
      </c>
      <c r="E1583" s="9">
        <f t="array" ref="E1583">MIN(IFERROR(FIND(lstNum,tblSalaries[[#This Row],[How many hours of a day you work on Excel]],B1583+1),""))</f>
        <v>31</v>
      </c>
      <c r="F1583" s="9">
        <f t="array" ref="F1583">SUMPRODUCT(COUNTIF(lstDigits,MID(tblSalaries[[#This Row],[How many hours of a day you work on Excel]],ROW($1:$9)+1,1)))</f>
        <v>1</v>
      </c>
      <c r="G1583" s="11" t="str">
        <f t="array" ref="G1583">IFERROR(IF(D1583=1*MID(tblSalaries[[#This Row],[How many hours of a day you work on Excel]],E1583,F1583),"",1*MID(tblSalaries[[#This Row],[How many hours of a day you work on Excel]],E1583,F1583)),0)</f>
        <v/>
      </c>
      <c r="H1583" s="11">
        <f t="shared" si="75"/>
        <v>8</v>
      </c>
      <c r="I1583" s="11">
        <f t="shared" si="76"/>
        <v>8</v>
      </c>
      <c r="J1583" s="11">
        <f t="shared" si="74"/>
        <v>8</v>
      </c>
    </row>
    <row r="1584" spans="2:10">
      <c r="B1584" s="9">
        <f t="array" ref="B1584">MIN(IFERROR(FIND(lstNum,tblSalaries[[#This Row],[How many hours of a day you work on Excel]]),""))</f>
        <v>1</v>
      </c>
      <c r="C1584" s="9">
        <f t="array" ref="C1584">SUMPRODUCT(COUNTIF(lstDigits,MID(tblSalaries[[#This Row],[How many hours of a day you work on Excel]],ROW($1:$9),1)))</f>
        <v>2</v>
      </c>
      <c r="D1584" s="11">
        <f t="array" ref="D1584">IFERROR(1*MID(tblSalaries[[#This Row],[How many hours of a day you work on Excel]],B1584,C1584),0)</f>
        <v>4</v>
      </c>
      <c r="E1584" s="9">
        <f t="array" ref="E1584">MIN(IFERROR(FIND(lstNum,tblSalaries[[#This Row],[How many hours of a day you work on Excel]],B1584+1),""))</f>
        <v>6</v>
      </c>
      <c r="F1584" s="9">
        <f t="array" ref="F1584">SUMPRODUCT(COUNTIF(lstDigits,MID(tblSalaries[[#This Row],[How many hours of a day you work on Excel]],ROW($1:$9)+1,1)))</f>
        <v>1</v>
      </c>
      <c r="G1584" s="11">
        <f t="array" ref="G1584">IFERROR(IF(D1584=1*MID(tblSalaries[[#This Row],[How many hours of a day you work on Excel]],E1584,F1584),"",1*MID(tblSalaries[[#This Row],[How many hours of a day you work on Excel]],E1584,F1584)),0)</f>
        <v>6</v>
      </c>
      <c r="H1584" s="11">
        <f t="shared" si="75"/>
        <v>5</v>
      </c>
      <c r="I1584" s="11">
        <f t="shared" si="76"/>
        <v>4</v>
      </c>
      <c r="J1584" s="11">
        <f t="shared" si="74"/>
        <v>6</v>
      </c>
    </row>
    <row r="1585" spans="2:10">
      <c r="B1585" s="9">
        <f t="array" ref="B1585">MIN(IFERROR(FIND(lstNum,tblSalaries[[#This Row],[How many hours of a day you work on Excel]]),""))</f>
        <v>1</v>
      </c>
      <c r="C1585" s="9">
        <f t="array" ref="C1585">SUMPRODUCT(COUNTIF(lstDigits,MID(tblSalaries[[#This Row],[How many hours of a day you work on Excel]],ROW($1:$9),1)))</f>
        <v>2</v>
      </c>
      <c r="D1585" s="11">
        <f t="array" ref="D1585">IFERROR(1*MID(tblSalaries[[#This Row],[How many hours of a day you work on Excel]],B1585,C1585),0)</f>
        <v>4</v>
      </c>
      <c r="E1585" s="9">
        <f t="array" ref="E1585">MIN(IFERROR(FIND(lstNum,tblSalaries[[#This Row],[How many hours of a day you work on Excel]],B1585+1),""))</f>
        <v>6</v>
      </c>
      <c r="F1585" s="9">
        <f t="array" ref="F1585">SUMPRODUCT(COUNTIF(lstDigits,MID(tblSalaries[[#This Row],[How many hours of a day you work on Excel]],ROW($1:$9)+1,1)))</f>
        <v>1</v>
      </c>
      <c r="G1585" s="11">
        <f t="array" ref="G1585">IFERROR(IF(D1585=1*MID(tblSalaries[[#This Row],[How many hours of a day you work on Excel]],E1585,F1585),"",1*MID(tblSalaries[[#This Row],[How many hours of a day you work on Excel]],E1585,F1585)),0)</f>
        <v>6</v>
      </c>
      <c r="H1585" s="11">
        <f t="shared" si="75"/>
        <v>5</v>
      </c>
      <c r="I1585" s="11">
        <f t="shared" si="76"/>
        <v>4</v>
      </c>
      <c r="J1585" s="11">
        <f t="shared" si="74"/>
        <v>6</v>
      </c>
    </row>
    <row r="1586" spans="2:10">
      <c r="B1586" s="9">
        <f t="array" ref="B1586">MIN(IFERROR(FIND(lstNum,tblSalaries[[#This Row],[How many hours of a day you work on Excel]]),""))</f>
        <v>1</v>
      </c>
      <c r="C1586" s="9">
        <f t="array" ref="C1586">SUMPRODUCT(COUNTIF(lstDigits,MID(tblSalaries[[#This Row],[How many hours of a day you work on Excel]],ROW($1:$9),1)))</f>
        <v>2</v>
      </c>
      <c r="D1586" s="11">
        <f t="array" ref="D1586">IFERROR(1*MID(tblSalaries[[#This Row],[How many hours of a day you work on Excel]],B1586,C1586),0)</f>
        <v>2</v>
      </c>
      <c r="E1586" s="9">
        <f t="array" ref="E1586">MIN(IFERROR(FIND(lstNum,tblSalaries[[#This Row],[How many hours of a day you work on Excel]],B1586+1),""))</f>
        <v>6</v>
      </c>
      <c r="F1586" s="9">
        <f t="array" ref="F1586">SUMPRODUCT(COUNTIF(lstDigits,MID(tblSalaries[[#This Row],[How many hours of a day you work on Excel]],ROW($1:$9)+1,1)))</f>
        <v>1</v>
      </c>
      <c r="G1586" s="11">
        <f t="array" ref="G1586">IFERROR(IF(D1586=1*MID(tblSalaries[[#This Row],[How many hours of a day you work on Excel]],E1586,F1586),"",1*MID(tblSalaries[[#This Row],[How many hours of a day you work on Excel]],E1586,F1586)),0)</f>
        <v>3</v>
      </c>
      <c r="H1586" s="11">
        <f t="shared" si="75"/>
        <v>2.5</v>
      </c>
      <c r="I1586" s="11">
        <f t="shared" si="76"/>
        <v>2</v>
      </c>
      <c r="J1586" s="11">
        <f t="shared" si="74"/>
        <v>3</v>
      </c>
    </row>
    <row r="1587" spans="2:10">
      <c r="B1587" s="9">
        <f t="array" ref="B1587">MIN(IFERROR(FIND(lstNum,tblSalaries[[#This Row],[How many hours of a day you work on Excel]]),""))</f>
        <v>9</v>
      </c>
      <c r="C1587" s="9">
        <f t="array" ref="C1587">SUMPRODUCT(COUNTIF(lstDigits,MID(tblSalaries[[#This Row],[How many hours of a day you work on Excel]],ROW($1:$9),1)))</f>
        <v>1</v>
      </c>
      <c r="D1587" s="11">
        <f t="array" ref="D1587">IFERROR(1*MID(tblSalaries[[#This Row],[How many hours of a day you work on Excel]],B1587,C1587),0)</f>
        <v>8</v>
      </c>
      <c r="E1587" s="9">
        <f t="array" ref="E1587">MIN(IFERROR(FIND(lstNum,tblSalaries[[#This Row],[How many hours of a day you work on Excel]],B1587+1),""))</f>
        <v>31</v>
      </c>
      <c r="F1587" s="9">
        <f t="array" ref="F1587">SUMPRODUCT(COUNTIF(lstDigits,MID(tblSalaries[[#This Row],[How many hours of a day you work on Excel]],ROW($1:$9)+1,1)))</f>
        <v>1</v>
      </c>
      <c r="G1587" s="11" t="str">
        <f t="array" ref="G1587">IFERROR(IF(D1587=1*MID(tblSalaries[[#This Row],[How many hours of a day you work on Excel]],E1587,F1587),"",1*MID(tblSalaries[[#This Row],[How many hours of a day you work on Excel]],E1587,F1587)),0)</f>
        <v/>
      </c>
      <c r="H1587" s="11">
        <f t="shared" si="75"/>
        <v>8</v>
      </c>
      <c r="I1587" s="11">
        <f t="shared" si="76"/>
        <v>8</v>
      </c>
      <c r="J1587" s="11">
        <f t="shared" si="74"/>
        <v>8</v>
      </c>
    </row>
    <row r="1588" spans="2:10">
      <c r="B1588" s="9">
        <f t="array" ref="B1588">MIN(IFERROR(FIND(lstNum,tblSalaries[[#This Row],[How many hours of a day you work on Excel]]),""))</f>
        <v>1</v>
      </c>
      <c r="C1588" s="9">
        <f t="array" ref="C1588">SUMPRODUCT(COUNTIF(lstDigits,MID(tblSalaries[[#This Row],[How many hours of a day you work on Excel]],ROW($1:$9),1)))</f>
        <v>2</v>
      </c>
      <c r="D1588" s="11">
        <f t="array" ref="D1588">IFERROR(1*MID(tblSalaries[[#This Row],[How many hours of a day you work on Excel]],B1588,C1588),0)</f>
        <v>4</v>
      </c>
      <c r="E1588" s="9">
        <f t="array" ref="E1588">MIN(IFERROR(FIND(lstNum,tblSalaries[[#This Row],[How many hours of a day you work on Excel]],B1588+1),""))</f>
        <v>6</v>
      </c>
      <c r="F1588" s="9">
        <f t="array" ref="F1588">SUMPRODUCT(COUNTIF(lstDigits,MID(tblSalaries[[#This Row],[How many hours of a day you work on Excel]],ROW($1:$9)+1,1)))</f>
        <v>1</v>
      </c>
      <c r="G1588" s="11">
        <f t="array" ref="G1588">IFERROR(IF(D1588=1*MID(tblSalaries[[#This Row],[How many hours of a day you work on Excel]],E1588,F1588),"",1*MID(tblSalaries[[#This Row],[How many hours of a day you work on Excel]],E1588,F1588)),0)</f>
        <v>6</v>
      </c>
      <c r="H1588" s="11">
        <f t="shared" si="75"/>
        <v>5</v>
      </c>
      <c r="I1588" s="11">
        <f t="shared" si="76"/>
        <v>4</v>
      </c>
      <c r="J1588" s="11">
        <f t="shared" si="74"/>
        <v>6</v>
      </c>
    </row>
    <row r="1589" spans="2:10">
      <c r="B1589" s="9">
        <f t="array" ref="B1589">MIN(IFERROR(FIND(lstNum,tblSalaries[[#This Row],[How many hours of a day you work on Excel]]),""))</f>
        <v>1</v>
      </c>
      <c r="C1589" s="9">
        <f t="array" ref="C1589">SUMPRODUCT(COUNTIF(lstDigits,MID(tblSalaries[[#This Row],[How many hours of a day you work on Excel]],ROW($1:$9),1)))</f>
        <v>2</v>
      </c>
      <c r="D1589" s="11">
        <f t="array" ref="D1589">IFERROR(1*MID(tblSalaries[[#This Row],[How many hours of a day you work on Excel]],B1589,C1589),0)</f>
        <v>1</v>
      </c>
      <c r="E1589" s="9">
        <f t="array" ref="E1589">MIN(IFERROR(FIND(lstNum,tblSalaries[[#This Row],[How many hours of a day you work on Excel]],B1589+1),""))</f>
        <v>6</v>
      </c>
      <c r="F1589" s="9">
        <f t="array" ref="F1589">SUMPRODUCT(COUNTIF(lstDigits,MID(tblSalaries[[#This Row],[How many hours of a day you work on Excel]],ROW($1:$9)+1,1)))</f>
        <v>1</v>
      </c>
      <c r="G1589" s="11">
        <f t="array" ref="G1589">IFERROR(IF(D1589=1*MID(tblSalaries[[#This Row],[How many hours of a day you work on Excel]],E1589,F1589),"",1*MID(tblSalaries[[#This Row],[How many hours of a day you work on Excel]],E1589,F1589)),0)</f>
        <v>2</v>
      </c>
      <c r="H1589" s="11">
        <f t="shared" si="75"/>
        <v>1.5</v>
      </c>
      <c r="I1589" s="11">
        <f t="shared" si="76"/>
        <v>1</v>
      </c>
      <c r="J1589" s="11">
        <f t="shared" si="74"/>
        <v>2</v>
      </c>
    </row>
    <row r="1590" spans="2:10">
      <c r="B1590" s="9">
        <f t="array" ref="B1590">MIN(IFERROR(FIND(lstNum,tblSalaries[[#This Row],[How many hours of a day you work on Excel]]),""))</f>
        <v>1</v>
      </c>
      <c r="C1590" s="9">
        <f t="array" ref="C1590">SUMPRODUCT(COUNTIF(lstDigits,MID(tblSalaries[[#This Row],[How many hours of a day you work on Excel]],ROW($1:$9),1)))</f>
        <v>2</v>
      </c>
      <c r="D1590" s="11">
        <f t="array" ref="D1590">IFERROR(1*MID(tblSalaries[[#This Row],[How many hours of a day you work on Excel]],B1590,C1590),0)</f>
        <v>4</v>
      </c>
      <c r="E1590" s="9">
        <f t="array" ref="E1590">MIN(IFERROR(FIND(lstNum,tblSalaries[[#This Row],[How many hours of a day you work on Excel]],B1590+1),""))</f>
        <v>6</v>
      </c>
      <c r="F1590" s="9">
        <f t="array" ref="F1590">SUMPRODUCT(COUNTIF(lstDigits,MID(tblSalaries[[#This Row],[How many hours of a day you work on Excel]],ROW($1:$9)+1,1)))</f>
        <v>1</v>
      </c>
      <c r="G1590" s="11">
        <f t="array" ref="G1590">IFERROR(IF(D1590=1*MID(tblSalaries[[#This Row],[How many hours of a day you work on Excel]],E1590,F1590),"",1*MID(tblSalaries[[#This Row],[How many hours of a day you work on Excel]],E1590,F1590)),0)</f>
        <v>6</v>
      </c>
      <c r="H1590" s="11">
        <f t="shared" si="75"/>
        <v>5</v>
      </c>
      <c r="I1590" s="11">
        <f t="shared" si="76"/>
        <v>4</v>
      </c>
      <c r="J1590" s="11">
        <f t="shared" si="74"/>
        <v>6</v>
      </c>
    </row>
    <row r="1591" spans="2:10">
      <c r="B1591" s="9">
        <f t="array" ref="B1591">MIN(IFERROR(FIND(lstNum,tblSalaries[[#This Row],[How many hours of a day you work on Excel]]),""))</f>
        <v>1</v>
      </c>
      <c r="C1591" s="9">
        <f t="array" ref="C1591">SUMPRODUCT(COUNTIF(lstDigits,MID(tblSalaries[[#This Row],[How many hours of a day you work on Excel]],ROW($1:$9),1)))</f>
        <v>2</v>
      </c>
      <c r="D1591" s="11">
        <f t="array" ref="D1591">IFERROR(1*MID(tblSalaries[[#This Row],[How many hours of a day you work on Excel]],B1591,C1591),0)</f>
        <v>4</v>
      </c>
      <c r="E1591" s="9">
        <f t="array" ref="E1591">MIN(IFERROR(FIND(lstNum,tblSalaries[[#This Row],[How many hours of a day you work on Excel]],B1591+1),""))</f>
        <v>6</v>
      </c>
      <c r="F1591" s="9">
        <f t="array" ref="F1591">SUMPRODUCT(COUNTIF(lstDigits,MID(tblSalaries[[#This Row],[How many hours of a day you work on Excel]],ROW($1:$9)+1,1)))</f>
        <v>1</v>
      </c>
      <c r="G1591" s="11">
        <f t="array" ref="G1591">IFERROR(IF(D1591=1*MID(tblSalaries[[#This Row],[How many hours of a day you work on Excel]],E1591,F1591),"",1*MID(tblSalaries[[#This Row],[How many hours of a day you work on Excel]],E1591,F1591)),0)</f>
        <v>6</v>
      </c>
      <c r="H1591" s="11">
        <f t="shared" si="75"/>
        <v>5</v>
      </c>
      <c r="I1591" s="11">
        <f t="shared" si="76"/>
        <v>4</v>
      </c>
      <c r="J1591" s="11">
        <f t="shared" si="74"/>
        <v>6</v>
      </c>
    </row>
    <row r="1592" spans="2:10">
      <c r="B1592" s="9">
        <f t="array" ref="B1592">MIN(IFERROR(FIND(lstNum,tblSalaries[[#This Row],[How many hours of a day you work on Excel]]),""))</f>
        <v>1</v>
      </c>
      <c r="C1592" s="9">
        <f t="array" ref="C1592">SUMPRODUCT(COUNTIF(lstDigits,MID(tblSalaries[[#This Row],[How many hours of a day you work on Excel]],ROW($1:$9),1)))</f>
        <v>2</v>
      </c>
      <c r="D1592" s="11">
        <f t="array" ref="D1592">IFERROR(1*MID(tblSalaries[[#This Row],[How many hours of a day you work on Excel]],B1592,C1592),0)</f>
        <v>1</v>
      </c>
      <c r="E1592" s="9">
        <f t="array" ref="E1592">MIN(IFERROR(FIND(lstNum,tblSalaries[[#This Row],[How many hours of a day you work on Excel]],B1592+1),""))</f>
        <v>6</v>
      </c>
      <c r="F1592" s="9">
        <f t="array" ref="F1592">SUMPRODUCT(COUNTIF(lstDigits,MID(tblSalaries[[#This Row],[How many hours of a day you work on Excel]],ROW($1:$9)+1,1)))</f>
        <v>1</v>
      </c>
      <c r="G1592" s="11">
        <f t="array" ref="G1592">IFERROR(IF(D1592=1*MID(tblSalaries[[#This Row],[How many hours of a day you work on Excel]],E1592,F1592),"",1*MID(tblSalaries[[#This Row],[How many hours of a day you work on Excel]],E1592,F1592)),0)</f>
        <v>2</v>
      </c>
      <c r="H1592" s="11">
        <f t="shared" si="75"/>
        <v>1.5</v>
      </c>
      <c r="I1592" s="11">
        <f t="shared" si="76"/>
        <v>1</v>
      </c>
      <c r="J1592" s="11">
        <f t="shared" si="74"/>
        <v>2</v>
      </c>
    </row>
    <row r="1593" spans="2:10">
      <c r="B1593" s="9">
        <f t="array" ref="B1593">MIN(IFERROR(FIND(lstNum,tblSalaries[[#This Row],[How many hours of a day you work on Excel]]),""))</f>
        <v>1</v>
      </c>
      <c r="C1593" s="9">
        <f t="array" ref="C1593">SUMPRODUCT(COUNTIF(lstDigits,MID(tblSalaries[[#This Row],[How many hours of a day you work on Excel]],ROW($1:$9),1)))</f>
        <v>2</v>
      </c>
      <c r="D1593" s="11">
        <f t="array" ref="D1593">IFERROR(1*MID(tblSalaries[[#This Row],[How many hours of a day you work on Excel]],B1593,C1593),0)</f>
        <v>4</v>
      </c>
      <c r="E1593" s="9">
        <f t="array" ref="E1593">MIN(IFERROR(FIND(lstNum,tblSalaries[[#This Row],[How many hours of a day you work on Excel]],B1593+1),""))</f>
        <v>6</v>
      </c>
      <c r="F1593" s="9">
        <f t="array" ref="F1593">SUMPRODUCT(COUNTIF(lstDigits,MID(tblSalaries[[#This Row],[How many hours of a day you work on Excel]],ROW($1:$9)+1,1)))</f>
        <v>1</v>
      </c>
      <c r="G1593" s="11">
        <f t="array" ref="G1593">IFERROR(IF(D1593=1*MID(tblSalaries[[#This Row],[How many hours of a day you work on Excel]],E1593,F1593),"",1*MID(tblSalaries[[#This Row],[How many hours of a day you work on Excel]],E1593,F1593)),0)</f>
        <v>6</v>
      </c>
      <c r="H1593" s="11">
        <f t="shared" si="75"/>
        <v>5</v>
      </c>
      <c r="I1593" s="11">
        <f t="shared" si="76"/>
        <v>4</v>
      </c>
      <c r="J1593" s="11">
        <f t="shared" si="74"/>
        <v>6</v>
      </c>
    </row>
    <row r="1594" spans="2:10">
      <c r="B1594" s="9">
        <f t="array" ref="B1594">MIN(IFERROR(FIND(lstNum,tblSalaries[[#This Row],[How many hours of a day you work on Excel]]),""))</f>
        <v>1</v>
      </c>
      <c r="C1594" s="9">
        <f t="array" ref="C1594">SUMPRODUCT(COUNTIF(lstDigits,MID(tblSalaries[[#This Row],[How many hours of a day you work on Excel]],ROW($1:$9),1)))</f>
        <v>2</v>
      </c>
      <c r="D1594" s="11">
        <f t="array" ref="D1594">IFERROR(1*MID(tblSalaries[[#This Row],[How many hours of a day you work on Excel]],B1594,C1594),0)</f>
        <v>1</v>
      </c>
      <c r="E1594" s="9">
        <f t="array" ref="E1594">MIN(IFERROR(FIND(lstNum,tblSalaries[[#This Row],[How many hours of a day you work on Excel]],B1594+1),""))</f>
        <v>6</v>
      </c>
      <c r="F1594" s="9">
        <f t="array" ref="F1594">SUMPRODUCT(COUNTIF(lstDigits,MID(tblSalaries[[#This Row],[How many hours of a day you work on Excel]],ROW($1:$9)+1,1)))</f>
        <v>1</v>
      </c>
      <c r="G1594" s="11">
        <f t="array" ref="G1594">IFERROR(IF(D1594=1*MID(tblSalaries[[#This Row],[How many hours of a day you work on Excel]],E1594,F1594),"",1*MID(tblSalaries[[#This Row],[How many hours of a day you work on Excel]],E1594,F1594)),0)</f>
        <v>2</v>
      </c>
      <c r="H1594" s="11">
        <f t="shared" si="75"/>
        <v>1.5</v>
      </c>
      <c r="I1594" s="11">
        <f t="shared" si="76"/>
        <v>1</v>
      </c>
      <c r="J1594" s="11">
        <f t="shared" si="74"/>
        <v>2</v>
      </c>
    </row>
    <row r="1595" spans="2:10">
      <c r="B1595" s="9">
        <f t="array" ref="B1595">MIN(IFERROR(FIND(lstNum,tblSalaries[[#This Row],[How many hours of a day you work on Excel]]),""))</f>
        <v>1</v>
      </c>
      <c r="C1595" s="9">
        <f t="array" ref="C1595">SUMPRODUCT(COUNTIF(lstDigits,MID(tblSalaries[[#This Row],[How many hours of a day you work on Excel]],ROW($1:$9),1)))</f>
        <v>2</v>
      </c>
      <c r="D1595" s="11">
        <f t="array" ref="D1595">IFERROR(1*MID(tblSalaries[[#This Row],[How many hours of a day you work on Excel]],B1595,C1595),0)</f>
        <v>4</v>
      </c>
      <c r="E1595" s="9">
        <f t="array" ref="E1595">MIN(IFERROR(FIND(lstNum,tblSalaries[[#This Row],[How many hours of a day you work on Excel]],B1595+1),""))</f>
        <v>6</v>
      </c>
      <c r="F1595" s="9">
        <f t="array" ref="F1595">SUMPRODUCT(COUNTIF(lstDigits,MID(tblSalaries[[#This Row],[How many hours of a day you work on Excel]],ROW($1:$9)+1,1)))</f>
        <v>1</v>
      </c>
      <c r="G1595" s="11">
        <f t="array" ref="G1595">IFERROR(IF(D1595=1*MID(tblSalaries[[#This Row],[How many hours of a day you work on Excel]],E1595,F1595),"",1*MID(tblSalaries[[#This Row],[How many hours of a day you work on Excel]],E1595,F1595)),0)</f>
        <v>6</v>
      </c>
      <c r="H1595" s="11">
        <f t="shared" si="75"/>
        <v>5</v>
      </c>
      <c r="I1595" s="11">
        <f t="shared" si="76"/>
        <v>4</v>
      </c>
      <c r="J1595" s="11">
        <f t="shared" si="74"/>
        <v>6</v>
      </c>
    </row>
    <row r="1596" spans="2:10">
      <c r="B1596" s="9">
        <f t="array" ref="B1596">MIN(IFERROR(FIND(lstNum,tblSalaries[[#This Row],[How many hours of a day you work on Excel]]),""))</f>
        <v>1</v>
      </c>
      <c r="C1596" s="9">
        <f t="array" ref="C1596">SUMPRODUCT(COUNTIF(lstDigits,MID(tblSalaries[[#This Row],[How many hours of a day you work on Excel]],ROW($1:$9),1)))</f>
        <v>2</v>
      </c>
      <c r="D1596" s="11">
        <f t="array" ref="D1596">IFERROR(1*MID(tblSalaries[[#This Row],[How many hours of a day you work on Excel]],B1596,C1596),0)</f>
        <v>2</v>
      </c>
      <c r="E1596" s="9">
        <f t="array" ref="E1596">MIN(IFERROR(FIND(lstNum,tblSalaries[[#This Row],[How many hours of a day you work on Excel]],B1596+1),""))</f>
        <v>6</v>
      </c>
      <c r="F1596" s="9">
        <f t="array" ref="F1596">SUMPRODUCT(COUNTIF(lstDigits,MID(tblSalaries[[#This Row],[How many hours of a day you work on Excel]],ROW($1:$9)+1,1)))</f>
        <v>1</v>
      </c>
      <c r="G1596" s="11">
        <f t="array" ref="G1596">IFERROR(IF(D1596=1*MID(tblSalaries[[#This Row],[How many hours of a day you work on Excel]],E1596,F1596),"",1*MID(tblSalaries[[#This Row],[How many hours of a day you work on Excel]],E1596,F1596)),0)</f>
        <v>3</v>
      </c>
      <c r="H1596" s="11">
        <f t="shared" si="75"/>
        <v>2.5</v>
      </c>
      <c r="I1596" s="11">
        <f t="shared" si="76"/>
        <v>2</v>
      </c>
      <c r="J1596" s="11">
        <f t="shared" si="74"/>
        <v>3</v>
      </c>
    </row>
    <row r="1597" spans="2:10">
      <c r="B1597" s="9">
        <f t="array" ref="B1597">MIN(IFERROR(FIND(lstNum,tblSalaries[[#This Row],[How many hours of a day you work on Excel]]),""))</f>
        <v>1</v>
      </c>
      <c r="C1597" s="9">
        <f t="array" ref="C1597">SUMPRODUCT(COUNTIF(lstDigits,MID(tblSalaries[[#This Row],[How many hours of a day you work on Excel]],ROW($1:$9),1)))</f>
        <v>2</v>
      </c>
      <c r="D1597" s="11">
        <f t="array" ref="D1597">IFERROR(1*MID(tblSalaries[[#This Row],[How many hours of a day you work on Excel]],B1597,C1597),0)</f>
        <v>4</v>
      </c>
      <c r="E1597" s="9">
        <f t="array" ref="E1597">MIN(IFERROR(FIND(lstNum,tblSalaries[[#This Row],[How many hours of a day you work on Excel]],B1597+1),""))</f>
        <v>6</v>
      </c>
      <c r="F1597" s="9">
        <f t="array" ref="F1597">SUMPRODUCT(COUNTIF(lstDigits,MID(tblSalaries[[#This Row],[How many hours of a day you work on Excel]],ROW($1:$9)+1,1)))</f>
        <v>1</v>
      </c>
      <c r="G1597" s="11">
        <f t="array" ref="G1597">IFERROR(IF(D1597=1*MID(tblSalaries[[#This Row],[How many hours of a day you work on Excel]],E1597,F1597),"",1*MID(tblSalaries[[#This Row],[How many hours of a day you work on Excel]],E1597,F1597)),0)</f>
        <v>6</v>
      </c>
      <c r="H1597" s="11">
        <f t="shared" si="75"/>
        <v>5</v>
      </c>
      <c r="I1597" s="11">
        <f t="shared" si="76"/>
        <v>4</v>
      </c>
      <c r="J1597" s="11">
        <f t="shared" si="74"/>
        <v>6</v>
      </c>
    </row>
    <row r="1598" spans="2:10">
      <c r="B1598" s="9">
        <f t="array" ref="B1598">MIN(IFERROR(FIND(lstNum,tblSalaries[[#This Row],[How many hours of a day you work on Excel]]),""))</f>
        <v>1</v>
      </c>
      <c r="C1598" s="9">
        <f t="array" ref="C1598">SUMPRODUCT(COUNTIF(lstDigits,MID(tblSalaries[[#This Row],[How many hours of a day you work on Excel]],ROW($1:$9),1)))</f>
        <v>2</v>
      </c>
      <c r="D1598" s="11">
        <f t="array" ref="D1598">IFERROR(1*MID(tblSalaries[[#This Row],[How many hours of a day you work on Excel]],B1598,C1598),0)</f>
        <v>4</v>
      </c>
      <c r="E1598" s="9">
        <f t="array" ref="E1598">MIN(IFERROR(FIND(lstNum,tblSalaries[[#This Row],[How many hours of a day you work on Excel]],B1598+1),""))</f>
        <v>6</v>
      </c>
      <c r="F1598" s="9">
        <f t="array" ref="F1598">SUMPRODUCT(COUNTIF(lstDigits,MID(tblSalaries[[#This Row],[How many hours of a day you work on Excel]],ROW($1:$9)+1,1)))</f>
        <v>1</v>
      </c>
      <c r="G1598" s="11">
        <f t="array" ref="G1598">IFERROR(IF(D1598=1*MID(tblSalaries[[#This Row],[How many hours of a day you work on Excel]],E1598,F1598),"",1*MID(tblSalaries[[#This Row],[How many hours of a day you work on Excel]],E1598,F1598)),0)</f>
        <v>6</v>
      </c>
      <c r="H1598" s="11">
        <f t="shared" si="75"/>
        <v>5</v>
      </c>
      <c r="I1598" s="11">
        <f t="shared" si="76"/>
        <v>4</v>
      </c>
      <c r="J1598" s="11">
        <f t="shared" si="74"/>
        <v>6</v>
      </c>
    </row>
    <row r="1599" spans="2:10">
      <c r="B1599" s="9">
        <f t="array" ref="B1599">MIN(IFERROR(FIND(lstNum,tblSalaries[[#This Row],[How many hours of a day you work on Excel]]),""))</f>
        <v>1</v>
      </c>
      <c r="C1599" s="9">
        <f t="array" ref="C1599">SUMPRODUCT(COUNTIF(lstDigits,MID(tblSalaries[[#This Row],[How many hours of a day you work on Excel]],ROW($1:$9),1)))</f>
        <v>2</v>
      </c>
      <c r="D1599" s="11">
        <f t="array" ref="D1599">IFERROR(1*MID(tblSalaries[[#This Row],[How many hours of a day you work on Excel]],B1599,C1599),0)</f>
        <v>4</v>
      </c>
      <c r="E1599" s="9">
        <f t="array" ref="E1599">MIN(IFERROR(FIND(lstNum,tblSalaries[[#This Row],[How many hours of a day you work on Excel]],B1599+1),""))</f>
        <v>6</v>
      </c>
      <c r="F1599" s="9">
        <f t="array" ref="F1599">SUMPRODUCT(COUNTIF(lstDigits,MID(tblSalaries[[#This Row],[How many hours of a day you work on Excel]],ROW($1:$9)+1,1)))</f>
        <v>1</v>
      </c>
      <c r="G1599" s="11">
        <f t="array" ref="G1599">IFERROR(IF(D1599=1*MID(tblSalaries[[#This Row],[How many hours of a day you work on Excel]],E1599,F1599),"",1*MID(tblSalaries[[#This Row],[How many hours of a day you work on Excel]],E1599,F1599)),0)</f>
        <v>6</v>
      </c>
      <c r="H1599" s="11">
        <f t="shared" si="75"/>
        <v>5</v>
      </c>
      <c r="I1599" s="11">
        <f t="shared" si="76"/>
        <v>4</v>
      </c>
      <c r="J1599" s="11">
        <f t="shared" si="74"/>
        <v>6</v>
      </c>
    </row>
    <row r="1600" spans="2:10">
      <c r="B1600" s="9">
        <f t="array" ref="B1600">MIN(IFERROR(FIND(lstNum,tblSalaries[[#This Row],[How many hours of a day you work on Excel]]),""))</f>
        <v>1</v>
      </c>
      <c r="C1600" s="9">
        <f t="array" ref="C1600">SUMPRODUCT(COUNTIF(lstDigits,MID(tblSalaries[[#This Row],[How many hours of a day you work on Excel]],ROW($1:$9),1)))</f>
        <v>2</v>
      </c>
      <c r="D1600" s="11">
        <f t="array" ref="D1600">IFERROR(1*MID(tblSalaries[[#This Row],[How many hours of a day you work on Excel]],B1600,C1600),0)</f>
        <v>4</v>
      </c>
      <c r="E1600" s="9">
        <f t="array" ref="E1600">MIN(IFERROR(FIND(lstNum,tblSalaries[[#This Row],[How many hours of a day you work on Excel]],B1600+1),""))</f>
        <v>6</v>
      </c>
      <c r="F1600" s="9">
        <f t="array" ref="F1600">SUMPRODUCT(COUNTIF(lstDigits,MID(tblSalaries[[#This Row],[How many hours of a day you work on Excel]],ROW($1:$9)+1,1)))</f>
        <v>1</v>
      </c>
      <c r="G1600" s="11">
        <f t="array" ref="G1600">IFERROR(IF(D1600=1*MID(tblSalaries[[#This Row],[How many hours of a day you work on Excel]],E1600,F1600),"",1*MID(tblSalaries[[#This Row],[How many hours of a day you work on Excel]],E1600,F1600)),0)</f>
        <v>6</v>
      </c>
      <c r="H1600" s="11">
        <f t="shared" si="75"/>
        <v>5</v>
      </c>
      <c r="I1600" s="11">
        <f t="shared" si="76"/>
        <v>4</v>
      </c>
      <c r="J1600" s="11">
        <f t="shared" si="74"/>
        <v>6</v>
      </c>
    </row>
    <row r="1601" spans="2:10">
      <c r="B1601" s="9">
        <f t="array" ref="B1601">MIN(IFERROR(FIND(lstNum,tblSalaries[[#This Row],[How many hours of a day you work on Excel]]),""))</f>
        <v>9</v>
      </c>
      <c r="C1601" s="9">
        <f t="array" ref="C1601">SUMPRODUCT(COUNTIF(lstDigits,MID(tblSalaries[[#This Row],[How many hours of a day you work on Excel]],ROW($1:$9),1)))</f>
        <v>1</v>
      </c>
      <c r="D1601" s="11">
        <f t="array" ref="D1601">IFERROR(1*MID(tblSalaries[[#This Row],[How many hours of a day you work on Excel]],B1601,C1601),0)</f>
        <v>8</v>
      </c>
      <c r="E1601" s="9">
        <f t="array" ref="E1601">MIN(IFERROR(FIND(lstNum,tblSalaries[[#This Row],[How many hours of a day you work on Excel]],B1601+1),""))</f>
        <v>31</v>
      </c>
      <c r="F1601" s="9">
        <f t="array" ref="F1601">SUMPRODUCT(COUNTIF(lstDigits,MID(tblSalaries[[#This Row],[How many hours of a day you work on Excel]],ROW($1:$9)+1,1)))</f>
        <v>1</v>
      </c>
      <c r="G1601" s="11" t="str">
        <f t="array" ref="G1601">IFERROR(IF(D1601=1*MID(tblSalaries[[#This Row],[How many hours of a day you work on Excel]],E1601,F1601),"",1*MID(tblSalaries[[#This Row],[How many hours of a day you work on Excel]],E1601,F1601)),0)</f>
        <v/>
      </c>
      <c r="H1601" s="11">
        <f t="shared" si="75"/>
        <v>8</v>
      </c>
      <c r="I1601" s="11">
        <f t="shared" si="76"/>
        <v>8</v>
      </c>
      <c r="J1601" s="11">
        <f t="shared" si="74"/>
        <v>8</v>
      </c>
    </row>
    <row r="1602" spans="2:10">
      <c r="B1602" s="9">
        <f t="array" ref="B1602">MIN(IFERROR(FIND(lstNum,tblSalaries[[#This Row],[How many hours of a day you work on Excel]]),""))</f>
        <v>1</v>
      </c>
      <c r="C1602" s="9">
        <f t="array" ref="C1602">SUMPRODUCT(COUNTIF(lstDigits,MID(tblSalaries[[#This Row],[How many hours of a day you work on Excel]],ROW($1:$9),1)))</f>
        <v>2</v>
      </c>
      <c r="D1602" s="11">
        <f t="array" ref="D1602">IFERROR(1*MID(tblSalaries[[#This Row],[How many hours of a day you work on Excel]],B1602,C1602),0)</f>
        <v>1</v>
      </c>
      <c r="E1602" s="9">
        <f t="array" ref="E1602">MIN(IFERROR(FIND(lstNum,tblSalaries[[#This Row],[How many hours of a day you work on Excel]],B1602+1),""))</f>
        <v>6</v>
      </c>
      <c r="F1602" s="9">
        <f t="array" ref="F1602">SUMPRODUCT(COUNTIF(lstDigits,MID(tblSalaries[[#This Row],[How many hours of a day you work on Excel]],ROW($1:$9)+1,1)))</f>
        <v>1</v>
      </c>
      <c r="G1602" s="11">
        <f t="array" ref="G1602">IFERROR(IF(D1602=1*MID(tblSalaries[[#This Row],[How many hours of a day you work on Excel]],E1602,F1602),"",1*MID(tblSalaries[[#This Row],[How many hours of a day you work on Excel]],E1602,F1602)),0)</f>
        <v>2</v>
      </c>
      <c r="H1602" s="11">
        <f t="shared" si="75"/>
        <v>1.5</v>
      </c>
      <c r="I1602" s="11">
        <f t="shared" si="76"/>
        <v>1</v>
      </c>
      <c r="J1602" s="11">
        <f t="shared" si="74"/>
        <v>2</v>
      </c>
    </row>
    <row r="1603" spans="2:10">
      <c r="B1603" s="9">
        <f t="array" ref="B1603">MIN(IFERROR(FIND(lstNum,tblSalaries[[#This Row],[How many hours of a day you work on Excel]]),""))</f>
        <v>1</v>
      </c>
      <c r="C1603" s="9">
        <f t="array" ref="C1603">SUMPRODUCT(COUNTIF(lstDigits,MID(tblSalaries[[#This Row],[How many hours of a day you work on Excel]],ROW($1:$9),1)))</f>
        <v>2</v>
      </c>
      <c r="D1603" s="11">
        <f t="array" ref="D1603">IFERROR(1*MID(tblSalaries[[#This Row],[How many hours of a day you work on Excel]],B1603,C1603),0)</f>
        <v>4</v>
      </c>
      <c r="E1603" s="9">
        <f t="array" ref="E1603">MIN(IFERROR(FIND(lstNum,tblSalaries[[#This Row],[How many hours of a day you work on Excel]],B1603+1),""))</f>
        <v>6</v>
      </c>
      <c r="F1603" s="9">
        <f t="array" ref="F1603">SUMPRODUCT(COUNTIF(lstDigits,MID(tblSalaries[[#This Row],[How many hours of a day you work on Excel]],ROW($1:$9)+1,1)))</f>
        <v>1</v>
      </c>
      <c r="G1603" s="11">
        <f t="array" ref="G1603">IFERROR(IF(D1603=1*MID(tblSalaries[[#This Row],[How many hours of a day you work on Excel]],E1603,F1603),"",1*MID(tblSalaries[[#This Row],[How many hours of a day you work on Excel]],E1603,F1603)),0)</f>
        <v>6</v>
      </c>
      <c r="H1603" s="11">
        <f t="shared" si="75"/>
        <v>5</v>
      </c>
      <c r="I1603" s="11">
        <f t="shared" si="76"/>
        <v>4</v>
      </c>
      <c r="J1603" s="11">
        <f t="shared" si="74"/>
        <v>6</v>
      </c>
    </row>
    <row r="1604" spans="2:10">
      <c r="B1604" s="9">
        <f t="array" ref="B1604">MIN(IFERROR(FIND(lstNum,tblSalaries[[#This Row],[How many hours of a day you work on Excel]]),""))</f>
        <v>1</v>
      </c>
      <c r="C1604" s="9">
        <f t="array" ref="C1604">SUMPRODUCT(COUNTIF(lstDigits,MID(tblSalaries[[#This Row],[How many hours of a day you work on Excel]],ROW($1:$9),1)))</f>
        <v>2</v>
      </c>
      <c r="D1604" s="11">
        <f t="array" ref="D1604">IFERROR(1*MID(tblSalaries[[#This Row],[How many hours of a day you work on Excel]],B1604,C1604),0)</f>
        <v>2</v>
      </c>
      <c r="E1604" s="9">
        <f t="array" ref="E1604">MIN(IFERROR(FIND(lstNum,tblSalaries[[#This Row],[How many hours of a day you work on Excel]],B1604+1),""))</f>
        <v>6</v>
      </c>
      <c r="F1604" s="9">
        <f t="array" ref="F1604">SUMPRODUCT(COUNTIF(lstDigits,MID(tblSalaries[[#This Row],[How many hours of a day you work on Excel]],ROW($1:$9)+1,1)))</f>
        <v>1</v>
      </c>
      <c r="G1604" s="11">
        <f t="array" ref="G1604">IFERROR(IF(D1604=1*MID(tblSalaries[[#This Row],[How many hours of a day you work on Excel]],E1604,F1604),"",1*MID(tblSalaries[[#This Row],[How many hours of a day you work on Excel]],E1604,F1604)),0)</f>
        <v>3</v>
      </c>
      <c r="H1604" s="11">
        <f t="shared" si="75"/>
        <v>2.5</v>
      </c>
      <c r="I1604" s="11">
        <f t="shared" si="76"/>
        <v>2</v>
      </c>
      <c r="J1604" s="11">
        <f t="shared" si="74"/>
        <v>3</v>
      </c>
    </row>
    <row r="1605" spans="2:10">
      <c r="B1605" s="9">
        <f t="array" ref="B1605">MIN(IFERROR(FIND(lstNum,tblSalaries[[#This Row],[How many hours of a day you work on Excel]]),""))</f>
        <v>9</v>
      </c>
      <c r="C1605" s="9">
        <f t="array" ref="C1605">SUMPRODUCT(COUNTIF(lstDigits,MID(tblSalaries[[#This Row],[How many hours of a day you work on Excel]],ROW($1:$9),1)))</f>
        <v>1</v>
      </c>
      <c r="D1605" s="11">
        <f t="array" ref="D1605">IFERROR(1*MID(tblSalaries[[#This Row],[How many hours of a day you work on Excel]],B1605,C1605),0)</f>
        <v>8</v>
      </c>
      <c r="E1605" s="9">
        <f t="array" ref="E1605">MIN(IFERROR(FIND(lstNum,tblSalaries[[#This Row],[How many hours of a day you work on Excel]],B1605+1),""))</f>
        <v>31</v>
      </c>
      <c r="F1605" s="9">
        <f t="array" ref="F1605">SUMPRODUCT(COUNTIF(lstDigits,MID(tblSalaries[[#This Row],[How many hours of a day you work on Excel]],ROW($1:$9)+1,1)))</f>
        <v>1</v>
      </c>
      <c r="G1605" s="11" t="str">
        <f t="array" ref="G1605">IFERROR(IF(D1605=1*MID(tblSalaries[[#This Row],[How many hours of a day you work on Excel]],E1605,F1605),"",1*MID(tblSalaries[[#This Row],[How many hours of a day you work on Excel]],E1605,F1605)),0)</f>
        <v/>
      </c>
      <c r="H1605" s="11">
        <f t="shared" si="75"/>
        <v>8</v>
      </c>
      <c r="I1605" s="11">
        <f t="shared" si="76"/>
        <v>8</v>
      </c>
      <c r="J1605" s="11">
        <f t="shared" si="74"/>
        <v>8</v>
      </c>
    </row>
    <row r="1606" spans="2:10">
      <c r="B1606" s="9">
        <f t="array" ref="B1606">MIN(IFERROR(FIND(lstNum,tblSalaries[[#This Row],[How many hours of a day you work on Excel]]),""))</f>
        <v>1</v>
      </c>
      <c r="C1606" s="9">
        <f t="array" ref="C1606">SUMPRODUCT(COUNTIF(lstDigits,MID(tblSalaries[[#This Row],[How many hours of a day you work on Excel]],ROW($1:$9),1)))</f>
        <v>2</v>
      </c>
      <c r="D1606" s="11">
        <f t="array" ref="D1606">IFERROR(1*MID(tblSalaries[[#This Row],[How many hours of a day you work on Excel]],B1606,C1606),0)</f>
        <v>2</v>
      </c>
      <c r="E1606" s="9">
        <f t="array" ref="E1606">MIN(IFERROR(FIND(lstNum,tblSalaries[[#This Row],[How many hours of a day you work on Excel]],B1606+1),""))</f>
        <v>6</v>
      </c>
      <c r="F1606" s="9">
        <f t="array" ref="F1606">SUMPRODUCT(COUNTIF(lstDigits,MID(tblSalaries[[#This Row],[How many hours of a day you work on Excel]],ROW($1:$9)+1,1)))</f>
        <v>1</v>
      </c>
      <c r="G1606" s="11">
        <f t="array" ref="G1606">IFERROR(IF(D1606=1*MID(tblSalaries[[#This Row],[How many hours of a day you work on Excel]],E1606,F1606),"",1*MID(tblSalaries[[#This Row],[How many hours of a day you work on Excel]],E1606,F1606)),0)</f>
        <v>3</v>
      </c>
      <c r="H1606" s="11">
        <f t="shared" si="75"/>
        <v>2.5</v>
      </c>
      <c r="I1606" s="11">
        <f t="shared" si="76"/>
        <v>2</v>
      </c>
      <c r="J1606" s="11">
        <f t="shared" si="74"/>
        <v>3</v>
      </c>
    </row>
    <row r="1607" spans="2:10">
      <c r="B1607" s="9">
        <f t="array" ref="B1607">MIN(IFERROR(FIND(lstNum,tblSalaries[[#This Row],[How many hours of a day you work on Excel]]),""))</f>
        <v>1</v>
      </c>
      <c r="C1607" s="9">
        <f t="array" ref="C1607">SUMPRODUCT(COUNTIF(lstDigits,MID(tblSalaries[[#This Row],[How many hours of a day you work on Excel]],ROW($1:$9),1)))</f>
        <v>2</v>
      </c>
      <c r="D1607" s="11">
        <f t="array" ref="D1607">IFERROR(1*MID(tblSalaries[[#This Row],[How many hours of a day you work on Excel]],B1607,C1607),0)</f>
        <v>4</v>
      </c>
      <c r="E1607" s="9">
        <f t="array" ref="E1607">MIN(IFERROR(FIND(lstNum,tblSalaries[[#This Row],[How many hours of a day you work on Excel]],B1607+1),""))</f>
        <v>6</v>
      </c>
      <c r="F1607" s="9">
        <f t="array" ref="F1607">SUMPRODUCT(COUNTIF(lstDigits,MID(tblSalaries[[#This Row],[How many hours of a day you work on Excel]],ROW($1:$9)+1,1)))</f>
        <v>1</v>
      </c>
      <c r="G1607" s="11">
        <f t="array" ref="G1607">IFERROR(IF(D1607=1*MID(tblSalaries[[#This Row],[How many hours of a day you work on Excel]],E1607,F1607),"",1*MID(tblSalaries[[#This Row],[How many hours of a day you work on Excel]],E1607,F1607)),0)</f>
        <v>6</v>
      </c>
      <c r="H1607" s="11">
        <f t="shared" si="75"/>
        <v>5</v>
      </c>
      <c r="I1607" s="11">
        <f t="shared" si="76"/>
        <v>4</v>
      </c>
      <c r="J1607" s="11">
        <f t="shared" ref="J1607:J1670" si="77">MAX(D1607,G1607)</f>
        <v>6</v>
      </c>
    </row>
    <row r="1608" spans="2:10">
      <c r="B1608" s="9">
        <f t="array" ref="B1608">MIN(IFERROR(FIND(lstNum,tblSalaries[[#This Row],[How many hours of a day you work on Excel]]),""))</f>
        <v>1</v>
      </c>
      <c r="C1608" s="9">
        <f t="array" ref="C1608">SUMPRODUCT(COUNTIF(lstDigits,MID(tblSalaries[[#This Row],[How many hours of a day you work on Excel]],ROW($1:$9),1)))</f>
        <v>2</v>
      </c>
      <c r="D1608" s="11">
        <f t="array" ref="D1608">IFERROR(1*MID(tblSalaries[[#This Row],[How many hours of a day you work on Excel]],B1608,C1608),0)</f>
        <v>2</v>
      </c>
      <c r="E1608" s="9">
        <f t="array" ref="E1608">MIN(IFERROR(FIND(lstNum,tblSalaries[[#This Row],[How many hours of a day you work on Excel]],B1608+1),""))</f>
        <v>6</v>
      </c>
      <c r="F1608" s="9">
        <f t="array" ref="F1608">SUMPRODUCT(COUNTIF(lstDigits,MID(tblSalaries[[#This Row],[How many hours of a day you work on Excel]],ROW($1:$9)+1,1)))</f>
        <v>1</v>
      </c>
      <c r="G1608" s="11">
        <f t="array" ref="G1608">IFERROR(IF(D1608=1*MID(tblSalaries[[#This Row],[How many hours of a day you work on Excel]],E1608,F1608),"",1*MID(tblSalaries[[#This Row],[How many hours of a day you work on Excel]],E1608,F1608)),0)</f>
        <v>3</v>
      </c>
      <c r="H1608" s="11">
        <f t="shared" si="75"/>
        <v>2.5</v>
      </c>
      <c r="I1608" s="11">
        <f t="shared" si="76"/>
        <v>2</v>
      </c>
      <c r="J1608" s="11">
        <f t="shared" si="77"/>
        <v>3</v>
      </c>
    </row>
    <row r="1609" spans="2:10">
      <c r="B1609" s="9">
        <f t="array" ref="B1609">MIN(IFERROR(FIND(lstNum,tblSalaries[[#This Row],[How many hours of a day you work on Excel]]),""))</f>
        <v>1</v>
      </c>
      <c r="C1609" s="9">
        <f t="array" ref="C1609">SUMPRODUCT(COUNTIF(lstDigits,MID(tblSalaries[[#This Row],[How many hours of a day you work on Excel]],ROW($1:$9),1)))</f>
        <v>2</v>
      </c>
      <c r="D1609" s="11">
        <f t="array" ref="D1609">IFERROR(1*MID(tblSalaries[[#This Row],[How many hours of a day you work on Excel]],B1609,C1609),0)</f>
        <v>4</v>
      </c>
      <c r="E1609" s="9">
        <f t="array" ref="E1609">MIN(IFERROR(FIND(lstNum,tblSalaries[[#This Row],[How many hours of a day you work on Excel]],B1609+1),""))</f>
        <v>6</v>
      </c>
      <c r="F1609" s="9">
        <f t="array" ref="F1609">SUMPRODUCT(COUNTIF(lstDigits,MID(tblSalaries[[#This Row],[How many hours of a day you work on Excel]],ROW($1:$9)+1,1)))</f>
        <v>1</v>
      </c>
      <c r="G1609" s="11">
        <f t="array" ref="G1609">IFERROR(IF(D1609=1*MID(tblSalaries[[#This Row],[How many hours of a day you work on Excel]],E1609,F1609),"",1*MID(tblSalaries[[#This Row],[How many hours of a day you work on Excel]],E1609,F1609)),0)</f>
        <v>6</v>
      </c>
      <c r="H1609" s="11">
        <f t="shared" si="75"/>
        <v>5</v>
      </c>
      <c r="I1609" s="11">
        <f t="shared" si="76"/>
        <v>4</v>
      </c>
      <c r="J1609" s="11">
        <f t="shared" si="77"/>
        <v>6</v>
      </c>
    </row>
    <row r="1610" spans="2:10">
      <c r="B1610" s="9">
        <f t="array" ref="B1610">MIN(IFERROR(FIND(lstNum,tblSalaries[[#This Row],[How many hours of a day you work on Excel]]),""))</f>
        <v>1</v>
      </c>
      <c r="C1610" s="9">
        <f t="array" ref="C1610">SUMPRODUCT(COUNTIF(lstDigits,MID(tblSalaries[[#This Row],[How many hours of a day you work on Excel]],ROW($1:$9),1)))</f>
        <v>2</v>
      </c>
      <c r="D1610" s="11">
        <f t="array" ref="D1610">IFERROR(1*MID(tblSalaries[[#This Row],[How many hours of a day you work on Excel]],B1610,C1610),0)</f>
        <v>2</v>
      </c>
      <c r="E1610" s="9">
        <f t="array" ref="E1610">MIN(IFERROR(FIND(lstNum,tblSalaries[[#This Row],[How many hours of a day you work on Excel]],B1610+1),""))</f>
        <v>6</v>
      </c>
      <c r="F1610" s="9">
        <f t="array" ref="F1610">SUMPRODUCT(COUNTIF(lstDigits,MID(tblSalaries[[#This Row],[How many hours of a day you work on Excel]],ROW($1:$9)+1,1)))</f>
        <v>1</v>
      </c>
      <c r="G1610" s="11">
        <f t="array" ref="G1610">IFERROR(IF(D1610=1*MID(tblSalaries[[#This Row],[How many hours of a day you work on Excel]],E1610,F1610),"",1*MID(tblSalaries[[#This Row],[How many hours of a day you work on Excel]],E1610,F1610)),0)</f>
        <v>3</v>
      </c>
      <c r="H1610" s="11">
        <f t="shared" si="75"/>
        <v>2.5</v>
      </c>
      <c r="I1610" s="11">
        <f t="shared" si="76"/>
        <v>2</v>
      </c>
      <c r="J1610" s="11">
        <f t="shared" si="77"/>
        <v>3</v>
      </c>
    </row>
    <row r="1611" spans="2:10">
      <c r="B1611" s="9">
        <f t="array" ref="B1611">MIN(IFERROR(FIND(lstNum,tblSalaries[[#This Row],[How many hours of a day you work on Excel]]),""))</f>
        <v>1</v>
      </c>
      <c r="C1611" s="9">
        <f t="array" ref="C1611">SUMPRODUCT(COUNTIF(lstDigits,MID(tblSalaries[[#This Row],[How many hours of a day you work on Excel]],ROW($1:$9),1)))</f>
        <v>2</v>
      </c>
      <c r="D1611" s="11">
        <f t="array" ref="D1611">IFERROR(1*MID(tblSalaries[[#This Row],[How many hours of a day you work on Excel]],B1611,C1611),0)</f>
        <v>4</v>
      </c>
      <c r="E1611" s="9">
        <f t="array" ref="E1611">MIN(IFERROR(FIND(lstNum,tblSalaries[[#This Row],[How many hours of a day you work on Excel]],B1611+1),""))</f>
        <v>6</v>
      </c>
      <c r="F1611" s="9">
        <f t="array" ref="F1611">SUMPRODUCT(COUNTIF(lstDigits,MID(tblSalaries[[#This Row],[How many hours of a day you work on Excel]],ROW($1:$9)+1,1)))</f>
        <v>1</v>
      </c>
      <c r="G1611" s="11">
        <f t="array" ref="G1611">IFERROR(IF(D1611=1*MID(tblSalaries[[#This Row],[How many hours of a day you work on Excel]],E1611,F1611),"",1*MID(tblSalaries[[#This Row],[How many hours of a day you work on Excel]],E1611,F1611)),0)</f>
        <v>6</v>
      </c>
      <c r="H1611" s="11">
        <f t="shared" si="75"/>
        <v>5</v>
      </c>
      <c r="I1611" s="11">
        <f t="shared" si="76"/>
        <v>4</v>
      </c>
      <c r="J1611" s="11">
        <f t="shared" si="77"/>
        <v>6</v>
      </c>
    </row>
    <row r="1612" spans="2:10">
      <c r="B1612" s="9">
        <f t="array" ref="B1612">MIN(IFERROR(FIND(lstNum,tblSalaries[[#This Row],[How many hours of a day you work on Excel]]),""))</f>
        <v>9</v>
      </c>
      <c r="C1612" s="9">
        <f t="array" ref="C1612">SUMPRODUCT(COUNTIF(lstDigits,MID(tblSalaries[[#This Row],[How many hours of a day you work on Excel]],ROW($1:$9),1)))</f>
        <v>1</v>
      </c>
      <c r="D1612" s="11">
        <f t="array" ref="D1612">IFERROR(1*MID(tblSalaries[[#This Row],[How many hours of a day you work on Excel]],B1612,C1612),0)</f>
        <v>8</v>
      </c>
      <c r="E1612" s="9">
        <f t="array" ref="E1612">MIN(IFERROR(FIND(lstNum,tblSalaries[[#This Row],[How many hours of a day you work on Excel]],B1612+1),""))</f>
        <v>31</v>
      </c>
      <c r="F1612" s="9">
        <f t="array" ref="F1612">SUMPRODUCT(COUNTIF(lstDigits,MID(tblSalaries[[#This Row],[How many hours of a day you work on Excel]],ROW($1:$9)+1,1)))</f>
        <v>1</v>
      </c>
      <c r="G1612" s="11" t="str">
        <f t="array" ref="G1612">IFERROR(IF(D1612=1*MID(tblSalaries[[#This Row],[How many hours of a day you work on Excel]],E1612,F1612),"",1*MID(tblSalaries[[#This Row],[How many hours of a day you work on Excel]],E1612,F1612)),0)</f>
        <v/>
      </c>
      <c r="H1612" s="11">
        <f t="shared" si="75"/>
        <v>8</v>
      </c>
      <c r="I1612" s="11">
        <f t="shared" si="76"/>
        <v>8</v>
      </c>
      <c r="J1612" s="11">
        <f t="shared" si="77"/>
        <v>8</v>
      </c>
    </row>
    <row r="1613" spans="2:10">
      <c r="B1613" s="9">
        <f t="array" ref="B1613">MIN(IFERROR(FIND(lstNum,tblSalaries[[#This Row],[How many hours of a day you work on Excel]]),""))</f>
        <v>9</v>
      </c>
      <c r="C1613" s="9">
        <f t="array" ref="C1613">SUMPRODUCT(COUNTIF(lstDigits,MID(tblSalaries[[#This Row],[How many hours of a day you work on Excel]],ROW($1:$9),1)))</f>
        <v>1</v>
      </c>
      <c r="D1613" s="11">
        <f t="array" ref="D1613">IFERROR(1*MID(tblSalaries[[#This Row],[How many hours of a day you work on Excel]],B1613,C1613),0)</f>
        <v>8</v>
      </c>
      <c r="E1613" s="9">
        <f t="array" ref="E1613">MIN(IFERROR(FIND(lstNum,tblSalaries[[#This Row],[How many hours of a day you work on Excel]],B1613+1),""))</f>
        <v>31</v>
      </c>
      <c r="F1613" s="9">
        <f t="array" ref="F1613">SUMPRODUCT(COUNTIF(lstDigits,MID(tblSalaries[[#This Row],[How many hours of a day you work on Excel]],ROW($1:$9)+1,1)))</f>
        <v>1</v>
      </c>
      <c r="G1613" s="11" t="str">
        <f t="array" ref="G1613">IFERROR(IF(D1613=1*MID(tblSalaries[[#This Row],[How many hours of a day you work on Excel]],E1613,F1613),"",1*MID(tblSalaries[[#This Row],[How many hours of a day you work on Excel]],E1613,F1613)),0)</f>
        <v/>
      </c>
      <c r="H1613" s="11">
        <f t="shared" si="75"/>
        <v>8</v>
      </c>
      <c r="I1613" s="11">
        <f t="shared" si="76"/>
        <v>8</v>
      </c>
      <c r="J1613" s="11">
        <f t="shared" si="77"/>
        <v>8</v>
      </c>
    </row>
    <row r="1614" spans="2:10">
      <c r="B1614" s="9">
        <f t="array" ref="B1614">MIN(IFERROR(FIND(lstNum,tblSalaries[[#This Row],[How many hours of a day you work on Excel]]),""))</f>
        <v>1</v>
      </c>
      <c r="C1614" s="9">
        <f t="array" ref="C1614">SUMPRODUCT(COUNTIF(lstDigits,MID(tblSalaries[[#This Row],[How many hours of a day you work on Excel]],ROW($1:$9),1)))</f>
        <v>2</v>
      </c>
      <c r="D1614" s="11">
        <f t="array" ref="D1614">IFERROR(1*MID(tblSalaries[[#This Row],[How many hours of a day you work on Excel]],B1614,C1614),0)</f>
        <v>2</v>
      </c>
      <c r="E1614" s="9">
        <f t="array" ref="E1614">MIN(IFERROR(FIND(lstNum,tblSalaries[[#This Row],[How many hours of a day you work on Excel]],B1614+1),""))</f>
        <v>6</v>
      </c>
      <c r="F1614" s="9">
        <f t="array" ref="F1614">SUMPRODUCT(COUNTIF(lstDigits,MID(tblSalaries[[#This Row],[How many hours of a day you work on Excel]],ROW($1:$9)+1,1)))</f>
        <v>1</v>
      </c>
      <c r="G1614" s="11">
        <f t="array" ref="G1614">IFERROR(IF(D1614=1*MID(tblSalaries[[#This Row],[How many hours of a day you work on Excel]],E1614,F1614),"",1*MID(tblSalaries[[#This Row],[How many hours of a day you work on Excel]],E1614,F1614)),0)</f>
        <v>3</v>
      </c>
      <c r="H1614" s="11">
        <f t="shared" si="75"/>
        <v>2.5</v>
      </c>
      <c r="I1614" s="11">
        <f t="shared" si="76"/>
        <v>2</v>
      </c>
      <c r="J1614" s="11">
        <f t="shared" si="77"/>
        <v>3</v>
      </c>
    </row>
    <row r="1615" spans="2:10">
      <c r="B1615" s="9">
        <f t="array" ref="B1615">MIN(IFERROR(FIND(lstNum,tblSalaries[[#This Row],[How many hours of a day you work on Excel]]),""))</f>
        <v>9</v>
      </c>
      <c r="C1615" s="9">
        <f t="array" ref="C1615">SUMPRODUCT(COUNTIF(lstDigits,MID(tblSalaries[[#This Row],[How many hours of a day you work on Excel]],ROW($1:$9),1)))</f>
        <v>1</v>
      </c>
      <c r="D1615" s="11">
        <f t="array" ref="D1615">IFERROR(1*MID(tblSalaries[[#This Row],[How many hours of a day you work on Excel]],B1615,C1615),0)</f>
        <v>8</v>
      </c>
      <c r="E1615" s="9">
        <f t="array" ref="E1615">MIN(IFERROR(FIND(lstNum,tblSalaries[[#This Row],[How many hours of a day you work on Excel]],B1615+1),""))</f>
        <v>31</v>
      </c>
      <c r="F1615" s="9">
        <f t="array" ref="F1615">SUMPRODUCT(COUNTIF(lstDigits,MID(tblSalaries[[#This Row],[How many hours of a day you work on Excel]],ROW($1:$9)+1,1)))</f>
        <v>1</v>
      </c>
      <c r="G1615" s="11" t="str">
        <f t="array" ref="G1615">IFERROR(IF(D1615=1*MID(tblSalaries[[#This Row],[How many hours of a day you work on Excel]],E1615,F1615),"",1*MID(tblSalaries[[#This Row],[How many hours of a day you work on Excel]],E1615,F1615)),0)</f>
        <v/>
      </c>
      <c r="H1615" s="11">
        <f t="shared" si="75"/>
        <v>8</v>
      </c>
      <c r="I1615" s="11">
        <f t="shared" si="76"/>
        <v>8</v>
      </c>
      <c r="J1615" s="11">
        <f t="shared" si="77"/>
        <v>8</v>
      </c>
    </row>
    <row r="1616" spans="2:10">
      <c r="B1616" s="9">
        <f t="array" ref="B1616">MIN(IFERROR(FIND(lstNum,tblSalaries[[#This Row],[How many hours of a day you work on Excel]]),""))</f>
        <v>1</v>
      </c>
      <c r="C1616" s="9">
        <f t="array" ref="C1616">SUMPRODUCT(COUNTIF(lstDigits,MID(tblSalaries[[#This Row],[How many hours of a day you work on Excel]],ROW($1:$9),1)))</f>
        <v>2</v>
      </c>
      <c r="D1616" s="11">
        <f t="array" ref="D1616">IFERROR(1*MID(tblSalaries[[#This Row],[How many hours of a day you work on Excel]],B1616,C1616),0)</f>
        <v>4</v>
      </c>
      <c r="E1616" s="9">
        <f t="array" ref="E1616">MIN(IFERROR(FIND(lstNum,tblSalaries[[#This Row],[How many hours of a day you work on Excel]],B1616+1),""))</f>
        <v>6</v>
      </c>
      <c r="F1616" s="9">
        <f t="array" ref="F1616">SUMPRODUCT(COUNTIF(lstDigits,MID(tblSalaries[[#This Row],[How many hours of a day you work on Excel]],ROW($1:$9)+1,1)))</f>
        <v>1</v>
      </c>
      <c r="G1616" s="11">
        <f t="array" ref="G1616">IFERROR(IF(D1616=1*MID(tblSalaries[[#This Row],[How many hours of a day you work on Excel]],E1616,F1616),"",1*MID(tblSalaries[[#This Row],[How many hours of a day you work on Excel]],E1616,F1616)),0)</f>
        <v>6</v>
      </c>
      <c r="H1616" s="11">
        <f t="shared" si="75"/>
        <v>5</v>
      </c>
      <c r="I1616" s="11">
        <f t="shared" si="76"/>
        <v>4</v>
      </c>
      <c r="J1616" s="11">
        <f t="shared" si="77"/>
        <v>6</v>
      </c>
    </row>
    <row r="1617" spans="2:10">
      <c r="B1617" s="9">
        <f t="array" ref="B1617">MIN(IFERROR(FIND(lstNum,tblSalaries[[#This Row],[How many hours of a day you work on Excel]]),""))</f>
        <v>1</v>
      </c>
      <c r="C1617" s="9">
        <f t="array" ref="C1617">SUMPRODUCT(COUNTIF(lstDigits,MID(tblSalaries[[#This Row],[How many hours of a day you work on Excel]],ROW($1:$9),1)))</f>
        <v>2</v>
      </c>
      <c r="D1617" s="11">
        <f t="array" ref="D1617">IFERROR(1*MID(tblSalaries[[#This Row],[How many hours of a day you work on Excel]],B1617,C1617),0)</f>
        <v>1</v>
      </c>
      <c r="E1617" s="9">
        <f t="array" ref="E1617">MIN(IFERROR(FIND(lstNum,tblSalaries[[#This Row],[How many hours of a day you work on Excel]],B1617+1),""))</f>
        <v>6</v>
      </c>
      <c r="F1617" s="9">
        <f t="array" ref="F1617">SUMPRODUCT(COUNTIF(lstDigits,MID(tblSalaries[[#This Row],[How many hours of a day you work on Excel]],ROW($1:$9)+1,1)))</f>
        <v>1</v>
      </c>
      <c r="G1617" s="11">
        <f t="array" ref="G1617">IFERROR(IF(D1617=1*MID(tblSalaries[[#This Row],[How many hours of a day you work on Excel]],E1617,F1617),"",1*MID(tblSalaries[[#This Row],[How many hours of a day you work on Excel]],E1617,F1617)),0)</f>
        <v>2</v>
      </c>
      <c r="H1617" s="11">
        <f t="shared" si="75"/>
        <v>1.5</v>
      </c>
      <c r="I1617" s="11">
        <f t="shared" si="76"/>
        <v>1</v>
      </c>
      <c r="J1617" s="11">
        <f t="shared" si="77"/>
        <v>2</v>
      </c>
    </row>
    <row r="1618" spans="2:10">
      <c r="B1618" s="9">
        <f t="array" ref="B1618">MIN(IFERROR(FIND(lstNum,tblSalaries[[#This Row],[How many hours of a day you work on Excel]]),""))</f>
        <v>9</v>
      </c>
      <c r="C1618" s="9">
        <f t="array" ref="C1618">SUMPRODUCT(COUNTIF(lstDigits,MID(tblSalaries[[#This Row],[How many hours of a day you work on Excel]],ROW($1:$9),1)))</f>
        <v>1</v>
      </c>
      <c r="D1618" s="11">
        <f t="array" ref="D1618">IFERROR(1*MID(tblSalaries[[#This Row],[How many hours of a day you work on Excel]],B1618,C1618),0)</f>
        <v>8</v>
      </c>
      <c r="E1618" s="9">
        <f t="array" ref="E1618">MIN(IFERROR(FIND(lstNum,tblSalaries[[#This Row],[How many hours of a day you work on Excel]],B1618+1),""))</f>
        <v>31</v>
      </c>
      <c r="F1618" s="9">
        <f t="array" ref="F1618">SUMPRODUCT(COUNTIF(lstDigits,MID(tblSalaries[[#This Row],[How many hours of a day you work on Excel]],ROW($1:$9)+1,1)))</f>
        <v>1</v>
      </c>
      <c r="G1618" s="11" t="str">
        <f t="array" ref="G1618">IFERROR(IF(D1618=1*MID(tblSalaries[[#This Row],[How many hours of a day you work on Excel]],E1618,F1618),"",1*MID(tblSalaries[[#This Row],[How many hours of a day you work on Excel]],E1618,F1618)),0)</f>
        <v/>
      </c>
      <c r="H1618" s="11">
        <f t="shared" si="75"/>
        <v>8</v>
      </c>
      <c r="I1618" s="11">
        <f t="shared" si="76"/>
        <v>8</v>
      </c>
      <c r="J1618" s="11">
        <f t="shared" si="77"/>
        <v>8</v>
      </c>
    </row>
    <row r="1619" spans="2:10">
      <c r="B1619" s="9">
        <f t="array" ref="B1619">MIN(IFERROR(FIND(lstNum,tblSalaries[[#This Row],[How many hours of a day you work on Excel]]),""))</f>
        <v>1</v>
      </c>
      <c r="C1619" s="9">
        <f t="array" ref="C1619">SUMPRODUCT(COUNTIF(lstDigits,MID(tblSalaries[[#This Row],[How many hours of a day you work on Excel]],ROW($1:$9),1)))</f>
        <v>2</v>
      </c>
      <c r="D1619" s="11">
        <f t="array" ref="D1619">IFERROR(1*MID(tblSalaries[[#This Row],[How many hours of a day you work on Excel]],B1619,C1619),0)</f>
        <v>4</v>
      </c>
      <c r="E1619" s="9">
        <f t="array" ref="E1619">MIN(IFERROR(FIND(lstNum,tblSalaries[[#This Row],[How many hours of a day you work on Excel]],B1619+1),""))</f>
        <v>6</v>
      </c>
      <c r="F1619" s="9">
        <f t="array" ref="F1619">SUMPRODUCT(COUNTIF(lstDigits,MID(tblSalaries[[#This Row],[How many hours of a day you work on Excel]],ROW($1:$9)+1,1)))</f>
        <v>1</v>
      </c>
      <c r="G1619" s="11">
        <f t="array" ref="G1619">IFERROR(IF(D1619=1*MID(tblSalaries[[#This Row],[How many hours of a day you work on Excel]],E1619,F1619),"",1*MID(tblSalaries[[#This Row],[How many hours of a day you work on Excel]],E1619,F1619)),0)</f>
        <v>6</v>
      </c>
      <c r="H1619" s="11">
        <f t="shared" si="75"/>
        <v>5</v>
      </c>
      <c r="I1619" s="11">
        <f t="shared" si="76"/>
        <v>4</v>
      </c>
      <c r="J1619" s="11">
        <f t="shared" si="77"/>
        <v>6</v>
      </c>
    </row>
    <row r="1620" spans="2:10">
      <c r="B1620" s="9">
        <f t="array" ref="B1620">MIN(IFERROR(FIND(lstNum,tblSalaries[[#This Row],[How many hours of a day you work on Excel]]),""))</f>
        <v>1</v>
      </c>
      <c r="C1620" s="9">
        <f t="array" ref="C1620">SUMPRODUCT(COUNTIF(lstDigits,MID(tblSalaries[[#This Row],[How many hours of a day you work on Excel]],ROW($1:$9),1)))</f>
        <v>2</v>
      </c>
      <c r="D1620" s="11">
        <f t="array" ref="D1620">IFERROR(1*MID(tblSalaries[[#This Row],[How many hours of a day you work on Excel]],B1620,C1620),0)</f>
        <v>1</v>
      </c>
      <c r="E1620" s="9">
        <f t="array" ref="E1620">MIN(IFERROR(FIND(lstNum,tblSalaries[[#This Row],[How many hours of a day you work on Excel]],B1620+1),""))</f>
        <v>6</v>
      </c>
      <c r="F1620" s="9">
        <f t="array" ref="F1620">SUMPRODUCT(COUNTIF(lstDigits,MID(tblSalaries[[#This Row],[How many hours of a day you work on Excel]],ROW($1:$9)+1,1)))</f>
        <v>1</v>
      </c>
      <c r="G1620" s="11">
        <f t="array" ref="G1620">IFERROR(IF(D1620=1*MID(tblSalaries[[#This Row],[How many hours of a day you work on Excel]],E1620,F1620),"",1*MID(tblSalaries[[#This Row],[How many hours of a day you work on Excel]],E1620,F1620)),0)</f>
        <v>2</v>
      </c>
      <c r="H1620" s="11">
        <f t="shared" si="75"/>
        <v>1.5</v>
      </c>
      <c r="I1620" s="11">
        <f t="shared" si="76"/>
        <v>1</v>
      </c>
      <c r="J1620" s="11">
        <f t="shared" si="77"/>
        <v>2</v>
      </c>
    </row>
    <row r="1621" spans="2:10">
      <c r="B1621" s="9">
        <f t="array" ref="B1621">MIN(IFERROR(FIND(lstNum,tblSalaries[[#This Row],[How many hours of a day you work on Excel]]),""))</f>
        <v>1</v>
      </c>
      <c r="C1621" s="9">
        <f t="array" ref="C1621">SUMPRODUCT(COUNTIF(lstDigits,MID(tblSalaries[[#This Row],[How many hours of a day you work on Excel]],ROW($1:$9),1)))</f>
        <v>2</v>
      </c>
      <c r="D1621" s="11">
        <f t="array" ref="D1621">IFERROR(1*MID(tblSalaries[[#This Row],[How many hours of a day you work on Excel]],B1621,C1621),0)</f>
        <v>4</v>
      </c>
      <c r="E1621" s="9">
        <f t="array" ref="E1621">MIN(IFERROR(FIND(lstNum,tblSalaries[[#This Row],[How many hours of a day you work on Excel]],B1621+1),""))</f>
        <v>6</v>
      </c>
      <c r="F1621" s="9">
        <f t="array" ref="F1621">SUMPRODUCT(COUNTIF(lstDigits,MID(tblSalaries[[#This Row],[How many hours of a day you work on Excel]],ROW($1:$9)+1,1)))</f>
        <v>1</v>
      </c>
      <c r="G1621" s="11">
        <f t="array" ref="G1621">IFERROR(IF(D1621=1*MID(tblSalaries[[#This Row],[How many hours of a day you work on Excel]],E1621,F1621),"",1*MID(tblSalaries[[#This Row],[How many hours of a day you work on Excel]],E1621,F1621)),0)</f>
        <v>6</v>
      </c>
      <c r="H1621" s="11">
        <f t="shared" si="75"/>
        <v>5</v>
      </c>
      <c r="I1621" s="11">
        <f t="shared" si="76"/>
        <v>4</v>
      </c>
      <c r="J1621" s="11">
        <f t="shared" si="77"/>
        <v>6</v>
      </c>
    </row>
    <row r="1622" spans="2:10">
      <c r="B1622" s="9">
        <f t="array" ref="B1622">MIN(IFERROR(FIND(lstNum,tblSalaries[[#This Row],[How many hours of a day you work on Excel]]),""))</f>
        <v>9</v>
      </c>
      <c r="C1622" s="9">
        <f t="array" ref="C1622">SUMPRODUCT(COUNTIF(lstDigits,MID(tblSalaries[[#This Row],[How many hours of a day you work on Excel]],ROW($1:$9),1)))</f>
        <v>1</v>
      </c>
      <c r="D1622" s="11">
        <f t="array" ref="D1622">IFERROR(1*MID(tblSalaries[[#This Row],[How many hours of a day you work on Excel]],B1622,C1622),0)</f>
        <v>8</v>
      </c>
      <c r="E1622" s="9">
        <f t="array" ref="E1622">MIN(IFERROR(FIND(lstNum,tblSalaries[[#This Row],[How many hours of a day you work on Excel]],B1622+1),""))</f>
        <v>31</v>
      </c>
      <c r="F1622" s="9">
        <f t="array" ref="F1622">SUMPRODUCT(COUNTIF(lstDigits,MID(tblSalaries[[#This Row],[How many hours of a day you work on Excel]],ROW($1:$9)+1,1)))</f>
        <v>1</v>
      </c>
      <c r="G1622" s="11" t="str">
        <f t="array" ref="G1622">IFERROR(IF(D1622=1*MID(tblSalaries[[#This Row],[How many hours of a day you work on Excel]],E1622,F1622),"",1*MID(tblSalaries[[#This Row],[How many hours of a day you work on Excel]],E1622,F1622)),0)</f>
        <v/>
      </c>
      <c r="H1622" s="11">
        <f t="shared" si="75"/>
        <v>8</v>
      </c>
      <c r="I1622" s="11">
        <f t="shared" si="76"/>
        <v>8</v>
      </c>
      <c r="J1622" s="11">
        <f t="shared" si="77"/>
        <v>8</v>
      </c>
    </row>
    <row r="1623" spans="2:10">
      <c r="B1623" s="9">
        <f t="array" ref="B1623">MIN(IFERROR(FIND(lstNum,tblSalaries[[#This Row],[How many hours of a day you work on Excel]]),""))</f>
        <v>1</v>
      </c>
      <c r="C1623" s="9">
        <f t="array" ref="C1623">SUMPRODUCT(COUNTIF(lstDigits,MID(tblSalaries[[#This Row],[How many hours of a day you work on Excel]],ROW($1:$9),1)))</f>
        <v>2</v>
      </c>
      <c r="D1623" s="11">
        <f t="array" ref="D1623">IFERROR(1*MID(tblSalaries[[#This Row],[How many hours of a day you work on Excel]],B1623,C1623),0)</f>
        <v>4</v>
      </c>
      <c r="E1623" s="9">
        <f t="array" ref="E1623">MIN(IFERROR(FIND(lstNum,tblSalaries[[#This Row],[How many hours of a day you work on Excel]],B1623+1),""))</f>
        <v>6</v>
      </c>
      <c r="F1623" s="9">
        <f t="array" ref="F1623">SUMPRODUCT(COUNTIF(lstDigits,MID(tblSalaries[[#This Row],[How many hours of a day you work on Excel]],ROW($1:$9)+1,1)))</f>
        <v>1</v>
      </c>
      <c r="G1623" s="11">
        <f t="array" ref="G1623">IFERROR(IF(D1623=1*MID(tblSalaries[[#This Row],[How many hours of a day you work on Excel]],E1623,F1623),"",1*MID(tblSalaries[[#This Row],[How many hours of a day you work on Excel]],E1623,F1623)),0)</f>
        <v>6</v>
      </c>
      <c r="H1623" s="11">
        <f t="shared" si="75"/>
        <v>5</v>
      </c>
      <c r="I1623" s="11">
        <f t="shared" si="76"/>
        <v>4</v>
      </c>
      <c r="J1623" s="11">
        <f t="shared" si="77"/>
        <v>6</v>
      </c>
    </row>
    <row r="1624" spans="2:10">
      <c r="B1624" s="9">
        <f t="array" ref="B1624">MIN(IFERROR(FIND(lstNum,tblSalaries[[#This Row],[How many hours of a day you work on Excel]]),""))</f>
        <v>1</v>
      </c>
      <c r="C1624" s="9">
        <f t="array" ref="C1624">SUMPRODUCT(COUNTIF(lstDigits,MID(tblSalaries[[#This Row],[How many hours of a day you work on Excel]],ROW($1:$9),1)))</f>
        <v>2</v>
      </c>
      <c r="D1624" s="11">
        <f t="array" ref="D1624">IFERROR(1*MID(tblSalaries[[#This Row],[How many hours of a day you work on Excel]],B1624,C1624),0)</f>
        <v>4</v>
      </c>
      <c r="E1624" s="9">
        <f t="array" ref="E1624">MIN(IFERROR(FIND(lstNum,tblSalaries[[#This Row],[How many hours of a day you work on Excel]],B1624+1),""))</f>
        <v>6</v>
      </c>
      <c r="F1624" s="9">
        <f t="array" ref="F1624">SUMPRODUCT(COUNTIF(lstDigits,MID(tblSalaries[[#This Row],[How many hours of a day you work on Excel]],ROW($1:$9)+1,1)))</f>
        <v>1</v>
      </c>
      <c r="G1624" s="11">
        <f t="array" ref="G1624">IFERROR(IF(D1624=1*MID(tblSalaries[[#This Row],[How many hours of a day you work on Excel]],E1624,F1624),"",1*MID(tblSalaries[[#This Row],[How many hours of a day you work on Excel]],E1624,F1624)),0)</f>
        <v>6</v>
      </c>
      <c r="H1624" s="11">
        <f t="shared" ref="H1624:H1687" si="78">AVERAGE(D1624,G1624)</f>
        <v>5</v>
      </c>
      <c r="I1624" s="11">
        <f t="shared" ref="I1624:I1687" si="79">MIN(D1624,G1624)</f>
        <v>4</v>
      </c>
      <c r="J1624" s="11">
        <f t="shared" si="77"/>
        <v>6</v>
      </c>
    </row>
    <row r="1625" spans="2:10">
      <c r="B1625" s="9">
        <f t="array" ref="B1625">MIN(IFERROR(FIND(lstNum,tblSalaries[[#This Row],[How many hours of a day you work on Excel]]),""))</f>
        <v>1</v>
      </c>
      <c r="C1625" s="9">
        <f t="array" ref="C1625">SUMPRODUCT(COUNTIF(lstDigits,MID(tblSalaries[[#This Row],[How many hours of a day you work on Excel]],ROW($1:$9),1)))</f>
        <v>2</v>
      </c>
      <c r="D1625" s="11">
        <f t="array" ref="D1625">IFERROR(1*MID(tblSalaries[[#This Row],[How many hours of a day you work on Excel]],B1625,C1625),0)</f>
        <v>2</v>
      </c>
      <c r="E1625" s="9">
        <f t="array" ref="E1625">MIN(IFERROR(FIND(lstNum,tblSalaries[[#This Row],[How many hours of a day you work on Excel]],B1625+1),""))</f>
        <v>6</v>
      </c>
      <c r="F1625" s="9">
        <f t="array" ref="F1625">SUMPRODUCT(COUNTIF(lstDigits,MID(tblSalaries[[#This Row],[How many hours of a day you work on Excel]],ROW($1:$9)+1,1)))</f>
        <v>1</v>
      </c>
      <c r="G1625" s="11">
        <f t="array" ref="G1625">IFERROR(IF(D1625=1*MID(tblSalaries[[#This Row],[How many hours of a day you work on Excel]],E1625,F1625),"",1*MID(tblSalaries[[#This Row],[How many hours of a day you work on Excel]],E1625,F1625)),0)</f>
        <v>3</v>
      </c>
      <c r="H1625" s="11">
        <f t="shared" si="78"/>
        <v>2.5</v>
      </c>
      <c r="I1625" s="11">
        <f t="shared" si="79"/>
        <v>2</v>
      </c>
      <c r="J1625" s="11">
        <f t="shared" si="77"/>
        <v>3</v>
      </c>
    </row>
    <row r="1626" spans="2:10">
      <c r="B1626" s="9">
        <f t="array" ref="B1626">MIN(IFERROR(FIND(lstNum,tblSalaries[[#This Row],[How many hours of a day you work on Excel]]),""))</f>
        <v>9</v>
      </c>
      <c r="C1626" s="9">
        <f t="array" ref="C1626">SUMPRODUCT(COUNTIF(lstDigits,MID(tblSalaries[[#This Row],[How many hours of a day you work on Excel]],ROW($1:$9),1)))</f>
        <v>1</v>
      </c>
      <c r="D1626" s="11">
        <f t="array" ref="D1626">IFERROR(1*MID(tblSalaries[[#This Row],[How many hours of a day you work on Excel]],B1626,C1626),0)</f>
        <v>8</v>
      </c>
      <c r="E1626" s="9">
        <f t="array" ref="E1626">MIN(IFERROR(FIND(lstNum,tblSalaries[[#This Row],[How many hours of a day you work on Excel]],B1626+1),""))</f>
        <v>31</v>
      </c>
      <c r="F1626" s="9">
        <f t="array" ref="F1626">SUMPRODUCT(COUNTIF(lstDigits,MID(tblSalaries[[#This Row],[How many hours of a day you work on Excel]],ROW($1:$9)+1,1)))</f>
        <v>1</v>
      </c>
      <c r="G1626" s="11" t="str">
        <f t="array" ref="G1626">IFERROR(IF(D1626=1*MID(tblSalaries[[#This Row],[How many hours of a day you work on Excel]],E1626,F1626),"",1*MID(tblSalaries[[#This Row],[How many hours of a day you work on Excel]],E1626,F1626)),0)</f>
        <v/>
      </c>
      <c r="H1626" s="11">
        <f t="shared" si="78"/>
        <v>8</v>
      </c>
      <c r="I1626" s="11">
        <f t="shared" si="79"/>
        <v>8</v>
      </c>
      <c r="J1626" s="11">
        <f t="shared" si="77"/>
        <v>8</v>
      </c>
    </row>
    <row r="1627" spans="2:10">
      <c r="B1627" s="9">
        <f t="array" ref="B1627">MIN(IFERROR(FIND(lstNum,tblSalaries[[#This Row],[How many hours of a day you work on Excel]]),""))</f>
        <v>1</v>
      </c>
      <c r="C1627" s="9">
        <f t="array" ref="C1627">SUMPRODUCT(COUNTIF(lstDigits,MID(tblSalaries[[#This Row],[How many hours of a day you work on Excel]],ROW($1:$9),1)))</f>
        <v>2</v>
      </c>
      <c r="D1627" s="11">
        <f t="array" ref="D1627">IFERROR(1*MID(tblSalaries[[#This Row],[How many hours of a day you work on Excel]],B1627,C1627),0)</f>
        <v>4</v>
      </c>
      <c r="E1627" s="9">
        <f t="array" ref="E1627">MIN(IFERROR(FIND(lstNum,tblSalaries[[#This Row],[How many hours of a day you work on Excel]],B1627+1),""))</f>
        <v>6</v>
      </c>
      <c r="F1627" s="9">
        <f t="array" ref="F1627">SUMPRODUCT(COUNTIF(lstDigits,MID(tblSalaries[[#This Row],[How many hours of a day you work on Excel]],ROW($1:$9)+1,1)))</f>
        <v>1</v>
      </c>
      <c r="G1627" s="11">
        <f t="array" ref="G1627">IFERROR(IF(D1627=1*MID(tblSalaries[[#This Row],[How many hours of a day you work on Excel]],E1627,F1627),"",1*MID(tblSalaries[[#This Row],[How many hours of a day you work on Excel]],E1627,F1627)),0)</f>
        <v>6</v>
      </c>
      <c r="H1627" s="11">
        <f t="shared" si="78"/>
        <v>5</v>
      </c>
      <c r="I1627" s="11">
        <f t="shared" si="79"/>
        <v>4</v>
      </c>
      <c r="J1627" s="11">
        <f t="shared" si="77"/>
        <v>6</v>
      </c>
    </row>
    <row r="1628" spans="2:10">
      <c r="B1628" s="9">
        <f t="array" ref="B1628">MIN(IFERROR(FIND(lstNum,tblSalaries[[#This Row],[How many hours of a day you work on Excel]]),""))</f>
        <v>1</v>
      </c>
      <c r="C1628" s="9">
        <f t="array" ref="C1628">SUMPRODUCT(COUNTIF(lstDigits,MID(tblSalaries[[#This Row],[How many hours of a day you work on Excel]],ROW($1:$9),1)))</f>
        <v>2</v>
      </c>
      <c r="D1628" s="11">
        <f t="array" ref="D1628">IFERROR(1*MID(tblSalaries[[#This Row],[How many hours of a day you work on Excel]],B1628,C1628),0)</f>
        <v>4</v>
      </c>
      <c r="E1628" s="9">
        <f t="array" ref="E1628">MIN(IFERROR(FIND(lstNum,tblSalaries[[#This Row],[How many hours of a day you work on Excel]],B1628+1),""))</f>
        <v>6</v>
      </c>
      <c r="F1628" s="9">
        <f t="array" ref="F1628">SUMPRODUCT(COUNTIF(lstDigits,MID(tblSalaries[[#This Row],[How many hours of a day you work on Excel]],ROW($1:$9)+1,1)))</f>
        <v>1</v>
      </c>
      <c r="G1628" s="11">
        <f t="array" ref="G1628">IFERROR(IF(D1628=1*MID(tblSalaries[[#This Row],[How many hours of a day you work on Excel]],E1628,F1628),"",1*MID(tblSalaries[[#This Row],[How many hours of a day you work on Excel]],E1628,F1628)),0)</f>
        <v>6</v>
      </c>
      <c r="H1628" s="11">
        <f t="shared" si="78"/>
        <v>5</v>
      </c>
      <c r="I1628" s="11">
        <f t="shared" si="79"/>
        <v>4</v>
      </c>
      <c r="J1628" s="11">
        <f t="shared" si="77"/>
        <v>6</v>
      </c>
    </row>
    <row r="1629" spans="2:10">
      <c r="B1629" s="9">
        <f t="array" ref="B1629">MIN(IFERROR(FIND(lstNum,tblSalaries[[#This Row],[How many hours of a day you work on Excel]]),""))</f>
        <v>1</v>
      </c>
      <c r="C1629" s="9">
        <f t="array" ref="C1629">SUMPRODUCT(COUNTIF(lstDigits,MID(tblSalaries[[#This Row],[How many hours of a day you work on Excel]],ROW($1:$9),1)))</f>
        <v>2</v>
      </c>
      <c r="D1629" s="11">
        <f t="array" ref="D1629">IFERROR(1*MID(tblSalaries[[#This Row],[How many hours of a day you work on Excel]],B1629,C1629),0)</f>
        <v>4</v>
      </c>
      <c r="E1629" s="9">
        <f t="array" ref="E1629">MIN(IFERROR(FIND(lstNum,tblSalaries[[#This Row],[How many hours of a day you work on Excel]],B1629+1),""))</f>
        <v>6</v>
      </c>
      <c r="F1629" s="9">
        <f t="array" ref="F1629">SUMPRODUCT(COUNTIF(lstDigits,MID(tblSalaries[[#This Row],[How many hours of a day you work on Excel]],ROW($1:$9)+1,1)))</f>
        <v>1</v>
      </c>
      <c r="G1629" s="11">
        <f t="array" ref="G1629">IFERROR(IF(D1629=1*MID(tblSalaries[[#This Row],[How many hours of a day you work on Excel]],E1629,F1629),"",1*MID(tblSalaries[[#This Row],[How many hours of a day you work on Excel]],E1629,F1629)),0)</f>
        <v>6</v>
      </c>
      <c r="H1629" s="11">
        <f t="shared" si="78"/>
        <v>5</v>
      </c>
      <c r="I1629" s="11">
        <f t="shared" si="79"/>
        <v>4</v>
      </c>
      <c r="J1629" s="11">
        <f t="shared" si="77"/>
        <v>6</v>
      </c>
    </row>
    <row r="1630" spans="2:10">
      <c r="B1630" s="9">
        <f t="array" ref="B1630">MIN(IFERROR(FIND(lstNum,tblSalaries[[#This Row],[How many hours of a day you work on Excel]]),""))</f>
        <v>9</v>
      </c>
      <c r="C1630" s="9">
        <f t="array" ref="C1630">SUMPRODUCT(COUNTIF(lstDigits,MID(tblSalaries[[#This Row],[How many hours of a day you work on Excel]],ROW($1:$9),1)))</f>
        <v>1</v>
      </c>
      <c r="D1630" s="11">
        <f t="array" ref="D1630">IFERROR(1*MID(tblSalaries[[#This Row],[How many hours of a day you work on Excel]],B1630,C1630),0)</f>
        <v>8</v>
      </c>
      <c r="E1630" s="9">
        <f t="array" ref="E1630">MIN(IFERROR(FIND(lstNum,tblSalaries[[#This Row],[How many hours of a day you work on Excel]],B1630+1),""))</f>
        <v>31</v>
      </c>
      <c r="F1630" s="9">
        <f t="array" ref="F1630">SUMPRODUCT(COUNTIF(lstDigits,MID(tblSalaries[[#This Row],[How many hours of a day you work on Excel]],ROW($1:$9)+1,1)))</f>
        <v>1</v>
      </c>
      <c r="G1630" s="11" t="str">
        <f t="array" ref="G1630">IFERROR(IF(D1630=1*MID(tblSalaries[[#This Row],[How many hours of a day you work on Excel]],E1630,F1630),"",1*MID(tblSalaries[[#This Row],[How many hours of a day you work on Excel]],E1630,F1630)),0)</f>
        <v/>
      </c>
      <c r="H1630" s="11">
        <f t="shared" si="78"/>
        <v>8</v>
      </c>
      <c r="I1630" s="11">
        <f t="shared" si="79"/>
        <v>8</v>
      </c>
      <c r="J1630" s="11">
        <f t="shared" si="77"/>
        <v>8</v>
      </c>
    </row>
    <row r="1631" spans="2:10">
      <c r="B1631" s="9">
        <f t="array" ref="B1631">MIN(IFERROR(FIND(lstNum,tblSalaries[[#This Row],[How many hours of a day you work on Excel]]),""))</f>
        <v>9</v>
      </c>
      <c r="C1631" s="9">
        <f t="array" ref="C1631">SUMPRODUCT(COUNTIF(lstDigits,MID(tblSalaries[[#This Row],[How many hours of a day you work on Excel]],ROW($1:$9),1)))</f>
        <v>1</v>
      </c>
      <c r="D1631" s="11">
        <f t="array" ref="D1631">IFERROR(1*MID(tblSalaries[[#This Row],[How many hours of a day you work on Excel]],B1631,C1631),0)</f>
        <v>8</v>
      </c>
      <c r="E1631" s="9">
        <f t="array" ref="E1631">MIN(IFERROR(FIND(lstNum,tblSalaries[[#This Row],[How many hours of a day you work on Excel]],B1631+1),""))</f>
        <v>31</v>
      </c>
      <c r="F1631" s="9">
        <f t="array" ref="F1631">SUMPRODUCT(COUNTIF(lstDigits,MID(tblSalaries[[#This Row],[How many hours of a day you work on Excel]],ROW($1:$9)+1,1)))</f>
        <v>1</v>
      </c>
      <c r="G1631" s="11" t="str">
        <f t="array" ref="G1631">IFERROR(IF(D1631=1*MID(tblSalaries[[#This Row],[How many hours of a day you work on Excel]],E1631,F1631),"",1*MID(tblSalaries[[#This Row],[How many hours of a day you work on Excel]],E1631,F1631)),0)</f>
        <v/>
      </c>
      <c r="H1631" s="11">
        <f t="shared" si="78"/>
        <v>8</v>
      </c>
      <c r="I1631" s="11">
        <f t="shared" si="79"/>
        <v>8</v>
      </c>
      <c r="J1631" s="11">
        <f t="shared" si="77"/>
        <v>8</v>
      </c>
    </row>
    <row r="1632" spans="2:10">
      <c r="B1632" s="9">
        <f t="array" ref="B1632">MIN(IFERROR(FIND(lstNum,tblSalaries[[#This Row],[How many hours of a day you work on Excel]]),""))</f>
        <v>9</v>
      </c>
      <c r="C1632" s="9">
        <f t="array" ref="C1632">SUMPRODUCT(COUNTIF(lstDigits,MID(tblSalaries[[#This Row],[How many hours of a day you work on Excel]],ROW($1:$9),1)))</f>
        <v>1</v>
      </c>
      <c r="D1632" s="11">
        <f t="array" ref="D1632">IFERROR(1*MID(tblSalaries[[#This Row],[How many hours of a day you work on Excel]],B1632,C1632),0)</f>
        <v>8</v>
      </c>
      <c r="E1632" s="9">
        <f t="array" ref="E1632">MIN(IFERROR(FIND(lstNum,tblSalaries[[#This Row],[How many hours of a day you work on Excel]],B1632+1),""))</f>
        <v>31</v>
      </c>
      <c r="F1632" s="9">
        <f t="array" ref="F1632">SUMPRODUCT(COUNTIF(lstDigits,MID(tblSalaries[[#This Row],[How many hours of a day you work on Excel]],ROW($1:$9)+1,1)))</f>
        <v>1</v>
      </c>
      <c r="G1632" s="11" t="str">
        <f t="array" ref="G1632">IFERROR(IF(D1632=1*MID(tblSalaries[[#This Row],[How many hours of a day you work on Excel]],E1632,F1632),"",1*MID(tblSalaries[[#This Row],[How many hours of a day you work on Excel]],E1632,F1632)),0)</f>
        <v/>
      </c>
      <c r="H1632" s="11">
        <f t="shared" si="78"/>
        <v>8</v>
      </c>
      <c r="I1632" s="11">
        <f t="shared" si="79"/>
        <v>8</v>
      </c>
      <c r="J1632" s="11">
        <f t="shared" si="77"/>
        <v>8</v>
      </c>
    </row>
    <row r="1633" spans="2:10">
      <c r="B1633" s="9">
        <f t="array" ref="B1633">MIN(IFERROR(FIND(lstNum,tblSalaries[[#This Row],[How many hours of a day you work on Excel]]),""))</f>
        <v>1</v>
      </c>
      <c r="C1633" s="9">
        <f t="array" ref="C1633">SUMPRODUCT(COUNTIF(lstDigits,MID(tblSalaries[[#This Row],[How many hours of a day you work on Excel]],ROW($1:$9),1)))</f>
        <v>2</v>
      </c>
      <c r="D1633" s="11">
        <f t="array" ref="D1633">IFERROR(1*MID(tblSalaries[[#This Row],[How many hours of a day you work on Excel]],B1633,C1633),0)</f>
        <v>2</v>
      </c>
      <c r="E1633" s="9">
        <f t="array" ref="E1633">MIN(IFERROR(FIND(lstNum,tblSalaries[[#This Row],[How many hours of a day you work on Excel]],B1633+1),""))</f>
        <v>6</v>
      </c>
      <c r="F1633" s="9">
        <f t="array" ref="F1633">SUMPRODUCT(COUNTIF(lstDigits,MID(tblSalaries[[#This Row],[How many hours of a day you work on Excel]],ROW($1:$9)+1,1)))</f>
        <v>1</v>
      </c>
      <c r="G1633" s="11">
        <f t="array" ref="G1633">IFERROR(IF(D1633=1*MID(tblSalaries[[#This Row],[How many hours of a day you work on Excel]],E1633,F1633),"",1*MID(tblSalaries[[#This Row],[How many hours of a day you work on Excel]],E1633,F1633)),0)</f>
        <v>3</v>
      </c>
      <c r="H1633" s="11">
        <f t="shared" si="78"/>
        <v>2.5</v>
      </c>
      <c r="I1633" s="11">
        <f t="shared" si="79"/>
        <v>2</v>
      </c>
      <c r="J1633" s="11">
        <f t="shared" si="77"/>
        <v>3</v>
      </c>
    </row>
    <row r="1634" spans="2:10">
      <c r="B1634" s="9">
        <f t="array" ref="B1634">MIN(IFERROR(FIND(lstNum,tblSalaries[[#This Row],[How many hours of a day you work on Excel]]),""))</f>
        <v>9</v>
      </c>
      <c r="C1634" s="9">
        <f t="array" ref="C1634">SUMPRODUCT(COUNTIF(lstDigits,MID(tblSalaries[[#This Row],[How many hours of a day you work on Excel]],ROW($1:$9),1)))</f>
        <v>1</v>
      </c>
      <c r="D1634" s="11">
        <f t="array" ref="D1634">IFERROR(1*MID(tblSalaries[[#This Row],[How many hours of a day you work on Excel]],B1634,C1634),0)</f>
        <v>8</v>
      </c>
      <c r="E1634" s="9">
        <f t="array" ref="E1634">MIN(IFERROR(FIND(lstNum,tblSalaries[[#This Row],[How many hours of a day you work on Excel]],B1634+1),""))</f>
        <v>31</v>
      </c>
      <c r="F1634" s="9">
        <f t="array" ref="F1634">SUMPRODUCT(COUNTIF(lstDigits,MID(tblSalaries[[#This Row],[How many hours of a day you work on Excel]],ROW($1:$9)+1,1)))</f>
        <v>1</v>
      </c>
      <c r="G1634" s="11" t="str">
        <f t="array" ref="G1634">IFERROR(IF(D1634=1*MID(tblSalaries[[#This Row],[How many hours of a day you work on Excel]],E1634,F1634),"",1*MID(tblSalaries[[#This Row],[How many hours of a day you work on Excel]],E1634,F1634)),0)</f>
        <v/>
      </c>
      <c r="H1634" s="11">
        <f t="shared" si="78"/>
        <v>8</v>
      </c>
      <c r="I1634" s="11">
        <f t="shared" si="79"/>
        <v>8</v>
      </c>
      <c r="J1634" s="11">
        <f t="shared" si="77"/>
        <v>8</v>
      </c>
    </row>
    <row r="1635" spans="2:10">
      <c r="B1635" s="9">
        <f t="array" ref="B1635">MIN(IFERROR(FIND(lstNum,tblSalaries[[#This Row],[How many hours of a day you work on Excel]]),""))</f>
        <v>1</v>
      </c>
      <c r="C1635" s="9">
        <f t="array" ref="C1635">SUMPRODUCT(COUNTIF(lstDigits,MID(tblSalaries[[#This Row],[How many hours of a day you work on Excel]],ROW($1:$9),1)))</f>
        <v>2</v>
      </c>
      <c r="D1635" s="11">
        <f t="array" ref="D1635">IFERROR(1*MID(tblSalaries[[#This Row],[How many hours of a day you work on Excel]],B1635,C1635),0)</f>
        <v>4</v>
      </c>
      <c r="E1635" s="9">
        <f t="array" ref="E1635">MIN(IFERROR(FIND(lstNum,tblSalaries[[#This Row],[How many hours of a day you work on Excel]],B1635+1),""))</f>
        <v>6</v>
      </c>
      <c r="F1635" s="9">
        <f t="array" ref="F1635">SUMPRODUCT(COUNTIF(lstDigits,MID(tblSalaries[[#This Row],[How many hours of a day you work on Excel]],ROW($1:$9)+1,1)))</f>
        <v>1</v>
      </c>
      <c r="G1635" s="11">
        <f t="array" ref="G1635">IFERROR(IF(D1635=1*MID(tblSalaries[[#This Row],[How many hours of a day you work on Excel]],E1635,F1635),"",1*MID(tblSalaries[[#This Row],[How many hours of a day you work on Excel]],E1635,F1635)),0)</f>
        <v>6</v>
      </c>
      <c r="H1635" s="11">
        <f t="shared" si="78"/>
        <v>5</v>
      </c>
      <c r="I1635" s="11">
        <f t="shared" si="79"/>
        <v>4</v>
      </c>
      <c r="J1635" s="11">
        <f t="shared" si="77"/>
        <v>6</v>
      </c>
    </row>
    <row r="1636" spans="2:10">
      <c r="B1636" s="9">
        <f t="array" ref="B1636">MIN(IFERROR(FIND(lstNum,tblSalaries[[#This Row],[How many hours of a day you work on Excel]]),""))</f>
        <v>1</v>
      </c>
      <c r="C1636" s="9">
        <f t="array" ref="C1636">SUMPRODUCT(COUNTIF(lstDigits,MID(tblSalaries[[#This Row],[How many hours of a day you work on Excel]],ROW($1:$9),1)))</f>
        <v>2</v>
      </c>
      <c r="D1636" s="11">
        <f t="array" ref="D1636">IFERROR(1*MID(tblSalaries[[#This Row],[How many hours of a day you work on Excel]],B1636,C1636),0)</f>
        <v>1</v>
      </c>
      <c r="E1636" s="9">
        <f t="array" ref="E1636">MIN(IFERROR(FIND(lstNum,tblSalaries[[#This Row],[How many hours of a day you work on Excel]],B1636+1),""))</f>
        <v>6</v>
      </c>
      <c r="F1636" s="9">
        <f t="array" ref="F1636">SUMPRODUCT(COUNTIF(lstDigits,MID(tblSalaries[[#This Row],[How many hours of a day you work on Excel]],ROW($1:$9)+1,1)))</f>
        <v>1</v>
      </c>
      <c r="G1636" s="11">
        <f t="array" ref="G1636">IFERROR(IF(D1636=1*MID(tblSalaries[[#This Row],[How many hours of a day you work on Excel]],E1636,F1636),"",1*MID(tblSalaries[[#This Row],[How many hours of a day you work on Excel]],E1636,F1636)),0)</f>
        <v>2</v>
      </c>
      <c r="H1636" s="11">
        <f t="shared" si="78"/>
        <v>1.5</v>
      </c>
      <c r="I1636" s="11">
        <f t="shared" si="79"/>
        <v>1</v>
      </c>
      <c r="J1636" s="11">
        <f t="shared" si="77"/>
        <v>2</v>
      </c>
    </row>
    <row r="1637" spans="2:10">
      <c r="B1637" s="9">
        <f t="array" ref="B1637">MIN(IFERROR(FIND(lstNum,tblSalaries[[#This Row],[How many hours of a day you work on Excel]]),""))</f>
        <v>1</v>
      </c>
      <c r="C1637" s="9">
        <f t="array" ref="C1637">SUMPRODUCT(COUNTIF(lstDigits,MID(tblSalaries[[#This Row],[How many hours of a day you work on Excel]],ROW($1:$9),1)))</f>
        <v>2</v>
      </c>
      <c r="D1637" s="11">
        <f t="array" ref="D1637">IFERROR(1*MID(tblSalaries[[#This Row],[How many hours of a day you work on Excel]],B1637,C1637),0)</f>
        <v>2</v>
      </c>
      <c r="E1637" s="9">
        <f t="array" ref="E1637">MIN(IFERROR(FIND(lstNum,tblSalaries[[#This Row],[How many hours of a day you work on Excel]],B1637+1),""))</f>
        <v>6</v>
      </c>
      <c r="F1637" s="9">
        <f t="array" ref="F1637">SUMPRODUCT(COUNTIF(lstDigits,MID(tblSalaries[[#This Row],[How many hours of a day you work on Excel]],ROW($1:$9)+1,1)))</f>
        <v>1</v>
      </c>
      <c r="G1637" s="11">
        <f t="array" ref="G1637">IFERROR(IF(D1637=1*MID(tblSalaries[[#This Row],[How many hours of a day you work on Excel]],E1637,F1637),"",1*MID(tblSalaries[[#This Row],[How many hours of a day you work on Excel]],E1637,F1637)),0)</f>
        <v>3</v>
      </c>
      <c r="H1637" s="11">
        <f t="shared" si="78"/>
        <v>2.5</v>
      </c>
      <c r="I1637" s="11">
        <f t="shared" si="79"/>
        <v>2</v>
      </c>
      <c r="J1637" s="11">
        <f t="shared" si="77"/>
        <v>3</v>
      </c>
    </row>
    <row r="1638" spans="2:10">
      <c r="B1638" s="9">
        <f t="array" ref="B1638">MIN(IFERROR(FIND(lstNum,tblSalaries[[#This Row],[How many hours of a day you work on Excel]]),""))</f>
        <v>1</v>
      </c>
      <c r="C1638" s="9">
        <f t="array" ref="C1638">SUMPRODUCT(COUNTIF(lstDigits,MID(tblSalaries[[#This Row],[How many hours of a day you work on Excel]],ROW($1:$9),1)))</f>
        <v>2</v>
      </c>
      <c r="D1638" s="11">
        <f t="array" ref="D1638">IFERROR(1*MID(tblSalaries[[#This Row],[How many hours of a day you work on Excel]],B1638,C1638),0)</f>
        <v>1</v>
      </c>
      <c r="E1638" s="9">
        <f t="array" ref="E1638">MIN(IFERROR(FIND(lstNum,tblSalaries[[#This Row],[How many hours of a day you work on Excel]],B1638+1),""))</f>
        <v>6</v>
      </c>
      <c r="F1638" s="9">
        <f t="array" ref="F1638">SUMPRODUCT(COUNTIF(lstDigits,MID(tblSalaries[[#This Row],[How many hours of a day you work on Excel]],ROW($1:$9)+1,1)))</f>
        <v>1</v>
      </c>
      <c r="G1638" s="11">
        <f t="array" ref="G1638">IFERROR(IF(D1638=1*MID(tblSalaries[[#This Row],[How many hours of a day you work on Excel]],E1638,F1638),"",1*MID(tblSalaries[[#This Row],[How many hours of a day you work on Excel]],E1638,F1638)),0)</f>
        <v>2</v>
      </c>
      <c r="H1638" s="11">
        <f t="shared" si="78"/>
        <v>1.5</v>
      </c>
      <c r="I1638" s="11">
        <f t="shared" si="79"/>
        <v>1</v>
      </c>
      <c r="J1638" s="11">
        <f t="shared" si="77"/>
        <v>2</v>
      </c>
    </row>
    <row r="1639" spans="2:10">
      <c r="B1639" s="9">
        <f t="array" ref="B1639">MIN(IFERROR(FIND(lstNum,tblSalaries[[#This Row],[How many hours of a day you work on Excel]]),""))</f>
        <v>1</v>
      </c>
      <c r="C1639" s="9">
        <f t="array" ref="C1639">SUMPRODUCT(COUNTIF(lstDigits,MID(tblSalaries[[#This Row],[How many hours of a day you work on Excel]],ROW($1:$9),1)))</f>
        <v>2</v>
      </c>
      <c r="D1639" s="11">
        <f t="array" ref="D1639">IFERROR(1*MID(tblSalaries[[#This Row],[How many hours of a day you work on Excel]],B1639,C1639),0)</f>
        <v>4</v>
      </c>
      <c r="E1639" s="9">
        <f t="array" ref="E1639">MIN(IFERROR(FIND(lstNum,tblSalaries[[#This Row],[How many hours of a day you work on Excel]],B1639+1),""))</f>
        <v>6</v>
      </c>
      <c r="F1639" s="9">
        <f t="array" ref="F1639">SUMPRODUCT(COUNTIF(lstDigits,MID(tblSalaries[[#This Row],[How many hours of a day you work on Excel]],ROW($1:$9)+1,1)))</f>
        <v>1</v>
      </c>
      <c r="G1639" s="11">
        <f t="array" ref="G1639">IFERROR(IF(D1639=1*MID(tblSalaries[[#This Row],[How many hours of a day you work on Excel]],E1639,F1639),"",1*MID(tblSalaries[[#This Row],[How many hours of a day you work on Excel]],E1639,F1639)),0)</f>
        <v>6</v>
      </c>
      <c r="H1639" s="11">
        <f t="shared" si="78"/>
        <v>5</v>
      </c>
      <c r="I1639" s="11">
        <f t="shared" si="79"/>
        <v>4</v>
      </c>
      <c r="J1639" s="11">
        <f t="shared" si="77"/>
        <v>6</v>
      </c>
    </row>
    <row r="1640" spans="2:10">
      <c r="B1640" s="9">
        <f t="array" ref="B1640">MIN(IFERROR(FIND(lstNum,tblSalaries[[#This Row],[How many hours of a day you work on Excel]]),""))</f>
        <v>1</v>
      </c>
      <c r="C1640" s="9">
        <f t="array" ref="C1640">SUMPRODUCT(COUNTIF(lstDigits,MID(tblSalaries[[#This Row],[How many hours of a day you work on Excel]],ROW($1:$9),1)))</f>
        <v>2</v>
      </c>
      <c r="D1640" s="11">
        <f t="array" ref="D1640">IFERROR(1*MID(tblSalaries[[#This Row],[How many hours of a day you work on Excel]],B1640,C1640),0)</f>
        <v>4</v>
      </c>
      <c r="E1640" s="9">
        <f t="array" ref="E1640">MIN(IFERROR(FIND(lstNum,tblSalaries[[#This Row],[How many hours of a day you work on Excel]],B1640+1),""))</f>
        <v>6</v>
      </c>
      <c r="F1640" s="9">
        <f t="array" ref="F1640">SUMPRODUCT(COUNTIF(lstDigits,MID(tblSalaries[[#This Row],[How many hours of a day you work on Excel]],ROW($1:$9)+1,1)))</f>
        <v>1</v>
      </c>
      <c r="G1640" s="11">
        <f t="array" ref="G1640">IFERROR(IF(D1640=1*MID(tblSalaries[[#This Row],[How many hours of a day you work on Excel]],E1640,F1640),"",1*MID(tblSalaries[[#This Row],[How many hours of a day you work on Excel]],E1640,F1640)),0)</f>
        <v>6</v>
      </c>
      <c r="H1640" s="11">
        <f t="shared" si="78"/>
        <v>5</v>
      </c>
      <c r="I1640" s="11">
        <f t="shared" si="79"/>
        <v>4</v>
      </c>
      <c r="J1640" s="11">
        <f t="shared" si="77"/>
        <v>6</v>
      </c>
    </row>
    <row r="1641" spans="2:10">
      <c r="B1641" s="9">
        <f t="array" ref="B1641">MIN(IFERROR(FIND(lstNum,tblSalaries[[#This Row],[How many hours of a day you work on Excel]]),""))</f>
        <v>1</v>
      </c>
      <c r="C1641" s="9">
        <f t="array" ref="C1641">SUMPRODUCT(COUNTIF(lstDigits,MID(tblSalaries[[#This Row],[How many hours of a day you work on Excel]],ROW($1:$9),1)))</f>
        <v>2</v>
      </c>
      <c r="D1641" s="11">
        <f t="array" ref="D1641">IFERROR(1*MID(tblSalaries[[#This Row],[How many hours of a day you work on Excel]],B1641,C1641),0)</f>
        <v>1</v>
      </c>
      <c r="E1641" s="9">
        <f t="array" ref="E1641">MIN(IFERROR(FIND(lstNum,tblSalaries[[#This Row],[How many hours of a day you work on Excel]],B1641+1),""))</f>
        <v>6</v>
      </c>
      <c r="F1641" s="9">
        <f t="array" ref="F1641">SUMPRODUCT(COUNTIF(lstDigits,MID(tblSalaries[[#This Row],[How many hours of a day you work on Excel]],ROW($1:$9)+1,1)))</f>
        <v>1</v>
      </c>
      <c r="G1641" s="11">
        <f t="array" ref="G1641">IFERROR(IF(D1641=1*MID(tblSalaries[[#This Row],[How many hours of a day you work on Excel]],E1641,F1641),"",1*MID(tblSalaries[[#This Row],[How many hours of a day you work on Excel]],E1641,F1641)),0)</f>
        <v>2</v>
      </c>
      <c r="H1641" s="11">
        <f t="shared" si="78"/>
        <v>1.5</v>
      </c>
      <c r="I1641" s="11">
        <f t="shared" si="79"/>
        <v>1</v>
      </c>
      <c r="J1641" s="11">
        <f t="shared" si="77"/>
        <v>2</v>
      </c>
    </row>
    <row r="1642" spans="2:10">
      <c r="B1642" s="9">
        <f t="array" ref="B1642">MIN(IFERROR(FIND(lstNum,tblSalaries[[#This Row],[How many hours of a day you work on Excel]]),""))</f>
        <v>9</v>
      </c>
      <c r="C1642" s="9">
        <f t="array" ref="C1642">SUMPRODUCT(COUNTIF(lstDigits,MID(tblSalaries[[#This Row],[How many hours of a day you work on Excel]],ROW($1:$9),1)))</f>
        <v>1</v>
      </c>
      <c r="D1642" s="11">
        <f t="array" ref="D1642">IFERROR(1*MID(tblSalaries[[#This Row],[How many hours of a day you work on Excel]],B1642,C1642),0)</f>
        <v>8</v>
      </c>
      <c r="E1642" s="9">
        <f t="array" ref="E1642">MIN(IFERROR(FIND(lstNum,tblSalaries[[#This Row],[How many hours of a day you work on Excel]],B1642+1),""))</f>
        <v>31</v>
      </c>
      <c r="F1642" s="9">
        <f t="array" ref="F1642">SUMPRODUCT(COUNTIF(lstDigits,MID(tblSalaries[[#This Row],[How many hours of a day you work on Excel]],ROW($1:$9)+1,1)))</f>
        <v>1</v>
      </c>
      <c r="G1642" s="11" t="str">
        <f t="array" ref="G1642">IFERROR(IF(D1642=1*MID(tblSalaries[[#This Row],[How many hours of a day you work on Excel]],E1642,F1642),"",1*MID(tblSalaries[[#This Row],[How many hours of a day you work on Excel]],E1642,F1642)),0)</f>
        <v/>
      </c>
      <c r="H1642" s="11">
        <f t="shared" si="78"/>
        <v>8</v>
      </c>
      <c r="I1642" s="11">
        <f t="shared" si="79"/>
        <v>8</v>
      </c>
      <c r="J1642" s="11">
        <f t="shared" si="77"/>
        <v>8</v>
      </c>
    </row>
    <row r="1643" spans="2:10">
      <c r="B1643" s="9">
        <f t="array" ref="B1643">MIN(IFERROR(FIND(lstNum,tblSalaries[[#This Row],[How many hours of a day you work on Excel]]),""))</f>
        <v>1</v>
      </c>
      <c r="C1643" s="9">
        <f t="array" ref="C1643">SUMPRODUCT(COUNTIF(lstDigits,MID(tblSalaries[[#This Row],[How many hours of a day you work on Excel]],ROW($1:$9),1)))</f>
        <v>2</v>
      </c>
      <c r="D1643" s="11">
        <f t="array" ref="D1643">IFERROR(1*MID(tblSalaries[[#This Row],[How many hours of a day you work on Excel]],B1643,C1643),0)</f>
        <v>2</v>
      </c>
      <c r="E1643" s="9">
        <f t="array" ref="E1643">MIN(IFERROR(FIND(lstNum,tblSalaries[[#This Row],[How many hours of a day you work on Excel]],B1643+1),""))</f>
        <v>6</v>
      </c>
      <c r="F1643" s="9">
        <f t="array" ref="F1643">SUMPRODUCT(COUNTIF(lstDigits,MID(tblSalaries[[#This Row],[How many hours of a day you work on Excel]],ROW($1:$9)+1,1)))</f>
        <v>1</v>
      </c>
      <c r="G1643" s="11">
        <f t="array" ref="G1643">IFERROR(IF(D1643=1*MID(tblSalaries[[#This Row],[How many hours of a day you work on Excel]],E1643,F1643),"",1*MID(tblSalaries[[#This Row],[How many hours of a day you work on Excel]],E1643,F1643)),0)</f>
        <v>3</v>
      </c>
      <c r="H1643" s="11">
        <f t="shared" si="78"/>
        <v>2.5</v>
      </c>
      <c r="I1643" s="11">
        <f t="shared" si="79"/>
        <v>2</v>
      </c>
      <c r="J1643" s="11">
        <f t="shared" si="77"/>
        <v>3</v>
      </c>
    </row>
    <row r="1644" spans="2:10">
      <c r="B1644" s="9">
        <f t="array" ref="B1644">MIN(IFERROR(FIND(lstNum,tblSalaries[[#This Row],[How many hours of a day you work on Excel]]),""))</f>
        <v>1</v>
      </c>
      <c r="C1644" s="9">
        <f t="array" ref="C1644">SUMPRODUCT(COUNTIF(lstDigits,MID(tblSalaries[[#This Row],[How many hours of a day you work on Excel]],ROW($1:$9),1)))</f>
        <v>2</v>
      </c>
      <c r="D1644" s="11">
        <f t="array" ref="D1644">IFERROR(1*MID(tblSalaries[[#This Row],[How many hours of a day you work on Excel]],B1644,C1644),0)</f>
        <v>2</v>
      </c>
      <c r="E1644" s="9">
        <f t="array" ref="E1644">MIN(IFERROR(FIND(lstNum,tblSalaries[[#This Row],[How many hours of a day you work on Excel]],B1644+1),""))</f>
        <v>6</v>
      </c>
      <c r="F1644" s="9">
        <f t="array" ref="F1644">SUMPRODUCT(COUNTIF(lstDigits,MID(tblSalaries[[#This Row],[How many hours of a day you work on Excel]],ROW($1:$9)+1,1)))</f>
        <v>1</v>
      </c>
      <c r="G1644" s="11">
        <f t="array" ref="G1644">IFERROR(IF(D1644=1*MID(tblSalaries[[#This Row],[How many hours of a day you work on Excel]],E1644,F1644),"",1*MID(tblSalaries[[#This Row],[How many hours of a day you work on Excel]],E1644,F1644)),0)</f>
        <v>3</v>
      </c>
      <c r="H1644" s="11">
        <f t="shared" si="78"/>
        <v>2.5</v>
      </c>
      <c r="I1644" s="11">
        <f t="shared" si="79"/>
        <v>2</v>
      </c>
      <c r="J1644" s="11">
        <f t="shared" si="77"/>
        <v>3</v>
      </c>
    </row>
    <row r="1645" spans="2:10">
      <c r="B1645" s="9">
        <f t="array" ref="B1645">MIN(IFERROR(FIND(lstNum,tblSalaries[[#This Row],[How many hours of a day you work on Excel]]),""))</f>
        <v>1</v>
      </c>
      <c r="C1645" s="9">
        <f t="array" ref="C1645">SUMPRODUCT(COUNTIF(lstDigits,MID(tblSalaries[[#This Row],[How many hours of a day you work on Excel]],ROW($1:$9),1)))</f>
        <v>2</v>
      </c>
      <c r="D1645" s="11">
        <f t="array" ref="D1645">IFERROR(1*MID(tblSalaries[[#This Row],[How many hours of a day you work on Excel]],B1645,C1645),0)</f>
        <v>4</v>
      </c>
      <c r="E1645" s="9">
        <f t="array" ref="E1645">MIN(IFERROR(FIND(lstNum,tblSalaries[[#This Row],[How many hours of a day you work on Excel]],B1645+1),""))</f>
        <v>6</v>
      </c>
      <c r="F1645" s="9">
        <f t="array" ref="F1645">SUMPRODUCT(COUNTIF(lstDigits,MID(tblSalaries[[#This Row],[How many hours of a day you work on Excel]],ROW($1:$9)+1,1)))</f>
        <v>1</v>
      </c>
      <c r="G1645" s="11">
        <f t="array" ref="G1645">IFERROR(IF(D1645=1*MID(tblSalaries[[#This Row],[How many hours of a day you work on Excel]],E1645,F1645),"",1*MID(tblSalaries[[#This Row],[How many hours of a day you work on Excel]],E1645,F1645)),0)</f>
        <v>6</v>
      </c>
      <c r="H1645" s="11">
        <f t="shared" si="78"/>
        <v>5</v>
      </c>
      <c r="I1645" s="11">
        <f t="shared" si="79"/>
        <v>4</v>
      </c>
      <c r="J1645" s="11">
        <f t="shared" si="77"/>
        <v>6</v>
      </c>
    </row>
    <row r="1646" spans="2:10">
      <c r="B1646" s="9">
        <f t="array" ref="B1646">MIN(IFERROR(FIND(lstNum,tblSalaries[[#This Row],[How many hours of a day you work on Excel]]),""))</f>
        <v>1</v>
      </c>
      <c r="C1646" s="9">
        <f t="array" ref="C1646">SUMPRODUCT(COUNTIF(lstDigits,MID(tblSalaries[[#This Row],[How many hours of a day you work on Excel]],ROW($1:$9),1)))</f>
        <v>2</v>
      </c>
      <c r="D1646" s="11">
        <f t="array" ref="D1646">IFERROR(1*MID(tblSalaries[[#This Row],[How many hours of a day you work on Excel]],B1646,C1646),0)</f>
        <v>2</v>
      </c>
      <c r="E1646" s="9">
        <f t="array" ref="E1646">MIN(IFERROR(FIND(lstNum,tblSalaries[[#This Row],[How many hours of a day you work on Excel]],B1646+1),""))</f>
        <v>6</v>
      </c>
      <c r="F1646" s="9">
        <f t="array" ref="F1646">SUMPRODUCT(COUNTIF(lstDigits,MID(tblSalaries[[#This Row],[How many hours of a day you work on Excel]],ROW($1:$9)+1,1)))</f>
        <v>1</v>
      </c>
      <c r="G1646" s="11">
        <f t="array" ref="G1646">IFERROR(IF(D1646=1*MID(tblSalaries[[#This Row],[How many hours of a day you work on Excel]],E1646,F1646),"",1*MID(tblSalaries[[#This Row],[How many hours of a day you work on Excel]],E1646,F1646)),0)</f>
        <v>3</v>
      </c>
      <c r="H1646" s="11">
        <f t="shared" si="78"/>
        <v>2.5</v>
      </c>
      <c r="I1646" s="11">
        <f t="shared" si="79"/>
        <v>2</v>
      </c>
      <c r="J1646" s="11">
        <f t="shared" si="77"/>
        <v>3</v>
      </c>
    </row>
    <row r="1647" spans="2:10">
      <c r="B1647" s="9">
        <f t="array" ref="B1647">MIN(IFERROR(FIND(lstNum,tblSalaries[[#This Row],[How many hours of a day you work on Excel]]),""))</f>
        <v>1</v>
      </c>
      <c r="C1647" s="9">
        <f t="array" ref="C1647">SUMPRODUCT(COUNTIF(lstDigits,MID(tblSalaries[[#This Row],[How many hours of a day you work on Excel]],ROW($1:$9),1)))</f>
        <v>2</v>
      </c>
      <c r="D1647" s="11">
        <f t="array" ref="D1647">IFERROR(1*MID(tblSalaries[[#This Row],[How many hours of a day you work on Excel]],B1647,C1647),0)</f>
        <v>4</v>
      </c>
      <c r="E1647" s="9">
        <f t="array" ref="E1647">MIN(IFERROR(FIND(lstNum,tblSalaries[[#This Row],[How many hours of a day you work on Excel]],B1647+1),""))</f>
        <v>6</v>
      </c>
      <c r="F1647" s="9">
        <f t="array" ref="F1647">SUMPRODUCT(COUNTIF(lstDigits,MID(tblSalaries[[#This Row],[How many hours of a day you work on Excel]],ROW($1:$9)+1,1)))</f>
        <v>1</v>
      </c>
      <c r="G1647" s="11">
        <f t="array" ref="G1647">IFERROR(IF(D1647=1*MID(tblSalaries[[#This Row],[How many hours of a day you work on Excel]],E1647,F1647),"",1*MID(tblSalaries[[#This Row],[How many hours of a day you work on Excel]],E1647,F1647)),0)</f>
        <v>6</v>
      </c>
      <c r="H1647" s="11">
        <f t="shared" si="78"/>
        <v>5</v>
      </c>
      <c r="I1647" s="11">
        <f t="shared" si="79"/>
        <v>4</v>
      </c>
      <c r="J1647" s="11">
        <f t="shared" si="77"/>
        <v>6</v>
      </c>
    </row>
    <row r="1648" spans="2:10">
      <c r="B1648" s="9">
        <f t="array" ref="B1648">MIN(IFERROR(FIND(lstNum,tblSalaries[[#This Row],[How many hours of a day you work on Excel]]),""))</f>
        <v>1</v>
      </c>
      <c r="C1648" s="9">
        <f t="array" ref="C1648">SUMPRODUCT(COUNTIF(lstDigits,MID(tblSalaries[[#This Row],[How many hours of a day you work on Excel]],ROW($1:$9),1)))</f>
        <v>2</v>
      </c>
      <c r="D1648" s="11">
        <f t="array" ref="D1648">IFERROR(1*MID(tblSalaries[[#This Row],[How many hours of a day you work on Excel]],B1648,C1648),0)</f>
        <v>4</v>
      </c>
      <c r="E1648" s="9">
        <f t="array" ref="E1648">MIN(IFERROR(FIND(lstNum,tblSalaries[[#This Row],[How many hours of a day you work on Excel]],B1648+1),""))</f>
        <v>6</v>
      </c>
      <c r="F1648" s="9">
        <f t="array" ref="F1648">SUMPRODUCT(COUNTIF(lstDigits,MID(tblSalaries[[#This Row],[How many hours of a day you work on Excel]],ROW($1:$9)+1,1)))</f>
        <v>1</v>
      </c>
      <c r="G1648" s="11">
        <f t="array" ref="G1648">IFERROR(IF(D1648=1*MID(tblSalaries[[#This Row],[How many hours of a day you work on Excel]],E1648,F1648),"",1*MID(tblSalaries[[#This Row],[How many hours of a day you work on Excel]],E1648,F1648)),0)</f>
        <v>6</v>
      </c>
      <c r="H1648" s="11">
        <f t="shared" si="78"/>
        <v>5</v>
      </c>
      <c r="I1648" s="11">
        <f t="shared" si="79"/>
        <v>4</v>
      </c>
      <c r="J1648" s="11">
        <f t="shared" si="77"/>
        <v>6</v>
      </c>
    </row>
    <row r="1649" spans="2:10">
      <c r="B1649" s="9">
        <f t="array" ref="B1649">MIN(IFERROR(FIND(lstNum,tblSalaries[[#This Row],[How many hours of a day you work on Excel]]),""))</f>
        <v>9</v>
      </c>
      <c r="C1649" s="9">
        <f t="array" ref="C1649">SUMPRODUCT(COUNTIF(lstDigits,MID(tblSalaries[[#This Row],[How many hours of a day you work on Excel]],ROW($1:$9),1)))</f>
        <v>1</v>
      </c>
      <c r="D1649" s="11">
        <f t="array" ref="D1649">IFERROR(1*MID(tblSalaries[[#This Row],[How many hours of a day you work on Excel]],B1649,C1649),0)</f>
        <v>8</v>
      </c>
      <c r="E1649" s="9">
        <f t="array" ref="E1649">MIN(IFERROR(FIND(lstNum,tblSalaries[[#This Row],[How many hours of a day you work on Excel]],B1649+1),""))</f>
        <v>31</v>
      </c>
      <c r="F1649" s="9">
        <f t="array" ref="F1649">SUMPRODUCT(COUNTIF(lstDigits,MID(tblSalaries[[#This Row],[How many hours of a day you work on Excel]],ROW($1:$9)+1,1)))</f>
        <v>1</v>
      </c>
      <c r="G1649" s="11" t="str">
        <f t="array" ref="G1649">IFERROR(IF(D1649=1*MID(tblSalaries[[#This Row],[How many hours of a day you work on Excel]],E1649,F1649),"",1*MID(tblSalaries[[#This Row],[How many hours of a day you work on Excel]],E1649,F1649)),0)</f>
        <v/>
      </c>
      <c r="H1649" s="11">
        <f t="shared" si="78"/>
        <v>8</v>
      </c>
      <c r="I1649" s="11">
        <f t="shared" si="79"/>
        <v>8</v>
      </c>
      <c r="J1649" s="11">
        <f t="shared" si="77"/>
        <v>8</v>
      </c>
    </row>
    <row r="1650" spans="2:10">
      <c r="B1650" s="9">
        <f t="array" ref="B1650">MIN(IFERROR(FIND(lstNum,tblSalaries[[#This Row],[How many hours of a day you work on Excel]]),""))</f>
        <v>9</v>
      </c>
      <c r="C1650" s="9">
        <f t="array" ref="C1650">SUMPRODUCT(COUNTIF(lstDigits,MID(tblSalaries[[#This Row],[How many hours of a day you work on Excel]],ROW($1:$9),1)))</f>
        <v>1</v>
      </c>
      <c r="D1650" s="11">
        <f t="array" ref="D1650">IFERROR(1*MID(tblSalaries[[#This Row],[How many hours of a day you work on Excel]],B1650,C1650),0)</f>
        <v>8</v>
      </c>
      <c r="E1650" s="9">
        <f t="array" ref="E1650">MIN(IFERROR(FIND(lstNum,tblSalaries[[#This Row],[How many hours of a day you work on Excel]],B1650+1),""))</f>
        <v>31</v>
      </c>
      <c r="F1650" s="9">
        <f t="array" ref="F1650">SUMPRODUCT(COUNTIF(lstDigits,MID(tblSalaries[[#This Row],[How many hours of a day you work on Excel]],ROW($1:$9)+1,1)))</f>
        <v>1</v>
      </c>
      <c r="G1650" s="11" t="str">
        <f t="array" ref="G1650">IFERROR(IF(D1650=1*MID(tblSalaries[[#This Row],[How many hours of a day you work on Excel]],E1650,F1650),"",1*MID(tblSalaries[[#This Row],[How many hours of a day you work on Excel]],E1650,F1650)),0)</f>
        <v/>
      </c>
      <c r="H1650" s="11">
        <f t="shared" si="78"/>
        <v>8</v>
      </c>
      <c r="I1650" s="11">
        <f t="shared" si="79"/>
        <v>8</v>
      </c>
      <c r="J1650" s="11">
        <f t="shared" si="77"/>
        <v>8</v>
      </c>
    </row>
    <row r="1651" spans="2:10">
      <c r="B1651" s="9">
        <f t="array" ref="B1651">MIN(IFERROR(FIND(lstNum,tblSalaries[[#This Row],[How many hours of a day you work on Excel]]),""))</f>
        <v>1</v>
      </c>
      <c r="C1651" s="9">
        <f t="array" ref="C1651">SUMPRODUCT(COUNTIF(lstDigits,MID(tblSalaries[[#This Row],[How many hours of a day you work on Excel]],ROW($1:$9),1)))</f>
        <v>2</v>
      </c>
      <c r="D1651" s="11">
        <f t="array" ref="D1651">IFERROR(1*MID(tblSalaries[[#This Row],[How many hours of a day you work on Excel]],B1651,C1651),0)</f>
        <v>1</v>
      </c>
      <c r="E1651" s="9">
        <f t="array" ref="E1651">MIN(IFERROR(FIND(lstNum,tblSalaries[[#This Row],[How many hours of a day you work on Excel]],B1651+1),""))</f>
        <v>6</v>
      </c>
      <c r="F1651" s="9">
        <f t="array" ref="F1651">SUMPRODUCT(COUNTIF(lstDigits,MID(tblSalaries[[#This Row],[How many hours of a day you work on Excel]],ROW($1:$9)+1,1)))</f>
        <v>1</v>
      </c>
      <c r="G1651" s="11">
        <f t="array" ref="G1651">IFERROR(IF(D1651=1*MID(tblSalaries[[#This Row],[How many hours of a day you work on Excel]],E1651,F1651),"",1*MID(tblSalaries[[#This Row],[How many hours of a day you work on Excel]],E1651,F1651)),0)</f>
        <v>2</v>
      </c>
      <c r="H1651" s="11">
        <f t="shared" si="78"/>
        <v>1.5</v>
      </c>
      <c r="I1651" s="11">
        <f t="shared" si="79"/>
        <v>1</v>
      </c>
      <c r="J1651" s="11">
        <f t="shared" si="77"/>
        <v>2</v>
      </c>
    </row>
    <row r="1652" spans="2:10">
      <c r="B1652" s="9">
        <f t="array" ref="B1652">MIN(IFERROR(FIND(lstNum,tblSalaries[[#This Row],[How many hours of a day you work on Excel]]),""))</f>
        <v>1</v>
      </c>
      <c r="C1652" s="9">
        <f t="array" ref="C1652">SUMPRODUCT(COUNTIF(lstDigits,MID(tblSalaries[[#This Row],[How many hours of a day you work on Excel]],ROW($1:$9),1)))</f>
        <v>2</v>
      </c>
      <c r="D1652" s="11">
        <f t="array" ref="D1652">IFERROR(1*MID(tblSalaries[[#This Row],[How many hours of a day you work on Excel]],B1652,C1652),0)</f>
        <v>2</v>
      </c>
      <c r="E1652" s="9">
        <f t="array" ref="E1652">MIN(IFERROR(FIND(lstNum,tblSalaries[[#This Row],[How many hours of a day you work on Excel]],B1652+1),""))</f>
        <v>6</v>
      </c>
      <c r="F1652" s="9">
        <f t="array" ref="F1652">SUMPRODUCT(COUNTIF(lstDigits,MID(tblSalaries[[#This Row],[How many hours of a day you work on Excel]],ROW($1:$9)+1,1)))</f>
        <v>1</v>
      </c>
      <c r="G1652" s="11">
        <f t="array" ref="G1652">IFERROR(IF(D1652=1*MID(tblSalaries[[#This Row],[How many hours of a day you work on Excel]],E1652,F1652),"",1*MID(tblSalaries[[#This Row],[How many hours of a day you work on Excel]],E1652,F1652)),0)</f>
        <v>3</v>
      </c>
      <c r="H1652" s="11">
        <f t="shared" si="78"/>
        <v>2.5</v>
      </c>
      <c r="I1652" s="11">
        <f t="shared" si="79"/>
        <v>2</v>
      </c>
      <c r="J1652" s="11">
        <f t="shared" si="77"/>
        <v>3</v>
      </c>
    </row>
    <row r="1653" spans="2:10">
      <c r="B1653" s="9">
        <f t="array" ref="B1653">MIN(IFERROR(FIND(lstNum,tblSalaries[[#This Row],[How many hours of a day you work on Excel]]),""))</f>
        <v>1</v>
      </c>
      <c r="C1653" s="9">
        <f t="array" ref="C1653">SUMPRODUCT(COUNTIF(lstDigits,MID(tblSalaries[[#This Row],[How many hours of a day you work on Excel]],ROW($1:$9),1)))</f>
        <v>2</v>
      </c>
      <c r="D1653" s="11">
        <f t="array" ref="D1653">IFERROR(1*MID(tblSalaries[[#This Row],[How many hours of a day you work on Excel]],B1653,C1653),0)</f>
        <v>4</v>
      </c>
      <c r="E1653" s="9">
        <f t="array" ref="E1653">MIN(IFERROR(FIND(lstNum,tblSalaries[[#This Row],[How many hours of a day you work on Excel]],B1653+1),""))</f>
        <v>6</v>
      </c>
      <c r="F1653" s="9">
        <f t="array" ref="F1653">SUMPRODUCT(COUNTIF(lstDigits,MID(tblSalaries[[#This Row],[How many hours of a day you work on Excel]],ROW($1:$9)+1,1)))</f>
        <v>1</v>
      </c>
      <c r="G1653" s="11">
        <f t="array" ref="G1653">IFERROR(IF(D1653=1*MID(tblSalaries[[#This Row],[How many hours of a day you work on Excel]],E1653,F1653),"",1*MID(tblSalaries[[#This Row],[How many hours of a day you work on Excel]],E1653,F1653)),0)</f>
        <v>6</v>
      </c>
      <c r="H1653" s="11">
        <f t="shared" si="78"/>
        <v>5</v>
      </c>
      <c r="I1653" s="11">
        <f t="shared" si="79"/>
        <v>4</v>
      </c>
      <c r="J1653" s="11">
        <f t="shared" si="77"/>
        <v>6</v>
      </c>
    </row>
    <row r="1654" spans="2:10">
      <c r="B1654" s="9">
        <f t="array" ref="B1654">MIN(IFERROR(FIND(lstNum,tblSalaries[[#This Row],[How many hours of a day you work on Excel]]),""))</f>
        <v>9</v>
      </c>
      <c r="C1654" s="9">
        <f t="array" ref="C1654">SUMPRODUCT(COUNTIF(lstDigits,MID(tblSalaries[[#This Row],[How many hours of a day you work on Excel]],ROW($1:$9),1)))</f>
        <v>1</v>
      </c>
      <c r="D1654" s="11">
        <f t="array" ref="D1654">IFERROR(1*MID(tblSalaries[[#This Row],[How many hours of a day you work on Excel]],B1654,C1654),0)</f>
        <v>8</v>
      </c>
      <c r="E1654" s="9">
        <f t="array" ref="E1654">MIN(IFERROR(FIND(lstNum,tblSalaries[[#This Row],[How many hours of a day you work on Excel]],B1654+1),""))</f>
        <v>31</v>
      </c>
      <c r="F1654" s="9">
        <f t="array" ref="F1654">SUMPRODUCT(COUNTIF(lstDigits,MID(tblSalaries[[#This Row],[How many hours of a day you work on Excel]],ROW($1:$9)+1,1)))</f>
        <v>1</v>
      </c>
      <c r="G1654" s="11" t="str">
        <f t="array" ref="G1654">IFERROR(IF(D1654=1*MID(tblSalaries[[#This Row],[How many hours of a day you work on Excel]],E1654,F1654),"",1*MID(tblSalaries[[#This Row],[How many hours of a day you work on Excel]],E1654,F1654)),0)</f>
        <v/>
      </c>
      <c r="H1654" s="11">
        <f t="shared" si="78"/>
        <v>8</v>
      </c>
      <c r="I1654" s="11">
        <f t="shared" si="79"/>
        <v>8</v>
      </c>
      <c r="J1654" s="11">
        <f t="shared" si="77"/>
        <v>8</v>
      </c>
    </row>
    <row r="1655" spans="2:10">
      <c r="B1655" s="9">
        <f t="array" ref="B1655">MIN(IFERROR(FIND(lstNum,tblSalaries[[#This Row],[How many hours of a day you work on Excel]]),""))</f>
        <v>1</v>
      </c>
      <c r="C1655" s="9">
        <f t="array" ref="C1655">SUMPRODUCT(COUNTIF(lstDigits,MID(tblSalaries[[#This Row],[How many hours of a day you work on Excel]],ROW($1:$9),1)))</f>
        <v>2</v>
      </c>
      <c r="D1655" s="11">
        <f t="array" ref="D1655">IFERROR(1*MID(tblSalaries[[#This Row],[How many hours of a day you work on Excel]],B1655,C1655),0)</f>
        <v>4</v>
      </c>
      <c r="E1655" s="9">
        <f t="array" ref="E1655">MIN(IFERROR(FIND(lstNum,tblSalaries[[#This Row],[How many hours of a day you work on Excel]],B1655+1),""))</f>
        <v>6</v>
      </c>
      <c r="F1655" s="9">
        <f t="array" ref="F1655">SUMPRODUCT(COUNTIF(lstDigits,MID(tblSalaries[[#This Row],[How many hours of a day you work on Excel]],ROW($1:$9)+1,1)))</f>
        <v>1</v>
      </c>
      <c r="G1655" s="11">
        <f t="array" ref="G1655">IFERROR(IF(D1655=1*MID(tblSalaries[[#This Row],[How many hours of a day you work on Excel]],E1655,F1655),"",1*MID(tblSalaries[[#This Row],[How many hours of a day you work on Excel]],E1655,F1655)),0)</f>
        <v>6</v>
      </c>
      <c r="H1655" s="11">
        <f t="shared" si="78"/>
        <v>5</v>
      </c>
      <c r="I1655" s="11">
        <f t="shared" si="79"/>
        <v>4</v>
      </c>
      <c r="J1655" s="11">
        <f t="shared" si="77"/>
        <v>6</v>
      </c>
    </row>
    <row r="1656" spans="2:10">
      <c r="B1656" s="9">
        <f t="array" ref="B1656">MIN(IFERROR(FIND(lstNum,tblSalaries[[#This Row],[How many hours of a day you work on Excel]]),""))</f>
        <v>1</v>
      </c>
      <c r="C1656" s="9">
        <f t="array" ref="C1656">SUMPRODUCT(COUNTIF(lstDigits,MID(tblSalaries[[#This Row],[How many hours of a day you work on Excel]],ROW($1:$9),1)))</f>
        <v>2</v>
      </c>
      <c r="D1656" s="11">
        <f t="array" ref="D1656">IFERROR(1*MID(tblSalaries[[#This Row],[How many hours of a day you work on Excel]],B1656,C1656),0)</f>
        <v>2</v>
      </c>
      <c r="E1656" s="9">
        <f t="array" ref="E1656">MIN(IFERROR(FIND(lstNum,tblSalaries[[#This Row],[How many hours of a day you work on Excel]],B1656+1),""))</f>
        <v>6</v>
      </c>
      <c r="F1656" s="9">
        <f t="array" ref="F1656">SUMPRODUCT(COUNTIF(lstDigits,MID(tblSalaries[[#This Row],[How many hours of a day you work on Excel]],ROW($1:$9)+1,1)))</f>
        <v>1</v>
      </c>
      <c r="G1656" s="11">
        <f t="array" ref="G1656">IFERROR(IF(D1656=1*MID(tblSalaries[[#This Row],[How many hours of a day you work on Excel]],E1656,F1656),"",1*MID(tblSalaries[[#This Row],[How many hours of a day you work on Excel]],E1656,F1656)),0)</f>
        <v>3</v>
      </c>
      <c r="H1656" s="11">
        <f t="shared" si="78"/>
        <v>2.5</v>
      </c>
      <c r="I1656" s="11">
        <f t="shared" si="79"/>
        <v>2</v>
      </c>
      <c r="J1656" s="11">
        <f t="shared" si="77"/>
        <v>3</v>
      </c>
    </row>
    <row r="1657" spans="2:10">
      <c r="B1657" s="9">
        <f t="array" ref="B1657">MIN(IFERROR(FIND(lstNum,tblSalaries[[#This Row],[How many hours of a day you work on Excel]]),""))</f>
        <v>9</v>
      </c>
      <c r="C1657" s="9">
        <f t="array" ref="C1657">SUMPRODUCT(COUNTIF(lstDigits,MID(tblSalaries[[#This Row],[How many hours of a day you work on Excel]],ROW($1:$9),1)))</f>
        <v>1</v>
      </c>
      <c r="D1657" s="11">
        <f t="array" ref="D1657">IFERROR(1*MID(tblSalaries[[#This Row],[How many hours of a day you work on Excel]],B1657,C1657),0)</f>
        <v>8</v>
      </c>
      <c r="E1657" s="9">
        <f t="array" ref="E1657">MIN(IFERROR(FIND(lstNum,tblSalaries[[#This Row],[How many hours of a day you work on Excel]],B1657+1),""))</f>
        <v>31</v>
      </c>
      <c r="F1657" s="9">
        <f t="array" ref="F1657">SUMPRODUCT(COUNTIF(lstDigits,MID(tblSalaries[[#This Row],[How many hours of a day you work on Excel]],ROW($1:$9)+1,1)))</f>
        <v>1</v>
      </c>
      <c r="G1657" s="11" t="str">
        <f t="array" ref="G1657">IFERROR(IF(D1657=1*MID(tblSalaries[[#This Row],[How many hours of a day you work on Excel]],E1657,F1657),"",1*MID(tblSalaries[[#This Row],[How many hours of a day you work on Excel]],E1657,F1657)),0)</f>
        <v/>
      </c>
      <c r="H1657" s="11">
        <f t="shared" si="78"/>
        <v>8</v>
      </c>
      <c r="I1657" s="11">
        <f t="shared" si="79"/>
        <v>8</v>
      </c>
      <c r="J1657" s="11">
        <f t="shared" si="77"/>
        <v>8</v>
      </c>
    </row>
    <row r="1658" spans="2:10">
      <c r="B1658" s="9">
        <f t="array" ref="B1658">MIN(IFERROR(FIND(lstNum,tblSalaries[[#This Row],[How many hours of a day you work on Excel]]),""))</f>
        <v>1</v>
      </c>
      <c r="C1658" s="9">
        <f t="array" ref="C1658">SUMPRODUCT(COUNTIF(lstDigits,MID(tblSalaries[[#This Row],[How many hours of a day you work on Excel]],ROW($1:$9),1)))</f>
        <v>2</v>
      </c>
      <c r="D1658" s="11">
        <f t="array" ref="D1658">IFERROR(1*MID(tblSalaries[[#This Row],[How many hours of a day you work on Excel]],B1658,C1658),0)</f>
        <v>4</v>
      </c>
      <c r="E1658" s="9">
        <f t="array" ref="E1658">MIN(IFERROR(FIND(lstNum,tblSalaries[[#This Row],[How many hours of a day you work on Excel]],B1658+1),""))</f>
        <v>6</v>
      </c>
      <c r="F1658" s="9">
        <f t="array" ref="F1658">SUMPRODUCT(COUNTIF(lstDigits,MID(tblSalaries[[#This Row],[How many hours of a day you work on Excel]],ROW($1:$9)+1,1)))</f>
        <v>1</v>
      </c>
      <c r="G1658" s="11">
        <f t="array" ref="G1658">IFERROR(IF(D1658=1*MID(tblSalaries[[#This Row],[How many hours of a day you work on Excel]],E1658,F1658),"",1*MID(tblSalaries[[#This Row],[How many hours of a day you work on Excel]],E1658,F1658)),0)</f>
        <v>6</v>
      </c>
      <c r="H1658" s="11">
        <f t="shared" si="78"/>
        <v>5</v>
      </c>
      <c r="I1658" s="11">
        <f t="shared" si="79"/>
        <v>4</v>
      </c>
      <c r="J1658" s="11">
        <f t="shared" si="77"/>
        <v>6</v>
      </c>
    </row>
    <row r="1659" spans="2:10">
      <c r="B1659" s="9">
        <f t="array" ref="B1659">MIN(IFERROR(FIND(lstNum,tblSalaries[[#This Row],[How many hours of a day you work on Excel]]),""))</f>
        <v>1</v>
      </c>
      <c r="C1659" s="9">
        <f t="array" ref="C1659">SUMPRODUCT(COUNTIF(lstDigits,MID(tblSalaries[[#This Row],[How many hours of a day you work on Excel]],ROW($1:$9),1)))</f>
        <v>2</v>
      </c>
      <c r="D1659" s="11">
        <f t="array" ref="D1659">IFERROR(1*MID(tblSalaries[[#This Row],[How many hours of a day you work on Excel]],B1659,C1659),0)</f>
        <v>4</v>
      </c>
      <c r="E1659" s="9">
        <f t="array" ref="E1659">MIN(IFERROR(FIND(lstNum,tblSalaries[[#This Row],[How many hours of a day you work on Excel]],B1659+1),""))</f>
        <v>6</v>
      </c>
      <c r="F1659" s="9">
        <f t="array" ref="F1659">SUMPRODUCT(COUNTIF(lstDigits,MID(tblSalaries[[#This Row],[How many hours of a day you work on Excel]],ROW($1:$9)+1,1)))</f>
        <v>1</v>
      </c>
      <c r="G1659" s="11">
        <f t="array" ref="G1659">IFERROR(IF(D1659=1*MID(tblSalaries[[#This Row],[How many hours of a day you work on Excel]],E1659,F1659),"",1*MID(tblSalaries[[#This Row],[How many hours of a day you work on Excel]],E1659,F1659)),0)</f>
        <v>6</v>
      </c>
      <c r="H1659" s="11">
        <f t="shared" si="78"/>
        <v>5</v>
      </c>
      <c r="I1659" s="11">
        <f t="shared" si="79"/>
        <v>4</v>
      </c>
      <c r="J1659" s="11">
        <f t="shared" si="77"/>
        <v>6</v>
      </c>
    </row>
    <row r="1660" spans="2:10">
      <c r="B1660" s="9">
        <f t="array" ref="B1660">MIN(IFERROR(FIND(lstNum,tblSalaries[[#This Row],[How many hours of a day you work on Excel]]),""))</f>
        <v>1</v>
      </c>
      <c r="C1660" s="9">
        <f t="array" ref="C1660">SUMPRODUCT(COUNTIF(lstDigits,MID(tblSalaries[[#This Row],[How many hours of a day you work on Excel]],ROW($1:$9),1)))</f>
        <v>2</v>
      </c>
      <c r="D1660" s="11">
        <f t="array" ref="D1660">IFERROR(1*MID(tblSalaries[[#This Row],[How many hours of a day you work on Excel]],B1660,C1660),0)</f>
        <v>4</v>
      </c>
      <c r="E1660" s="9">
        <f t="array" ref="E1660">MIN(IFERROR(FIND(lstNum,tblSalaries[[#This Row],[How many hours of a day you work on Excel]],B1660+1),""))</f>
        <v>6</v>
      </c>
      <c r="F1660" s="9">
        <f t="array" ref="F1660">SUMPRODUCT(COUNTIF(lstDigits,MID(tblSalaries[[#This Row],[How many hours of a day you work on Excel]],ROW($1:$9)+1,1)))</f>
        <v>1</v>
      </c>
      <c r="G1660" s="11">
        <f t="array" ref="G1660">IFERROR(IF(D1660=1*MID(tblSalaries[[#This Row],[How many hours of a day you work on Excel]],E1660,F1660),"",1*MID(tblSalaries[[#This Row],[How many hours of a day you work on Excel]],E1660,F1660)),0)</f>
        <v>6</v>
      </c>
      <c r="H1660" s="11">
        <f t="shared" si="78"/>
        <v>5</v>
      </c>
      <c r="I1660" s="11">
        <f t="shared" si="79"/>
        <v>4</v>
      </c>
      <c r="J1660" s="11">
        <f t="shared" si="77"/>
        <v>6</v>
      </c>
    </row>
    <row r="1661" spans="2:10">
      <c r="B1661" s="9">
        <f t="array" ref="B1661">MIN(IFERROR(FIND(lstNum,tblSalaries[[#This Row],[How many hours of a day you work on Excel]]),""))</f>
        <v>1</v>
      </c>
      <c r="C1661" s="9">
        <f t="array" ref="C1661">SUMPRODUCT(COUNTIF(lstDigits,MID(tblSalaries[[#This Row],[How many hours of a day you work on Excel]],ROW($1:$9),1)))</f>
        <v>2</v>
      </c>
      <c r="D1661" s="11">
        <f t="array" ref="D1661">IFERROR(1*MID(tblSalaries[[#This Row],[How many hours of a day you work on Excel]],B1661,C1661),0)</f>
        <v>2</v>
      </c>
      <c r="E1661" s="9">
        <f t="array" ref="E1661">MIN(IFERROR(FIND(lstNum,tblSalaries[[#This Row],[How many hours of a day you work on Excel]],B1661+1),""))</f>
        <v>6</v>
      </c>
      <c r="F1661" s="9">
        <f t="array" ref="F1661">SUMPRODUCT(COUNTIF(lstDigits,MID(tblSalaries[[#This Row],[How many hours of a day you work on Excel]],ROW($1:$9)+1,1)))</f>
        <v>1</v>
      </c>
      <c r="G1661" s="11">
        <f t="array" ref="G1661">IFERROR(IF(D1661=1*MID(tblSalaries[[#This Row],[How many hours of a day you work on Excel]],E1661,F1661),"",1*MID(tblSalaries[[#This Row],[How many hours of a day you work on Excel]],E1661,F1661)),0)</f>
        <v>3</v>
      </c>
      <c r="H1661" s="11">
        <f t="shared" si="78"/>
        <v>2.5</v>
      </c>
      <c r="I1661" s="11">
        <f t="shared" si="79"/>
        <v>2</v>
      </c>
      <c r="J1661" s="11">
        <f t="shared" si="77"/>
        <v>3</v>
      </c>
    </row>
    <row r="1662" spans="2:10">
      <c r="B1662" s="9">
        <f t="array" ref="B1662">MIN(IFERROR(FIND(lstNum,tblSalaries[[#This Row],[How many hours of a day you work on Excel]]),""))</f>
        <v>1</v>
      </c>
      <c r="C1662" s="9">
        <f t="array" ref="C1662">SUMPRODUCT(COUNTIF(lstDigits,MID(tblSalaries[[#This Row],[How many hours of a day you work on Excel]],ROW($1:$9),1)))</f>
        <v>2</v>
      </c>
      <c r="D1662" s="11">
        <f t="array" ref="D1662">IFERROR(1*MID(tblSalaries[[#This Row],[How many hours of a day you work on Excel]],B1662,C1662),0)</f>
        <v>4</v>
      </c>
      <c r="E1662" s="9">
        <f t="array" ref="E1662">MIN(IFERROR(FIND(lstNum,tblSalaries[[#This Row],[How many hours of a day you work on Excel]],B1662+1),""))</f>
        <v>6</v>
      </c>
      <c r="F1662" s="9">
        <f t="array" ref="F1662">SUMPRODUCT(COUNTIF(lstDigits,MID(tblSalaries[[#This Row],[How many hours of a day you work on Excel]],ROW($1:$9)+1,1)))</f>
        <v>1</v>
      </c>
      <c r="G1662" s="11">
        <f t="array" ref="G1662">IFERROR(IF(D1662=1*MID(tblSalaries[[#This Row],[How many hours of a day you work on Excel]],E1662,F1662),"",1*MID(tblSalaries[[#This Row],[How many hours of a day you work on Excel]],E1662,F1662)),0)</f>
        <v>6</v>
      </c>
      <c r="H1662" s="11">
        <f t="shared" si="78"/>
        <v>5</v>
      </c>
      <c r="I1662" s="11">
        <f t="shared" si="79"/>
        <v>4</v>
      </c>
      <c r="J1662" s="11">
        <f t="shared" si="77"/>
        <v>6</v>
      </c>
    </row>
    <row r="1663" spans="2:10">
      <c r="B1663" s="9">
        <f t="array" ref="B1663">MIN(IFERROR(FIND(lstNum,tblSalaries[[#This Row],[How many hours of a day you work on Excel]]),""))</f>
        <v>1</v>
      </c>
      <c r="C1663" s="9">
        <f t="array" ref="C1663">SUMPRODUCT(COUNTIF(lstDigits,MID(tblSalaries[[#This Row],[How many hours of a day you work on Excel]],ROW($1:$9),1)))</f>
        <v>2</v>
      </c>
      <c r="D1663" s="11">
        <f t="array" ref="D1663">IFERROR(1*MID(tblSalaries[[#This Row],[How many hours of a day you work on Excel]],B1663,C1663),0)</f>
        <v>2</v>
      </c>
      <c r="E1663" s="9">
        <f t="array" ref="E1663">MIN(IFERROR(FIND(lstNum,tblSalaries[[#This Row],[How many hours of a day you work on Excel]],B1663+1),""))</f>
        <v>6</v>
      </c>
      <c r="F1663" s="9">
        <f t="array" ref="F1663">SUMPRODUCT(COUNTIF(lstDigits,MID(tblSalaries[[#This Row],[How many hours of a day you work on Excel]],ROW($1:$9)+1,1)))</f>
        <v>1</v>
      </c>
      <c r="G1663" s="11">
        <f t="array" ref="G1663">IFERROR(IF(D1663=1*MID(tblSalaries[[#This Row],[How many hours of a day you work on Excel]],E1663,F1663),"",1*MID(tblSalaries[[#This Row],[How many hours of a day you work on Excel]],E1663,F1663)),0)</f>
        <v>3</v>
      </c>
      <c r="H1663" s="11">
        <f t="shared" si="78"/>
        <v>2.5</v>
      </c>
      <c r="I1663" s="11">
        <f t="shared" si="79"/>
        <v>2</v>
      </c>
      <c r="J1663" s="11">
        <f t="shared" si="77"/>
        <v>3</v>
      </c>
    </row>
    <row r="1664" spans="2:10">
      <c r="B1664" s="9">
        <f t="array" ref="B1664">MIN(IFERROR(FIND(lstNum,tblSalaries[[#This Row],[How many hours of a day you work on Excel]]),""))</f>
        <v>1</v>
      </c>
      <c r="C1664" s="9">
        <f t="array" ref="C1664">SUMPRODUCT(COUNTIF(lstDigits,MID(tblSalaries[[#This Row],[How many hours of a day you work on Excel]],ROW($1:$9),1)))</f>
        <v>2</v>
      </c>
      <c r="D1664" s="11">
        <f t="array" ref="D1664">IFERROR(1*MID(tblSalaries[[#This Row],[How many hours of a day you work on Excel]],B1664,C1664),0)</f>
        <v>4</v>
      </c>
      <c r="E1664" s="9">
        <f t="array" ref="E1664">MIN(IFERROR(FIND(lstNum,tblSalaries[[#This Row],[How many hours of a day you work on Excel]],B1664+1),""))</f>
        <v>6</v>
      </c>
      <c r="F1664" s="9">
        <f t="array" ref="F1664">SUMPRODUCT(COUNTIF(lstDigits,MID(tblSalaries[[#This Row],[How many hours of a day you work on Excel]],ROW($1:$9)+1,1)))</f>
        <v>1</v>
      </c>
      <c r="G1664" s="11">
        <f t="array" ref="G1664">IFERROR(IF(D1664=1*MID(tblSalaries[[#This Row],[How many hours of a day you work on Excel]],E1664,F1664),"",1*MID(tblSalaries[[#This Row],[How many hours of a day you work on Excel]],E1664,F1664)),0)</f>
        <v>6</v>
      </c>
      <c r="H1664" s="11">
        <f t="shared" si="78"/>
        <v>5</v>
      </c>
      <c r="I1664" s="11">
        <f t="shared" si="79"/>
        <v>4</v>
      </c>
      <c r="J1664" s="11">
        <f t="shared" si="77"/>
        <v>6</v>
      </c>
    </row>
    <row r="1665" spans="2:10">
      <c r="B1665" s="9">
        <f t="array" ref="B1665">MIN(IFERROR(FIND(lstNum,tblSalaries[[#This Row],[How many hours of a day you work on Excel]]),""))</f>
        <v>1</v>
      </c>
      <c r="C1665" s="9">
        <f t="array" ref="C1665">SUMPRODUCT(COUNTIF(lstDigits,MID(tblSalaries[[#This Row],[How many hours of a day you work on Excel]],ROW($1:$9),1)))</f>
        <v>2</v>
      </c>
      <c r="D1665" s="11">
        <f t="array" ref="D1665">IFERROR(1*MID(tblSalaries[[#This Row],[How many hours of a day you work on Excel]],B1665,C1665),0)</f>
        <v>2</v>
      </c>
      <c r="E1665" s="9">
        <f t="array" ref="E1665">MIN(IFERROR(FIND(lstNum,tblSalaries[[#This Row],[How many hours of a day you work on Excel]],B1665+1),""))</f>
        <v>6</v>
      </c>
      <c r="F1665" s="9">
        <f t="array" ref="F1665">SUMPRODUCT(COUNTIF(lstDigits,MID(tblSalaries[[#This Row],[How many hours of a day you work on Excel]],ROW($1:$9)+1,1)))</f>
        <v>1</v>
      </c>
      <c r="G1665" s="11">
        <f t="array" ref="G1665">IFERROR(IF(D1665=1*MID(tblSalaries[[#This Row],[How many hours of a day you work on Excel]],E1665,F1665),"",1*MID(tblSalaries[[#This Row],[How many hours of a day you work on Excel]],E1665,F1665)),0)</f>
        <v>3</v>
      </c>
      <c r="H1665" s="11">
        <f t="shared" si="78"/>
        <v>2.5</v>
      </c>
      <c r="I1665" s="11">
        <f t="shared" si="79"/>
        <v>2</v>
      </c>
      <c r="J1665" s="11">
        <f t="shared" si="77"/>
        <v>3</v>
      </c>
    </row>
    <row r="1666" spans="2:10">
      <c r="B1666" s="9">
        <f t="array" ref="B1666">MIN(IFERROR(FIND(lstNum,tblSalaries[[#This Row],[How many hours of a day you work on Excel]]),""))</f>
        <v>1</v>
      </c>
      <c r="C1666" s="9">
        <f t="array" ref="C1666">SUMPRODUCT(COUNTIF(lstDigits,MID(tblSalaries[[#This Row],[How many hours of a day you work on Excel]],ROW($1:$9),1)))</f>
        <v>2</v>
      </c>
      <c r="D1666" s="11">
        <f t="array" ref="D1666">IFERROR(1*MID(tblSalaries[[#This Row],[How many hours of a day you work on Excel]],B1666,C1666),0)</f>
        <v>4</v>
      </c>
      <c r="E1666" s="9">
        <f t="array" ref="E1666">MIN(IFERROR(FIND(lstNum,tblSalaries[[#This Row],[How many hours of a day you work on Excel]],B1666+1),""))</f>
        <v>6</v>
      </c>
      <c r="F1666" s="9">
        <f t="array" ref="F1666">SUMPRODUCT(COUNTIF(lstDigits,MID(tblSalaries[[#This Row],[How many hours of a day you work on Excel]],ROW($1:$9)+1,1)))</f>
        <v>1</v>
      </c>
      <c r="G1666" s="11">
        <f t="array" ref="G1666">IFERROR(IF(D1666=1*MID(tblSalaries[[#This Row],[How many hours of a day you work on Excel]],E1666,F1666),"",1*MID(tblSalaries[[#This Row],[How many hours of a day you work on Excel]],E1666,F1666)),0)</f>
        <v>6</v>
      </c>
      <c r="H1666" s="11">
        <f t="shared" si="78"/>
        <v>5</v>
      </c>
      <c r="I1666" s="11">
        <f t="shared" si="79"/>
        <v>4</v>
      </c>
      <c r="J1666" s="11">
        <f t="shared" si="77"/>
        <v>6</v>
      </c>
    </row>
    <row r="1667" spans="2:10">
      <c r="B1667" s="9">
        <f t="array" ref="B1667">MIN(IFERROR(FIND(lstNum,tblSalaries[[#This Row],[How many hours of a day you work on Excel]]),""))</f>
        <v>1</v>
      </c>
      <c r="C1667" s="9">
        <f t="array" ref="C1667">SUMPRODUCT(COUNTIF(lstDigits,MID(tblSalaries[[#This Row],[How many hours of a day you work on Excel]],ROW($1:$9),1)))</f>
        <v>2</v>
      </c>
      <c r="D1667" s="11">
        <f t="array" ref="D1667">IFERROR(1*MID(tblSalaries[[#This Row],[How many hours of a day you work on Excel]],B1667,C1667),0)</f>
        <v>4</v>
      </c>
      <c r="E1667" s="9">
        <f t="array" ref="E1667">MIN(IFERROR(FIND(lstNum,tblSalaries[[#This Row],[How many hours of a day you work on Excel]],B1667+1),""))</f>
        <v>6</v>
      </c>
      <c r="F1667" s="9">
        <f t="array" ref="F1667">SUMPRODUCT(COUNTIF(lstDigits,MID(tblSalaries[[#This Row],[How many hours of a day you work on Excel]],ROW($1:$9)+1,1)))</f>
        <v>1</v>
      </c>
      <c r="G1667" s="11">
        <f t="array" ref="G1667">IFERROR(IF(D1667=1*MID(tblSalaries[[#This Row],[How many hours of a day you work on Excel]],E1667,F1667),"",1*MID(tblSalaries[[#This Row],[How many hours of a day you work on Excel]],E1667,F1667)),0)</f>
        <v>6</v>
      </c>
      <c r="H1667" s="11">
        <f t="shared" si="78"/>
        <v>5</v>
      </c>
      <c r="I1667" s="11">
        <f t="shared" si="79"/>
        <v>4</v>
      </c>
      <c r="J1667" s="11">
        <f t="shared" si="77"/>
        <v>6</v>
      </c>
    </row>
    <row r="1668" spans="2:10">
      <c r="B1668" s="9">
        <f t="array" ref="B1668">MIN(IFERROR(FIND(lstNum,tblSalaries[[#This Row],[How many hours of a day you work on Excel]]),""))</f>
        <v>1</v>
      </c>
      <c r="C1668" s="9">
        <f t="array" ref="C1668">SUMPRODUCT(COUNTIF(lstDigits,MID(tblSalaries[[#This Row],[How many hours of a day you work on Excel]],ROW($1:$9),1)))</f>
        <v>2</v>
      </c>
      <c r="D1668" s="11">
        <f t="array" ref="D1668">IFERROR(1*MID(tblSalaries[[#This Row],[How many hours of a day you work on Excel]],B1668,C1668),0)</f>
        <v>4</v>
      </c>
      <c r="E1668" s="9">
        <f t="array" ref="E1668">MIN(IFERROR(FIND(lstNum,tblSalaries[[#This Row],[How many hours of a day you work on Excel]],B1668+1),""))</f>
        <v>6</v>
      </c>
      <c r="F1668" s="9">
        <f t="array" ref="F1668">SUMPRODUCT(COUNTIF(lstDigits,MID(tblSalaries[[#This Row],[How many hours of a day you work on Excel]],ROW($1:$9)+1,1)))</f>
        <v>1</v>
      </c>
      <c r="G1668" s="11">
        <f t="array" ref="G1668">IFERROR(IF(D1668=1*MID(tblSalaries[[#This Row],[How many hours of a day you work on Excel]],E1668,F1668),"",1*MID(tblSalaries[[#This Row],[How many hours of a day you work on Excel]],E1668,F1668)),0)</f>
        <v>6</v>
      </c>
      <c r="H1668" s="11">
        <f t="shared" si="78"/>
        <v>5</v>
      </c>
      <c r="I1668" s="11">
        <f t="shared" si="79"/>
        <v>4</v>
      </c>
      <c r="J1668" s="11">
        <f t="shared" si="77"/>
        <v>6</v>
      </c>
    </row>
    <row r="1669" spans="2:10">
      <c r="B1669" s="9">
        <f t="array" ref="B1669">MIN(IFERROR(FIND(lstNum,tblSalaries[[#This Row],[How many hours of a day you work on Excel]]),""))</f>
        <v>9</v>
      </c>
      <c r="C1669" s="9">
        <f t="array" ref="C1669">SUMPRODUCT(COUNTIF(lstDigits,MID(tblSalaries[[#This Row],[How many hours of a day you work on Excel]],ROW($1:$9),1)))</f>
        <v>1</v>
      </c>
      <c r="D1669" s="11">
        <f t="array" ref="D1669">IFERROR(1*MID(tblSalaries[[#This Row],[How many hours of a day you work on Excel]],B1669,C1669),0)</f>
        <v>8</v>
      </c>
      <c r="E1669" s="9">
        <f t="array" ref="E1669">MIN(IFERROR(FIND(lstNum,tblSalaries[[#This Row],[How many hours of a day you work on Excel]],B1669+1),""))</f>
        <v>31</v>
      </c>
      <c r="F1669" s="9">
        <f t="array" ref="F1669">SUMPRODUCT(COUNTIF(lstDigits,MID(tblSalaries[[#This Row],[How many hours of a day you work on Excel]],ROW($1:$9)+1,1)))</f>
        <v>1</v>
      </c>
      <c r="G1669" s="11" t="str">
        <f t="array" ref="G1669">IFERROR(IF(D1669=1*MID(tblSalaries[[#This Row],[How many hours of a day you work on Excel]],E1669,F1669),"",1*MID(tblSalaries[[#This Row],[How many hours of a day you work on Excel]],E1669,F1669)),0)</f>
        <v/>
      </c>
      <c r="H1669" s="11">
        <f t="shared" si="78"/>
        <v>8</v>
      </c>
      <c r="I1669" s="11">
        <f t="shared" si="79"/>
        <v>8</v>
      </c>
      <c r="J1669" s="11">
        <f t="shared" si="77"/>
        <v>8</v>
      </c>
    </row>
    <row r="1670" spans="2:10">
      <c r="B1670" s="9">
        <f t="array" ref="B1670">MIN(IFERROR(FIND(lstNum,tblSalaries[[#This Row],[How many hours of a day you work on Excel]]),""))</f>
        <v>9</v>
      </c>
      <c r="C1670" s="9">
        <f t="array" ref="C1670">SUMPRODUCT(COUNTIF(lstDigits,MID(tblSalaries[[#This Row],[How many hours of a day you work on Excel]],ROW($1:$9),1)))</f>
        <v>1</v>
      </c>
      <c r="D1670" s="11">
        <f t="array" ref="D1670">IFERROR(1*MID(tblSalaries[[#This Row],[How many hours of a day you work on Excel]],B1670,C1670),0)</f>
        <v>8</v>
      </c>
      <c r="E1670" s="9">
        <f t="array" ref="E1670">MIN(IFERROR(FIND(lstNum,tblSalaries[[#This Row],[How many hours of a day you work on Excel]],B1670+1),""))</f>
        <v>31</v>
      </c>
      <c r="F1670" s="9">
        <f t="array" ref="F1670">SUMPRODUCT(COUNTIF(lstDigits,MID(tblSalaries[[#This Row],[How many hours of a day you work on Excel]],ROW($1:$9)+1,1)))</f>
        <v>1</v>
      </c>
      <c r="G1670" s="11" t="str">
        <f t="array" ref="G1670">IFERROR(IF(D1670=1*MID(tblSalaries[[#This Row],[How many hours of a day you work on Excel]],E1670,F1670),"",1*MID(tblSalaries[[#This Row],[How many hours of a day you work on Excel]],E1670,F1670)),0)</f>
        <v/>
      </c>
      <c r="H1670" s="11">
        <f t="shared" si="78"/>
        <v>8</v>
      </c>
      <c r="I1670" s="11">
        <f t="shared" si="79"/>
        <v>8</v>
      </c>
      <c r="J1670" s="11">
        <f t="shared" si="77"/>
        <v>8</v>
      </c>
    </row>
    <row r="1671" spans="2:10">
      <c r="B1671" s="9">
        <f t="array" ref="B1671">MIN(IFERROR(FIND(lstNum,tblSalaries[[#This Row],[How many hours of a day you work on Excel]]),""))</f>
        <v>1</v>
      </c>
      <c r="C1671" s="9">
        <f t="array" ref="C1671">SUMPRODUCT(COUNTIF(lstDigits,MID(tblSalaries[[#This Row],[How many hours of a day you work on Excel]],ROW($1:$9),1)))</f>
        <v>2</v>
      </c>
      <c r="D1671" s="11">
        <f t="array" ref="D1671">IFERROR(1*MID(tblSalaries[[#This Row],[How many hours of a day you work on Excel]],B1671,C1671),0)</f>
        <v>2</v>
      </c>
      <c r="E1671" s="9">
        <f t="array" ref="E1671">MIN(IFERROR(FIND(lstNum,tblSalaries[[#This Row],[How many hours of a day you work on Excel]],B1671+1),""))</f>
        <v>6</v>
      </c>
      <c r="F1671" s="9">
        <f t="array" ref="F1671">SUMPRODUCT(COUNTIF(lstDigits,MID(tblSalaries[[#This Row],[How many hours of a day you work on Excel]],ROW($1:$9)+1,1)))</f>
        <v>1</v>
      </c>
      <c r="G1671" s="11">
        <f t="array" ref="G1671">IFERROR(IF(D1671=1*MID(tblSalaries[[#This Row],[How many hours of a day you work on Excel]],E1671,F1671),"",1*MID(tblSalaries[[#This Row],[How many hours of a day you work on Excel]],E1671,F1671)),0)</f>
        <v>3</v>
      </c>
      <c r="H1671" s="11">
        <f t="shared" si="78"/>
        <v>2.5</v>
      </c>
      <c r="I1671" s="11">
        <f t="shared" si="79"/>
        <v>2</v>
      </c>
      <c r="J1671" s="11">
        <f t="shared" ref="J1671:J1734" si="80">MAX(D1671,G1671)</f>
        <v>3</v>
      </c>
    </row>
    <row r="1672" spans="2:10">
      <c r="B1672" s="9">
        <f t="array" ref="B1672">MIN(IFERROR(FIND(lstNum,tblSalaries[[#This Row],[How many hours of a day you work on Excel]]),""))</f>
        <v>9</v>
      </c>
      <c r="C1672" s="9">
        <f t="array" ref="C1672">SUMPRODUCT(COUNTIF(lstDigits,MID(tblSalaries[[#This Row],[How many hours of a day you work on Excel]],ROW($1:$9),1)))</f>
        <v>1</v>
      </c>
      <c r="D1672" s="11">
        <f t="array" ref="D1672">IFERROR(1*MID(tblSalaries[[#This Row],[How many hours of a day you work on Excel]],B1672,C1672),0)</f>
        <v>8</v>
      </c>
      <c r="E1672" s="9">
        <f t="array" ref="E1672">MIN(IFERROR(FIND(lstNum,tblSalaries[[#This Row],[How many hours of a day you work on Excel]],B1672+1),""))</f>
        <v>31</v>
      </c>
      <c r="F1672" s="9">
        <f t="array" ref="F1672">SUMPRODUCT(COUNTIF(lstDigits,MID(tblSalaries[[#This Row],[How many hours of a day you work on Excel]],ROW($1:$9)+1,1)))</f>
        <v>1</v>
      </c>
      <c r="G1672" s="11" t="str">
        <f t="array" ref="G1672">IFERROR(IF(D1672=1*MID(tblSalaries[[#This Row],[How many hours of a day you work on Excel]],E1672,F1672),"",1*MID(tblSalaries[[#This Row],[How many hours of a day you work on Excel]],E1672,F1672)),0)</f>
        <v/>
      </c>
      <c r="H1672" s="11">
        <f t="shared" si="78"/>
        <v>8</v>
      </c>
      <c r="I1672" s="11">
        <f t="shared" si="79"/>
        <v>8</v>
      </c>
      <c r="J1672" s="11">
        <f t="shared" si="80"/>
        <v>8</v>
      </c>
    </row>
    <row r="1673" spans="2:10">
      <c r="B1673" s="9">
        <f t="array" ref="B1673">MIN(IFERROR(FIND(lstNum,tblSalaries[[#This Row],[How many hours of a day you work on Excel]]),""))</f>
        <v>1</v>
      </c>
      <c r="C1673" s="9">
        <f t="array" ref="C1673">SUMPRODUCT(COUNTIF(lstDigits,MID(tblSalaries[[#This Row],[How many hours of a day you work on Excel]],ROW($1:$9),1)))</f>
        <v>2</v>
      </c>
      <c r="D1673" s="11">
        <f t="array" ref="D1673">IFERROR(1*MID(tblSalaries[[#This Row],[How many hours of a day you work on Excel]],B1673,C1673),0)</f>
        <v>4</v>
      </c>
      <c r="E1673" s="9">
        <f t="array" ref="E1673">MIN(IFERROR(FIND(lstNum,tblSalaries[[#This Row],[How many hours of a day you work on Excel]],B1673+1),""))</f>
        <v>6</v>
      </c>
      <c r="F1673" s="9">
        <f t="array" ref="F1673">SUMPRODUCT(COUNTIF(lstDigits,MID(tblSalaries[[#This Row],[How many hours of a day you work on Excel]],ROW($1:$9)+1,1)))</f>
        <v>1</v>
      </c>
      <c r="G1673" s="11">
        <f t="array" ref="G1673">IFERROR(IF(D1673=1*MID(tblSalaries[[#This Row],[How many hours of a day you work on Excel]],E1673,F1673),"",1*MID(tblSalaries[[#This Row],[How many hours of a day you work on Excel]],E1673,F1673)),0)</f>
        <v>6</v>
      </c>
      <c r="H1673" s="11">
        <f t="shared" si="78"/>
        <v>5</v>
      </c>
      <c r="I1673" s="11">
        <f t="shared" si="79"/>
        <v>4</v>
      </c>
      <c r="J1673" s="11">
        <f t="shared" si="80"/>
        <v>6</v>
      </c>
    </row>
    <row r="1674" spans="2:10">
      <c r="B1674" s="9">
        <f t="array" ref="B1674">MIN(IFERROR(FIND(lstNum,tblSalaries[[#This Row],[How many hours of a day you work on Excel]]),""))</f>
        <v>1</v>
      </c>
      <c r="C1674" s="9">
        <f t="array" ref="C1674">SUMPRODUCT(COUNTIF(lstDigits,MID(tblSalaries[[#This Row],[How many hours of a day you work on Excel]],ROW($1:$9),1)))</f>
        <v>2</v>
      </c>
      <c r="D1674" s="11">
        <f t="array" ref="D1674">IFERROR(1*MID(tblSalaries[[#This Row],[How many hours of a day you work on Excel]],B1674,C1674),0)</f>
        <v>4</v>
      </c>
      <c r="E1674" s="9">
        <f t="array" ref="E1674">MIN(IFERROR(FIND(lstNum,tblSalaries[[#This Row],[How many hours of a day you work on Excel]],B1674+1),""))</f>
        <v>6</v>
      </c>
      <c r="F1674" s="9">
        <f t="array" ref="F1674">SUMPRODUCT(COUNTIF(lstDigits,MID(tblSalaries[[#This Row],[How many hours of a day you work on Excel]],ROW($1:$9)+1,1)))</f>
        <v>1</v>
      </c>
      <c r="G1674" s="11">
        <f t="array" ref="G1674">IFERROR(IF(D1674=1*MID(tblSalaries[[#This Row],[How many hours of a day you work on Excel]],E1674,F1674),"",1*MID(tblSalaries[[#This Row],[How many hours of a day you work on Excel]],E1674,F1674)),0)</f>
        <v>6</v>
      </c>
      <c r="H1674" s="11">
        <f t="shared" si="78"/>
        <v>5</v>
      </c>
      <c r="I1674" s="11">
        <f t="shared" si="79"/>
        <v>4</v>
      </c>
      <c r="J1674" s="11">
        <f t="shared" si="80"/>
        <v>6</v>
      </c>
    </row>
    <row r="1675" spans="2:10">
      <c r="B1675" s="9">
        <f t="array" ref="B1675">MIN(IFERROR(FIND(lstNum,tblSalaries[[#This Row],[How many hours of a day you work on Excel]]),""))</f>
        <v>1</v>
      </c>
      <c r="C1675" s="9">
        <f t="array" ref="C1675">SUMPRODUCT(COUNTIF(lstDigits,MID(tblSalaries[[#This Row],[How many hours of a day you work on Excel]],ROW($1:$9),1)))</f>
        <v>2</v>
      </c>
      <c r="D1675" s="11">
        <f t="array" ref="D1675">IFERROR(1*MID(tblSalaries[[#This Row],[How many hours of a day you work on Excel]],B1675,C1675),0)</f>
        <v>4</v>
      </c>
      <c r="E1675" s="9">
        <f t="array" ref="E1675">MIN(IFERROR(FIND(lstNum,tblSalaries[[#This Row],[How many hours of a day you work on Excel]],B1675+1),""))</f>
        <v>6</v>
      </c>
      <c r="F1675" s="9">
        <f t="array" ref="F1675">SUMPRODUCT(COUNTIF(lstDigits,MID(tblSalaries[[#This Row],[How many hours of a day you work on Excel]],ROW($1:$9)+1,1)))</f>
        <v>1</v>
      </c>
      <c r="G1675" s="11">
        <f t="array" ref="G1675">IFERROR(IF(D1675=1*MID(tblSalaries[[#This Row],[How many hours of a day you work on Excel]],E1675,F1675),"",1*MID(tblSalaries[[#This Row],[How many hours of a day you work on Excel]],E1675,F1675)),0)</f>
        <v>6</v>
      </c>
      <c r="H1675" s="11">
        <f t="shared" si="78"/>
        <v>5</v>
      </c>
      <c r="I1675" s="11">
        <f t="shared" si="79"/>
        <v>4</v>
      </c>
      <c r="J1675" s="11">
        <f t="shared" si="80"/>
        <v>6</v>
      </c>
    </row>
    <row r="1676" spans="2:10">
      <c r="B1676" s="9">
        <f t="array" ref="B1676">MIN(IFERROR(FIND(lstNum,tblSalaries[[#This Row],[How many hours of a day you work on Excel]]),""))</f>
        <v>1</v>
      </c>
      <c r="C1676" s="9">
        <f t="array" ref="C1676">SUMPRODUCT(COUNTIF(lstDigits,MID(tblSalaries[[#This Row],[How many hours of a day you work on Excel]],ROW($1:$9),1)))</f>
        <v>2</v>
      </c>
      <c r="D1676" s="11">
        <f t="array" ref="D1676">IFERROR(1*MID(tblSalaries[[#This Row],[How many hours of a day you work on Excel]],B1676,C1676),0)</f>
        <v>4</v>
      </c>
      <c r="E1676" s="9">
        <f t="array" ref="E1676">MIN(IFERROR(FIND(lstNum,tblSalaries[[#This Row],[How many hours of a day you work on Excel]],B1676+1),""))</f>
        <v>6</v>
      </c>
      <c r="F1676" s="9">
        <f t="array" ref="F1676">SUMPRODUCT(COUNTIF(lstDigits,MID(tblSalaries[[#This Row],[How many hours of a day you work on Excel]],ROW($1:$9)+1,1)))</f>
        <v>1</v>
      </c>
      <c r="G1676" s="11">
        <f t="array" ref="G1676">IFERROR(IF(D1676=1*MID(tblSalaries[[#This Row],[How many hours of a day you work on Excel]],E1676,F1676),"",1*MID(tblSalaries[[#This Row],[How many hours of a day you work on Excel]],E1676,F1676)),0)</f>
        <v>6</v>
      </c>
      <c r="H1676" s="11">
        <f t="shared" si="78"/>
        <v>5</v>
      </c>
      <c r="I1676" s="11">
        <f t="shared" si="79"/>
        <v>4</v>
      </c>
      <c r="J1676" s="11">
        <f t="shared" si="80"/>
        <v>6</v>
      </c>
    </row>
    <row r="1677" spans="2:10">
      <c r="B1677" s="9">
        <f t="array" ref="B1677">MIN(IFERROR(FIND(lstNum,tblSalaries[[#This Row],[How many hours of a day you work on Excel]]),""))</f>
        <v>9</v>
      </c>
      <c r="C1677" s="9">
        <f t="array" ref="C1677">SUMPRODUCT(COUNTIF(lstDigits,MID(tblSalaries[[#This Row],[How many hours of a day you work on Excel]],ROW($1:$9),1)))</f>
        <v>1</v>
      </c>
      <c r="D1677" s="11">
        <f t="array" ref="D1677">IFERROR(1*MID(tblSalaries[[#This Row],[How many hours of a day you work on Excel]],B1677,C1677),0)</f>
        <v>8</v>
      </c>
      <c r="E1677" s="9">
        <f t="array" ref="E1677">MIN(IFERROR(FIND(lstNum,tblSalaries[[#This Row],[How many hours of a day you work on Excel]],B1677+1),""))</f>
        <v>31</v>
      </c>
      <c r="F1677" s="9">
        <f t="array" ref="F1677">SUMPRODUCT(COUNTIF(lstDigits,MID(tblSalaries[[#This Row],[How many hours of a day you work on Excel]],ROW($1:$9)+1,1)))</f>
        <v>1</v>
      </c>
      <c r="G1677" s="11" t="str">
        <f t="array" ref="G1677">IFERROR(IF(D1677=1*MID(tblSalaries[[#This Row],[How many hours of a day you work on Excel]],E1677,F1677),"",1*MID(tblSalaries[[#This Row],[How many hours of a day you work on Excel]],E1677,F1677)),0)</f>
        <v/>
      </c>
      <c r="H1677" s="11">
        <f t="shared" si="78"/>
        <v>8</v>
      </c>
      <c r="I1677" s="11">
        <f t="shared" si="79"/>
        <v>8</v>
      </c>
      <c r="J1677" s="11">
        <f t="shared" si="80"/>
        <v>8</v>
      </c>
    </row>
    <row r="1678" spans="2:10">
      <c r="B1678" s="9">
        <f t="array" ref="B1678">MIN(IFERROR(FIND(lstNum,tblSalaries[[#This Row],[How many hours of a day you work on Excel]]),""))</f>
        <v>1</v>
      </c>
      <c r="C1678" s="9">
        <f t="array" ref="C1678">SUMPRODUCT(COUNTIF(lstDigits,MID(tblSalaries[[#This Row],[How many hours of a day you work on Excel]],ROW($1:$9),1)))</f>
        <v>2</v>
      </c>
      <c r="D1678" s="11">
        <f t="array" ref="D1678">IFERROR(1*MID(tblSalaries[[#This Row],[How many hours of a day you work on Excel]],B1678,C1678),0)</f>
        <v>4</v>
      </c>
      <c r="E1678" s="9">
        <f t="array" ref="E1678">MIN(IFERROR(FIND(lstNum,tblSalaries[[#This Row],[How many hours of a day you work on Excel]],B1678+1),""))</f>
        <v>6</v>
      </c>
      <c r="F1678" s="9">
        <f t="array" ref="F1678">SUMPRODUCT(COUNTIF(lstDigits,MID(tblSalaries[[#This Row],[How many hours of a day you work on Excel]],ROW($1:$9)+1,1)))</f>
        <v>1</v>
      </c>
      <c r="G1678" s="11">
        <f t="array" ref="G1678">IFERROR(IF(D1678=1*MID(tblSalaries[[#This Row],[How many hours of a day you work on Excel]],E1678,F1678),"",1*MID(tblSalaries[[#This Row],[How many hours of a day you work on Excel]],E1678,F1678)),0)</f>
        <v>6</v>
      </c>
      <c r="H1678" s="11">
        <f t="shared" si="78"/>
        <v>5</v>
      </c>
      <c r="I1678" s="11">
        <f t="shared" si="79"/>
        <v>4</v>
      </c>
      <c r="J1678" s="11">
        <f t="shared" si="80"/>
        <v>6</v>
      </c>
    </row>
    <row r="1679" spans="2:10">
      <c r="B1679" s="9">
        <f t="array" ref="B1679">MIN(IFERROR(FIND(lstNum,tblSalaries[[#This Row],[How many hours of a day you work on Excel]]),""))</f>
        <v>9</v>
      </c>
      <c r="C1679" s="9">
        <f t="array" ref="C1679">SUMPRODUCT(COUNTIF(lstDigits,MID(tblSalaries[[#This Row],[How many hours of a day you work on Excel]],ROW($1:$9),1)))</f>
        <v>1</v>
      </c>
      <c r="D1679" s="11">
        <f t="array" ref="D1679">IFERROR(1*MID(tblSalaries[[#This Row],[How many hours of a day you work on Excel]],B1679,C1679),0)</f>
        <v>8</v>
      </c>
      <c r="E1679" s="9">
        <f t="array" ref="E1679">MIN(IFERROR(FIND(lstNum,tblSalaries[[#This Row],[How many hours of a day you work on Excel]],B1679+1),""))</f>
        <v>31</v>
      </c>
      <c r="F1679" s="9">
        <f t="array" ref="F1679">SUMPRODUCT(COUNTIF(lstDigits,MID(tblSalaries[[#This Row],[How many hours of a day you work on Excel]],ROW($1:$9)+1,1)))</f>
        <v>1</v>
      </c>
      <c r="G1679" s="11" t="str">
        <f t="array" ref="G1679">IFERROR(IF(D1679=1*MID(tblSalaries[[#This Row],[How many hours of a day you work on Excel]],E1679,F1679),"",1*MID(tblSalaries[[#This Row],[How many hours of a day you work on Excel]],E1679,F1679)),0)</f>
        <v/>
      </c>
      <c r="H1679" s="11">
        <f t="shared" si="78"/>
        <v>8</v>
      </c>
      <c r="I1679" s="11">
        <f t="shared" si="79"/>
        <v>8</v>
      </c>
      <c r="J1679" s="11">
        <f t="shared" si="80"/>
        <v>8</v>
      </c>
    </row>
    <row r="1680" spans="2:10">
      <c r="B1680" s="9">
        <f t="array" ref="B1680">MIN(IFERROR(FIND(lstNum,tblSalaries[[#This Row],[How many hours of a day you work on Excel]]),""))</f>
        <v>1</v>
      </c>
      <c r="C1680" s="9">
        <f t="array" ref="C1680">SUMPRODUCT(COUNTIF(lstDigits,MID(tblSalaries[[#This Row],[How many hours of a day you work on Excel]],ROW($1:$9),1)))</f>
        <v>2</v>
      </c>
      <c r="D1680" s="11">
        <f t="array" ref="D1680">IFERROR(1*MID(tblSalaries[[#This Row],[How many hours of a day you work on Excel]],B1680,C1680),0)</f>
        <v>4</v>
      </c>
      <c r="E1680" s="9">
        <f t="array" ref="E1680">MIN(IFERROR(FIND(lstNum,tblSalaries[[#This Row],[How many hours of a day you work on Excel]],B1680+1),""))</f>
        <v>6</v>
      </c>
      <c r="F1680" s="9">
        <f t="array" ref="F1680">SUMPRODUCT(COUNTIF(lstDigits,MID(tblSalaries[[#This Row],[How many hours of a day you work on Excel]],ROW($1:$9)+1,1)))</f>
        <v>1</v>
      </c>
      <c r="G1680" s="11">
        <f t="array" ref="G1680">IFERROR(IF(D1680=1*MID(tblSalaries[[#This Row],[How many hours of a day you work on Excel]],E1680,F1680),"",1*MID(tblSalaries[[#This Row],[How many hours of a day you work on Excel]],E1680,F1680)),0)</f>
        <v>6</v>
      </c>
      <c r="H1680" s="11">
        <f t="shared" si="78"/>
        <v>5</v>
      </c>
      <c r="I1680" s="11">
        <f t="shared" si="79"/>
        <v>4</v>
      </c>
      <c r="J1680" s="11">
        <f t="shared" si="80"/>
        <v>6</v>
      </c>
    </row>
    <row r="1681" spans="2:10">
      <c r="B1681" s="9">
        <f t="array" ref="B1681">MIN(IFERROR(FIND(lstNum,tblSalaries[[#This Row],[How many hours of a day you work on Excel]]),""))</f>
        <v>1</v>
      </c>
      <c r="C1681" s="9">
        <f t="array" ref="C1681">SUMPRODUCT(COUNTIF(lstDigits,MID(tblSalaries[[#This Row],[How many hours of a day you work on Excel]],ROW($1:$9),1)))</f>
        <v>2</v>
      </c>
      <c r="D1681" s="11">
        <f t="array" ref="D1681">IFERROR(1*MID(tblSalaries[[#This Row],[How many hours of a day you work on Excel]],B1681,C1681),0)</f>
        <v>4</v>
      </c>
      <c r="E1681" s="9">
        <f t="array" ref="E1681">MIN(IFERROR(FIND(lstNum,tblSalaries[[#This Row],[How many hours of a day you work on Excel]],B1681+1),""))</f>
        <v>6</v>
      </c>
      <c r="F1681" s="9">
        <f t="array" ref="F1681">SUMPRODUCT(COUNTIF(lstDigits,MID(tblSalaries[[#This Row],[How many hours of a day you work on Excel]],ROW($1:$9)+1,1)))</f>
        <v>1</v>
      </c>
      <c r="G1681" s="11">
        <f t="array" ref="G1681">IFERROR(IF(D1681=1*MID(tblSalaries[[#This Row],[How many hours of a day you work on Excel]],E1681,F1681),"",1*MID(tblSalaries[[#This Row],[How many hours of a day you work on Excel]],E1681,F1681)),0)</f>
        <v>6</v>
      </c>
      <c r="H1681" s="11">
        <f t="shared" si="78"/>
        <v>5</v>
      </c>
      <c r="I1681" s="11">
        <f t="shared" si="79"/>
        <v>4</v>
      </c>
      <c r="J1681" s="11">
        <f t="shared" si="80"/>
        <v>6</v>
      </c>
    </row>
    <row r="1682" spans="2:10">
      <c r="B1682" s="9">
        <f t="array" ref="B1682">MIN(IFERROR(FIND(lstNum,tblSalaries[[#This Row],[How many hours of a day you work on Excel]]),""))</f>
        <v>1</v>
      </c>
      <c r="C1682" s="9">
        <f t="array" ref="C1682">SUMPRODUCT(COUNTIF(lstDigits,MID(tblSalaries[[#This Row],[How many hours of a day you work on Excel]],ROW($1:$9),1)))</f>
        <v>2</v>
      </c>
      <c r="D1682" s="11">
        <f t="array" ref="D1682">IFERROR(1*MID(tblSalaries[[#This Row],[How many hours of a day you work on Excel]],B1682,C1682),0)</f>
        <v>1</v>
      </c>
      <c r="E1682" s="9">
        <f t="array" ref="E1682">MIN(IFERROR(FIND(lstNum,tblSalaries[[#This Row],[How many hours of a day you work on Excel]],B1682+1),""))</f>
        <v>6</v>
      </c>
      <c r="F1682" s="9">
        <f t="array" ref="F1682">SUMPRODUCT(COUNTIF(lstDigits,MID(tblSalaries[[#This Row],[How many hours of a day you work on Excel]],ROW($1:$9)+1,1)))</f>
        <v>1</v>
      </c>
      <c r="G1682" s="11">
        <f t="array" ref="G1682">IFERROR(IF(D1682=1*MID(tblSalaries[[#This Row],[How many hours of a day you work on Excel]],E1682,F1682),"",1*MID(tblSalaries[[#This Row],[How many hours of a day you work on Excel]],E1682,F1682)),0)</f>
        <v>2</v>
      </c>
      <c r="H1682" s="11">
        <f t="shared" si="78"/>
        <v>1.5</v>
      </c>
      <c r="I1682" s="11">
        <f t="shared" si="79"/>
        <v>1</v>
      </c>
      <c r="J1682" s="11">
        <f t="shared" si="80"/>
        <v>2</v>
      </c>
    </row>
    <row r="1683" spans="2:10">
      <c r="B1683" s="9">
        <f t="array" ref="B1683">MIN(IFERROR(FIND(lstNum,tblSalaries[[#This Row],[How many hours of a day you work on Excel]]),""))</f>
        <v>9</v>
      </c>
      <c r="C1683" s="9">
        <f t="array" ref="C1683">SUMPRODUCT(COUNTIF(lstDigits,MID(tblSalaries[[#This Row],[How many hours of a day you work on Excel]],ROW($1:$9),1)))</f>
        <v>1</v>
      </c>
      <c r="D1683" s="11">
        <f t="array" ref="D1683">IFERROR(1*MID(tblSalaries[[#This Row],[How many hours of a day you work on Excel]],B1683,C1683),0)</f>
        <v>8</v>
      </c>
      <c r="E1683" s="9">
        <f t="array" ref="E1683">MIN(IFERROR(FIND(lstNum,tblSalaries[[#This Row],[How many hours of a day you work on Excel]],B1683+1),""))</f>
        <v>31</v>
      </c>
      <c r="F1683" s="9">
        <f t="array" ref="F1683">SUMPRODUCT(COUNTIF(lstDigits,MID(tblSalaries[[#This Row],[How many hours of a day you work on Excel]],ROW($1:$9)+1,1)))</f>
        <v>1</v>
      </c>
      <c r="G1683" s="11" t="str">
        <f t="array" ref="G1683">IFERROR(IF(D1683=1*MID(tblSalaries[[#This Row],[How many hours of a day you work on Excel]],E1683,F1683),"",1*MID(tblSalaries[[#This Row],[How many hours of a day you work on Excel]],E1683,F1683)),0)</f>
        <v/>
      </c>
      <c r="H1683" s="11">
        <f t="shared" si="78"/>
        <v>8</v>
      </c>
      <c r="I1683" s="11">
        <f t="shared" si="79"/>
        <v>8</v>
      </c>
      <c r="J1683" s="11">
        <f t="shared" si="80"/>
        <v>8</v>
      </c>
    </row>
    <row r="1684" spans="2:10">
      <c r="B1684" s="9">
        <f t="array" ref="B1684">MIN(IFERROR(FIND(lstNum,tblSalaries[[#This Row],[How many hours of a day you work on Excel]]),""))</f>
        <v>9</v>
      </c>
      <c r="C1684" s="9">
        <f t="array" ref="C1684">SUMPRODUCT(COUNTIF(lstDigits,MID(tblSalaries[[#This Row],[How many hours of a day you work on Excel]],ROW($1:$9),1)))</f>
        <v>1</v>
      </c>
      <c r="D1684" s="11">
        <f t="array" ref="D1684">IFERROR(1*MID(tblSalaries[[#This Row],[How many hours of a day you work on Excel]],B1684,C1684),0)</f>
        <v>8</v>
      </c>
      <c r="E1684" s="9">
        <f t="array" ref="E1684">MIN(IFERROR(FIND(lstNum,tblSalaries[[#This Row],[How many hours of a day you work on Excel]],B1684+1),""))</f>
        <v>31</v>
      </c>
      <c r="F1684" s="9">
        <f t="array" ref="F1684">SUMPRODUCT(COUNTIF(lstDigits,MID(tblSalaries[[#This Row],[How many hours of a day you work on Excel]],ROW($1:$9)+1,1)))</f>
        <v>1</v>
      </c>
      <c r="G1684" s="11" t="str">
        <f t="array" ref="G1684">IFERROR(IF(D1684=1*MID(tblSalaries[[#This Row],[How many hours of a day you work on Excel]],E1684,F1684),"",1*MID(tblSalaries[[#This Row],[How many hours of a day you work on Excel]],E1684,F1684)),0)</f>
        <v/>
      </c>
      <c r="H1684" s="11">
        <f t="shared" si="78"/>
        <v>8</v>
      </c>
      <c r="I1684" s="11">
        <f t="shared" si="79"/>
        <v>8</v>
      </c>
      <c r="J1684" s="11">
        <f t="shared" si="80"/>
        <v>8</v>
      </c>
    </row>
    <row r="1685" spans="2:10">
      <c r="B1685" s="9">
        <f t="array" ref="B1685">MIN(IFERROR(FIND(lstNum,tblSalaries[[#This Row],[How many hours of a day you work on Excel]]),""))</f>
        <v>9</v>
      </c>
      <c r="C1685" s="9">
        <f t="array" ref="C1685">SUMPRODUCT(COUNTIF(lstDigits,MID(tblSalaries[[#This Row],[How many hours of a day you work on Excel]],ROW($1:$9),1)))</f>
        <v>1</v>
      </c>
      <c r="D1685" s="11">
        <f t="array" ref="D1685">IFERROR(1*MID(tblSalaries[[#This Row],[How many hours of a day you work on Excel]],B1685,C1685),0)</f>
        <v>8</v>
      </c>
      <c r="E1685" s="9">
        <f t="array" ref="E1685">MIN(IFERROR(FIND(lstNum,tblSalaries[[#This Row],[How many hours of a day you work on Excel]],B1685+1),""))</f>
        <v>31</v>
      </c>
      <c r="F1685" s="9">
        <f t="array" ref="F1685">SUMPRODUCT(COUNTIF(lstDigits,MID(tblSalaries[[#This Row],[How many hours of a day you work on Excel]],ROW($1:$9)+1,1)))</f>
        <v>1</v>
      </c>
      <c r="G1685" s="11" t="str">
        <f t="array" ref="G1685">IFERROR(IF(D1685=1*MID(tblSalaries[[#This Row],[How many hours of a day you work on Excel]],E1685,F1685),"",1*MID(tblSalaries[[#This Row],[How many hours of a day you work on Excel]],E1685,F1685)),0)</f>
        <v/>
      </c>
      <c r="H1685" s="11">
        <f t="shared" si="78"/>
        <v>8</v>
      </c>
      <c r="I1685" s="11">
        <f t="shared" si="79"/>
        <v>8</v>
      </c>
      <c r="J1685" s="11">
        <f t="shared" si="80"/>
        <v>8</v>
      </c>
    </row>
    <row r="1686" spans="2:10">
      <c r="B1686" s="9">
        <f t="array" ref="B1686">MIN(IFERROR(FIND(lstNum,tblSalaries[[#This Row],[How many hours of a day you work on Excel]]),""))</f>
        <v>1</v>
      </c>
      <c r="C1686" s="9">
        <f t="array" ref="C1686">SUMPRODUCT(COUNTIF(lstDigits,MID(tblSalaries[[#This Row],[How many hours of a day you work on Excel]],ROW($1:$9),1)))</f>
        <v>2</v>
      </c>
      <c r="D1686" s="11">
        <f t="array" ref="D1686">IFERROR(1*MID(tblSalaries[[#This Row],[How many hours of a day you work on Excel]],B1686,C1686),0)</f>
        <v>4</v>
      </c>
      <c r="E1686" s="9">
        <f t="array" ref="E1686">MIN(IFERROR(FIND(lstNum,tblSalaries[[#This Row],[How many hours of a day you work on Excel]],B1686+1),""))</f>
        <v>6</v>
      </c>
      <c r="F1686" s="9">
        <f t="array" ref="F1686">SUMPRODUCT(COUNTIF(lstDigits,MID(tblSalaries[[#This Row],[How many hours of a day you work on Excel]],ROW($1:$9)+1,1)))</f>
        <v>1</v>
      </c>
      <c r="G1686" s="11">
        <f t="array" ref="G1686">IFERROR(IF(D1686=1*MID(tblSalaries[[#This Row],[How many hours of a day you work on Excel]],E1686,F1686),"",1*MID(tblSalaries[[#This Row],[How many hours of a day you work on Excel]],E1686,F1686)),0)</f>
        <v>6</v>
      </c>
      <c r="H1686" s="11">
        <f t="shared" si="78"/>
        <v>5</v>
      </c>
      <c r="I1686" s="11">
        <f t="shared" si="79"/>
        <v>4</v>
      </c>
      <c r="J1686" s="11">
        <f t="shared" si="80"/>
        <v>6</v>
      </c>
    </row>
    <row r="1687" spans="2:10">
      <c r="B1687" s="9">
        <f t="array" ref="B1687">MIN(IFERROR(FIND(lstNum,tblSalaries[[#This Row],[How many hours of a day you work on Excel]]),""))</f>
        <v>1</v>
      </c>
      <c r="C1687" s="9">
        <f t="array" ref="C1687">SUMPRODUCT(COUNTIF(lstDigits,MID(tblSalaries[[#This Row],[How many hours of a day you work on Excel]],ROW($1:$9),1)))</f>
        <v>2</v>
      </c>
      <c r="D1687" s="11">
        <f t="array" ref="D1687">IFERROR(1*MID(tblSalaries[[#This Row],[How many hours of a day you work on Excel]],B1687,C1687),0)</f>
        <v>1</v>
      </c>
      <c r="E1687" s="9">
        <f t="array" ref="E1687">MIN(IFERROR(FIND(lstNum,tblSalaries[[#This Row],[How many hours of a day you work on Excel]],B1687+1),""))</f>
        <v>6</v>
      </c>
      <c r="F1687" s="9">
        <f t="array" ref="F1687">SUMPRODUCT(COUNTIF(lstDigits,MID(tblSalaries[[#This Row],[How many hours of a day you work on Excel]],ROW($1:$9)+1,1)))</f>
        <v>1</v>
      </c>
      <c r="G1687" s="11">
        <f t="array" ref="G1687">IFERROR(IF(D1687=1*MID(tblSalaries[[#This Row],[How many hours of a day you work on Excel]],E1687,F1687),"",1*MID(tblSalaries[[#This Row],[How many hours of a day you work on Excel]],E1687,F1687)),0)</f>
        <v>2</v>
      </c>
      <c r="H1687" s="11">
        <f t="shared" si="78"/>
        <v>1.5</v>
      </c>
      <c r="I1687" s="11">
        <f t="shared" si="79"/>
        <v>1</v>
      </c>
      <c r="J1687" s="11">
        <f t="shared" si="80"/>
        <v>2</v>
      </c>
    </row>
    <row r="1688" spans="2:10">
      <c r="B1688" s="9">
        <f t="array" ref="B1688">MIN(IFERROR(FIND(lstNum,tblSalaries[[#This Row],[How many hours of a day you work on Excel]]),""))</f>
        <v>9</v>
      </c>
      <c r="C1688" s="9">
        <f t="array" ref="C1688">SUMPRODUCT(COUNTIF(lstDigits,MID(tblSalaries[[#This Row],[How many hours of a day you work on Excel]],ROW($1:$9),1)))</f>
        <v>1</v>
      </c>
      <c r="D1688" s="11">
        <f t="array" ref="D1688">IFERROR(1*MID(tblSalaries[[#This Row],[How many hours of a day you work on Excel]],B1688,C1688),0)</f>
        <v>8</v>
      </c>
      <c r="E1688" s="9">
        <f t="array" ref="E1688">MIN(IFERROR(FIND(lstNum,tblSalaries[[#This Row],[How many hours of a day you work on Excel]],B1688+1),""))</f>
        <v>31</v>
      </c>
      <c r="F1688" s="9">
        <f t="array" ref="F1688">SUMPRODUCT(COUNTIF(lstDigits,MID(tblSalaries[[#This Row],[How many hours of a day you work on Excel]],ROW($1:$9)+1,1)))</f>
        <v>1</v>
      </c>
      <c r="G1688" s="11" t="str">
        <f t="array" ref="G1688">IFERROR(IF(D1688=1*MID(tblSalaries[[#This Row],[How many hours of a day you work on Excel]],E1688,F1688),"",1*MID(tblSalaries[[#This Row],[How many hours of a day you work on Excel]],E1688,F1688)),0)</f>
        <v/>
      </c>
      <c r="H1688" s="11">
        <f t="shared" ref="H1688:H1751" si="81">AVERAGE(D1688,G1688)</f>
        <v>8</v>
      </c>
      <c r="I1688" s="11">
        <f t="shared" ref="I1688:I1751" si="82">MIN(D1688,G1688)</f>
        <v>8</v>
      </c>
      <c r="J1688" s="11">
        <f t="shared" si="80"/>
        <v>8</v>
      </c>
    </row>
    <row r="1689" spans="2:10">
      <c r="B1689" s="9">
        <f t="array" ref="B1689">MIN(IFERROR(FIND(lstNum,tblSalaries[[#This Row],[How many hours of a day you work on Excel]]),""))</f>
        <v>1</v>
      </c>
      <c r="C1689" s="9">
        <f t="array" ref="C1689">SUMPRODUCT(COUNTIF(lstDigits,MID(tblSalaries[[#This Row],[How many hours of a day you work on Excel]],ROW($1:$9),1)))</f>
        <v>2</v>
      </c>
      <c r="D1689" s="11">
        <f t="array" ref="D1689">IFERROR(1*MID(tblSalaries[[#This Row],[How many hours of a day you work on Excel]],B1689,C1689),0)</f>
        <v>4</v>
      </c>
      <c r="E1689" s="9">
        <f t="array" ref="E1689">MIN(IFERROR(FIND(lstNum,tblSalaries[[#This Row],[How many hours of a day you work on Excel]],B1689+1),""))</f>
        <v>6</v>
      </c>
      <c r="F1689" s="9">
        <f t="array" ref="F1689">SUMPRODUCT(COUNTIF(lstDigits,MID(tblSalaries[[#This Row],[How many hours of a day you work on Excel]],ROW($1:$9)+1,1)))</f>
        <v>1</v>
      </c>
      <c r="G1689" s="11">
        <f t="array" ref="G1689">IFERROR(IF(D1689=1*MID(tblSalaries[[#This Row],[How many hours of a day you work on Excel]],E1689,F1689),"",1*MID(tblSalaries[[#This Row],[How many hours of a day you work on Excel]],E1689,F1689)),0)</f>
        <v>6</v>
      </c>
      <c r="H1689" s="11">
        <f t="shared" si="81"/>
        <v>5</v>
      </c>
      <c r="I1689" s="11">
        <f t="shared" si="82"/>
        <v>4</v>
      </c>
      <c r="J1689" s="11">
        <f t="shared" si="80"/>
        <v>6</v>
      </c>
    </row>
    <row r="1690" spans="2:10">
      <c r="B1690" s="9">
        <f t="array" ref="B1690">MIN(IFERROR(FIND(lstNum,tblSalaries[[#This Row],[How many hours of a day you work on Excel]]),""))</f>
        <v>1</v>
      </c>
      <c r="C1690" s="9">
        <f t="array" ref="C1690">SUMPRODUCT(COUNTIF(lstDigits,MID(tblSalaries[[#This Row],[How many hours of a day you work on Excel]],ROW($1:$9),1)))</f>
        <v>2</v>
      </c>
      <c r="D1690" s="11">
        <f t="array" ref="D1690">IFERROR(1*MID(tblSalaries[[#This Row],[How many hours of a day you work on Excel]],B1690,C1690),0)</f>
        <v>4</v>
      </c>
      <c r="E1690" s="9">
        <f t="array" ref="E1690">MIN(IFERROR(FIND(lstNum,tblSalaries[[#This Row],[How many hours of a day you work on Excel]],B1690+1),""))</f>
        <v>6</v>
      </c>
      <c r="F1690" s="9">
        <f t="array" ref="F1690">SUMPRODUCT(COUNTIF(lstDigits,MID(tblSalaries[[#This Row],[How many hours of a day you work on Excel]],ROW($1:$9)+1,1)))</f>
        <v>1</v>
      </c>
      <c r="G1690" s="11">
        <f t="array" ref="G1690">IFERROR(IF(D1690=1*MID(tblSalaries[[#This Row],[How many hours of a day you work on Excel]],E1690,F1690),"",1*MID(tblSalaries[[#This Row],[How many hours of a day you work on Excel]],E1690,F1690)),0)</f>
        <v>6</v>
      </c>
      <c r="H1690" s="11">
        <f t="shared" si="81"/>
        <v>5</v>
      </c>
      <c r="I1690" s="11">
        <f t="shared" si="82"/>
        <v>4</v>
      </c>
      <c r="J1690" s="11">
        <f t="shared" si="80"/>
        <v>6</v>
      </c>
    </row>
    <row r="1691" spans="2:10">
      <c r="B1691" s="9">
        <f t="array" ref="B1691">MIN(IFERROR(FIND(lstNum,tblSalaries[[#This Row],[How many hours of a day you work on Excel]]),""))</f>
        <v>9</v>
      </c>
      <c r="C1691" s="9">
        <f t="array" ref="C1691">SUMPRODUCT(COUNTIF(lstDigits,MID(tblSalaries[[#This Row],[How many hours of a day you work on Excel]],ROW($1:$9),1)))</f>
        <v>1</v>
      </c>
      <c r="D1691" s="11">
        <f t="array" ref="D1691">IFERROR(1*MID(tblSalaries[[#This Row],[How many hours of a day you work on Excel]],B1691,C1691),0)</f>
        <v>8</v>
      </c>
      <c r="E1691" s="9">
        <f t="array" ref="E1691">MIN(IFERROR(FIND(lstNum,tblSalaries[[#This Row],[How many hours of a day you work on Excel]],B1691+1),""))</f>
        <v>31</v>
      </c>
      <c r="F1691" s="9">
        <f t="array" ref="F1691">SUMPRODUCT(COUNTIF(lstDigits,MID(tblSalaries[[#This Row],[How many hours of a day you work on Excel]],ROW($1:$9)+1,1)))</f>
        <v>1</v>
      </c>
      <c r="G1691" s="11" t="str">
        <f t="array" ref="G1691">IFERROR(IF(D1691=1*MID(tblSalaries[[#This Row],[How many hours of a day you work on Excel]],E1691,F1691),"",1*MID(tblSalaries[[#This Row],[How many hours of a day you work on Excel]],E1691,F1691)),0)</f>
        <v/>
      </c>
      <c r="H1691" s="11">
        <f t="shared" si="81"/>
        <v>8</v>
      </c>
      <c r="I1691" s="11">
        <f t="shared" si="82"/>
        <v>8</v>
      </c>
      <c r="J1691" s="11">
        <f t="shared" si="80"/>
        <v>8</v>
      </c>
    </row>
    <row r="1692" spans="2:10">
      <c r="B1692" s="9">
        <f t="array" ref="B1692">MIN(IFERROR(FIND(lstNum,tblSalaries[[#This Row],[How many hours of a day you work on Excel]]),""))</f>
        <v>9</v>
      </c>
      <c r="C1692" s="9">
        <f t="array" ref="C1692">SUMPRODUCT(COUNTIF(lstDigits,MID(tblSalaries[[#This Row],[How many hours of a day you work on Excel]],ROW($1:$9),1)))</f>
        <v>1</v>
      </c>
      <c r="D1692" s="11">
        <f t="array" ref="D1692">IFERROR(1*MID(tblSalaries[[#This Row],[How many hours of a day you work on Excel]],B1692,C1692),0)</f>
        <v>8</v>
      </c>
      <c r="E1692" s="9">
        <f t="array" ref="E1692">MIN(IFERROR(FIND(lstNum,tblSalaries[[#This Row],[How many hours of a day you work on Excel]],B1692+1),""))</f>
        <v>31</v>
      </c>
      <c r="F1692" s="9">
        <f t="array" ref="F1692">SUMPRODUCT(COUNTIF(lstDigits,MID(tblSalaries[[#This Row],[How many hours of a day you work on Excel]],ROW($1:$9)+1,1)))</f>
        <v>1</v>
      </c>
      <c r="G1692" s="11" t="str">
        <f t="array" ref="G1692">IFERROR(IF(D1692=1*MID(tblSalaries[[#This Row],[How many hours of a day you work on Excel]],E1692,F1692),"",1*MID(tblSalaries[[#This Row],[How many hours of a day you work on Excel]],E1692,F1692)),0)</f>
        <v/>
      </c>
      <c r="H1692" s="11">
        <f t="shared" si="81"/>
        <v>8</v>
      </c>
      <c r="I1692" s="11">
        <f t="shared" si="82"/>
        <v>8</v>
      </c>
      <c r="J1692" s="11">
        <f t="shared" si="80"/>
        <v>8</v>
      </c>
    </row>
    <row r="1693" spans="2:10">
      <c r="B1693" s="9">
        <f t="array" ref="B1693">MIN(IFERROR(FIND(lstNum,tblSalaries[[#This Row],[How many hours of a day you work on Excel]]),""))</f>
        <v>9</v>
      </c>
      <c r="C1693" s="9">
        <f t="array" ref="C1693">SUMPRODUCT(COUNTIF(lstDigits,MID(tblSalaries[[#This Row],[How many hours of a day you work on Excel]],ROW($1:$9),1)))</f>
        <v>1</v>
      </c>
      <c r="D1693" s="11">
        <f t="array" ref="D1693">IFERROR(1*MID(tblSalaries[[#This Row],[How many hours of a day you work on Excel]],B1693,C1693),0)</f>
        <v>8</v>
      </c>
      <c r="E1693" s="9">
        <f t="array" ref="E1693">MIN(IFERROR(FIND(lstNum,tblSalaries[[#This Row],[How many hours of a day you work on Excel]],B1693+1),""))</f>
        <v>31</v>
      </c>
      <c r="F1693" s="9">
        <f t="array" ref="F1693">SUMPRODUCT(COUNTIF(lstDigits,MID(tblSalaries[[#This Row],[How many hours of a day you work on Excel]],ROW($1:$9)+1,1)))</f>
        <v>1</v>
      </c>
      <c r="G1693" s="11" t="str">
        <f t="array" ref="G1693">IFERROR(IF(D1693=1*MID(tblSalaries[[#This Row],[How many hours of a day you work on Excel]],E1693,F1693),"",1*MID(tblSalaries[[#This Row],[How many hours of a day you work on Excel]],E1693,F1693)),0)</f>
        <v/>
      </c>
      <c r="H1693" s="11">
        <f t="shared" si="81"/>
        <v>8</v>
      </c>
      <c r="I1693" s="11">
        <f t="shared" si="82"/>
        <v>8</v>
      </c>
      <c r="J1693" s="11">
        <f t="shared" si="80"/>
        <v>8</v>
      </c>
    </row>
    <row r="1694" spans="2:10">
      <c r="B1694" s="9">
        <f t="array" ref="B1694">MIN(IFERROR(FIND(lstNum,tblSalaries[[#This Row],[How many hours of a day you work on Excel]]),""))</f>
        <v>1</v>
      </c>
      <c r="C1694" s="9">
        <f t="array" ref="C1694">SUMPRODUCT(COUNTIF(lstDigits,MID(tblSalaries[[#This Row],[How many hours of a day you work on Excel]],ROW($1:$9),1)))</f>
        <v>2</v>
      </c>
      <c r="D1694" s="11">
        <f t="array" ref="D1694">IFERROR(1*MID(tblSalaries[[#This Row],[How many hours of a day you work on Excel]],B1694,C1694),0)</f>
        <v>2</v>
      </c>
      <c r="E1694" s="9">
        <f t="array" ref="E1694">MIN(IFERROR(FIND(lstNum,tblSalaries[[#This Row],[How many hours of a day you work on Excel]],B1694+1),""))</f>
        <v>6</v>
      </c>
      <c r="F1694" s="9">
        <f t="array" ref="F1694">SUMPRODUCT(COUNTIF(lstDigits,MID(tblSalaries[[#This Row],[How many hours of a day you work on Excel]],ROW($1:$9)+1,1)))</f>
        <v>1</v>
      </c>
      <c r="G1694" s="11">
        <f t="array" ref="G1694">IFERROR(IF(D1694=1*MID(tblSalaries[[#This Row],[How many hours of a day you work on Excel]],E1694,F1694),"",1*MID(tblSalaries[[#This Row],[How many hours of a day you work on Excel]],E1694,F1694)),0)</f>
        <v>3</v>
      </c>
      <c r="H1694" s="11">
        <f t="shared" si="81"/>
        <v>2.5</v>
      </c>
      <c r="I1694" s="11">
        <f t="shared" si="82"/>
        <v>2</v>
      </c>
      <c r="J1694" s="11">
        <f t="shared" si="80"/>
        <v>3</v>
      </c>
    </row>
    <row r="1695" spans="2:10">
      <c r="B1695" s="9">
        <f t="array" ref="B1695">MIN(IFERROR(FIND(lstNum,tblSalaries[[#This Row],[How many hours of a day you work on Excel]]),""))</f>
        <v>1</v>
      </c>
      <c r="C1695" s="9">
        <f t="array" ref="C1695">SUMPRODUCT(COUNTIF(lstDigits,MID(tblSalaries[[#This Row],[How many hours of a day you work on Excel]],ROW($1:$9),1)))</f>
        <v>2</v>
      </c>
      <c r="D1695" s="11">
        <f t="array" ref="D1695">IFERROR(1*MID(tblSalaries[[#This Row],[How many hours of a day you work on Excel]],B1695,C1695),0)</f>
        <v>4</v>
      </c>
      <c r="E1695" s="9">
        <f t="array" ref="E1695">MIN(IFERROR(FIND(lstNum,tblSalaries[[#This Row],[How many hours of a day you work on Excel]],B1695+1),""))</f>
        <v>6</v>
      </c>
      <c r="F1695" s="9">
        <f t="array" ref="F1695">SUMPRODUCT(COUNTIF(lstDigits,MID(tblSalaries[[#This Row],[How many hours of a day you work on Excel]],ROW($1:$9)+1,1)))</f>
        <v>1</v>
      </c>
      <c r="G1695" s="11">
        <f t="array" ref="G1695">IFERROR(IF(D1695=1*MID(tblSalaries[[#This Row],[How many hours of a day you work on Excel]],E1695,F1695),"",1*MID(tblSalaries[[#This Row],[How many hours of a day you work on Excel]],E1695,F1695)),0)</f>
        <v>6</v>
      </c>
      <c r="H1695" s="11">
        <f t="shared" si="81"/>
        <v>5</v>
      </c>
      <c r="I1695" s="11">
        <f t="shared" si="82"/>
        <v>4</v>
      </c>
      <c r="J1695" s="11">
        <f t="shared" si="80"/>
        <v>6</v>
      </c>
    </row>
    <row r="1696" spans="2:10">
      <c r="B1696" s="9">
        <f t="array" ref="B1696">MIN(IFERROR(FIND(lstNum,tblSalaries[[#This Row],[How many hours of a day you work on Excel]]),""))</f>
        <v>1</v>
      </c>
      <c r="C1696" s="9">
        <f t="array" ref="C1696">SUMPRODUCT(COUNTIF(lstDigits,MID(tblSalaries[[#This Row],[How many hours of a day you work on Excel]],ROW($1:$9),1)))</f>
        <v>2</v>
      </c>
      <c r="D1696" s="11">
        <f t="array" ref="D1696">IFERROR(1*MID(tblSalaries[[#This Row],[How many hours of a day you work on Excel]],B1696,C1696),0)</f>
        <v>4</v>
      </c>
      <c r="E1696" s="9">
        <f t="array" ref="E1696">MIN(IFERROR(FIND(lstNum,tblSalaries[[#This Row],[How many hours of a day you work on Excel]],B1696+1),""))</f>
        <v>6</v>
      </c>
      <c r="F1696" s="9">
        <f t="array" ref="F1696">SUMPRODUCT(COUNTIF(lstDigits,MID(tblSalaries[[#This Row],[How many hours of a day you work on Excel]],ROW($1:$9)+1,1)))</f>
        <v>1</v>
      </c>
      <c r="G1696" s="11">
        <f t="array" ref="G1696">IFERROR(IF(D1696=1*MID(tblSalaries[[#This Row],[How many hours of a day you work on Excel]],E1696,F1696),"",1*MID(tblSalaries[[#This Row],[How many hours of a day you work on Excel]],E1696,F1696)),0)</f>
        <v>6</v>
      </c>
      <c r="H1696" s="11">
        <f t="shared" si="81"/>
        <v>5</v>
      </c>
      <c r="I1696" s="11">
        <f t="shared" si="82"/>
        <v>4</v>
      </c>
      <c r="J1696" s="11">
        <f t="shared" si="80"/>
        <v>6</v>
      </c>
    </row>
    <row r="1697" spans="2:10">
      <c r="B1697" s="9">
        <f t="array" ref="B1697">MIN(IFERROR(FIND(lstNum,tblSalaries[[#This Row],[How many hours of a day you work on Excel]]),""))</f>
        <v>1</v>
      </c>
      <c r="C1697" s="9">
        <f t="array" ref="C1697">SUMPRODUCT(COUNTIF(lstDigits,MID(tblSalaries[[#This Row],[How many hours of a day you work on Excel]],ROW($1:$9),1)))</f>
        <v>2</v>
      </c>
      <c r="D1697" s="11">
        <f t="array" ref="D1697">IFERROR(1*MID(tblSalaries[[#This Row],[How many hours of a day you work on Excel]],B1697,C1697),0)</f>
        <v>1</v>
      </c>
      <c r="E1697" s="9">
        <f t="array" ref="E1697">MIN(IFERROR(FIND(lstNum,tblSalaries[[#This Row],[How many hours of a day you work on Excel]],B1697+1),""))</f>
        <v>6</v>
      </c>
      <c r="F1697" s="9">
        <f t="array" ref="F1697">SUMPRODUCT(COUNTIF(lstDigits,MID(tblSalaries[[#This Row],[How many hours of a day you work on Excel]],ROW($1:$9)+1,1)))</f>
        <v>1</v>
      </c>
      <c r="G1697" s="11">
        <f t="array" ref="G1697">IFERROR(IF(D1697=1*MID(tblSalaries[[#This Row],[How many hours of a day you work on Excel]],E1697,F1697),"",1*MID(tblSalaries[[#This Row],[How many hours of a day you work on Excel]],E1697,F1697)),0)</f>
        <v>2</v>
      </c>
      <c r="H1697" s="11">
        <f t="shared" si="81"/>
        <v>1.5</v>
      </c>
      <c r="I1697" s="11">
        <f t="shared" si="82"/>
        <v>1</v>
      </c>
      <c r="J1697" s="11">
        <f t="shared" si="80"/>
        <v>2</v>
      </c>
    </row>
    <row r="1698" spans="2:10">
      <c r="B1698" s="9">
        <f t="array" ref="B1698">MIN(IFERROR(FIND(lstNum,tblSalaries[[#This Row],[How many hours of a day you work on Excel]]),""))</f>
        <v>1</v>
      </c>
      <c r="C1698" s="9">
        <f t="array" ref="C1698">SUMPRODUCT(COUNTIF(lstDigits,MID(tblSalaries[[#This Row],[How many hours of a day you work on Excel]],ROW($1:$9),1)))</f>
        <v>2</v>
      </c>
      <c r="D1698" s="11">
        <f t="array" ref="D1698">IFERROR(1*MID(tblSalaries[[#This Row],[How many hours of a day you work on Excel]],B1698,C1698),0)</f>
        <v>4</v>
      </c>
      <c r="E1698" s="9">
        <f t="array" ref="E1698">MIN(IFERROR(FIND(lstNum,tblSalaries[[#This Row],[How many hours of a day you work on Excel]],B1698+1),""))</f>
        <v>6</v>
      </c>
      <c r="F1698" s="9">
        <f t="array" ref="F1698">SUMPRODUCT(COUNTIF(lstDigits,MID(tblSalaries[[#This Row],[How many hours of a day you work on Excel]],ROW($1:$9)+1,1)))</f>
        <v>1</v>
      </c>
      <c r="G1698" s="11">
        <f t="array" ref="G1698">IFERROR(IF(D1698=1*MID(tblSalaries[[#This Row],[How many hours of a day you work on Excel]],E1698,F1698),"",1*MID(tblSalaries[[#This Row],[How many hours of a day you work on Excel]],E1698,F1698)),0)</f>
        <v>6</v>
      </c>
      <c r="H1698" s="11">
        <f t="shared" si="81"/>
        <v>5</v>
      </c>
      <c r="I1698" s="11">
        <f t="shared" si="82"/>
        <v>4</v>
      </c>
      <c r="J1698" s="11">
        <f t="shared" si="80"/>
        <v>6</v>
      </c>
    </row>
    <row r="1699" spans="2:10">
      <c r="B1699" s="9">
        <f t="array" ref="B1699">MIN(IFERROR(FIND(lstNum,tblSalaries[[#This Row],[How many hours of a day you work on Excel]]),""))</f>
        <v>1</v>
      </c>
      <c r="C1699" s="9">
        <f t="array" ref="C1699">SUMPRODUCT(COUNTIF(lstDigits,MID(tblSalaries[[#This Row],[How many hours of a day you work on Excel]],ROW($1:$9),1)))</f>
        <v>2</v>
      </c>
      <c r="D1699" s="11">
        <f t="array" ref="D1699">IFERROR(1*MID(tblSalaries[[#This Row],[How many hours of a day you work on Excel]],B1699,C1699),0)</f>
        <v>2</v>
      </c>
      <c r="E1699" s="9">
        <f t="array" ref="E1699">MIN(IFERROR(FIND(lstNum,tblSalaries[[#This Row],[How many hours of a day you work on Excel]],B1699+1),""))</f>
        <v>6</v>
      </c>
      <c r="F1699" s="9">
        <f t="array" ref="F1699">SUMPRODUCT(COUNTIF(lstDigits,MID(tblSalaries[[#This Row],[How many hours of a day you work on Excel]],ROW($1:$9)+1,1)))</f>
        <v>1</v>
      </c>
      <c r="G1699" s="11">
        <f t="array" ref="G1699">IFERROR(IF(D1699=1*MID(tblSalaries[[#This Row],[How many hours of a day you work on Excel]],E1699,F1699),"",1*MID(tblSalaries[[#This Row],[How many hours of a day you work on Excel]],E1699,F1699)),0)</f>
        <v>3</v>
      </c>
      <c r="H1699" s="11">
        <f t="shared" si="81"/>
        <v>2.5</v>
      </c>
      <c r="I1699" s="11">
        <f t="shared" si="82"/>
        <v>2</v>
      </c>
      <c r="J1699" s="11">
        <f t="shared" si="80"/>
        <v>3</v>
      </c>
    </row>
    <row r="1700" spans="2:10">
      <c r="B1700" s="9">
        <f t="array" ref="B1700">MIN(IFERROR(FIND(lstNum,tblSalaries[[#This Row],[How many hours of a day you work on Excel]]),""))</f>
        <v>1</v>
      </c>
      <c r="C1700" s="9">
        <f t="array" ref="C1700">SUMPRODUCT(COUNTIF(lstDigits,MID(tblSalaries[[#This Row],[How many hours of a day you work on Excel]],ROW($1:$9),1)))</f>
        <v>2</v>
      </c>
      <c r="D1700" s="11">
        <f t="array" ref="D1700">IFERROR(1*MID(tblSalaries[[#This Row],[How many hours of a day you work on Excel]],B1700,C1700),0)</f>
        <v>4</v>
      </c>
      <c r="E1700" s="9">
        <f t="array" ref="E1700">MIN(IFERROR(FIND(lstNum,tblSalaries[[#This Row],[How many hours of a day you work on Excel]],B1700+1),""))</f>
        <v>6</v>
      </c>
      <c r="F1700" s="9">
        <f t="array" ref="F1700">SUMPRODUCT(COUNTIF(lstDigits,MID(tblSalaries[[#This Row],[How many hours of a day you work on Excel]],ROW($1:$9)+1,1)))</f>
        <v>1</v>
      </c>
      <c r="G1700" s="11">
        <f t="array" ref="G1700">IFERROR(IF(D1700=1*MID(tblSalaries[[#This Row],[How many hours of a day you work on Excel]],E1700,F1700),"",1*MID(tblSalaries[[#This Row],[How many hours of a day you work on Excel]],E1700,F1700)),0)</f>
        <v>6</v>
      </c>
      <c r="H1700" s="11">
        <f t="shared" si="81"/>
        <v>5</v>
      </c>
      <c r="I1700" s="11">
        <f t="shared" si="82"/>
        <v>4</v>
      </c>
      <c r="J1700" s="11">
        <f t="shared" si="80"/>
        <v>6</v>
      </c>
    </row>
    <row r="1701" spans="2:10">
      <c r="B1701" s="9">
        <f t="array" ref="B1701">MIN(IFERROR(FIND(lstNum,tblSalaries[[#This Row],[How many hours of a day you work on Excel]]),""))</f>
        <v>9</v>
      </c>
      <c r="C1701" s="9">
        <f t="array" ref="C1701">SUMPRODUCT(COUNTIF(lstDigits,MID(tblSalaries[[#This Row],[How many hours of a day you work on Excel]],ROW($1:$9),1)))</f>
        <v>1</v>
      </c>
      <c r="D1701" s="11">
        <f t="array" ref="D1701">IFERROR(1*MID(tblSalaries[[#This Row],[How many hours of a day you work on Excel]],B1701,C1701),0)</f>
        <v>8</v>
      </c>
      <c r="E1701" s="9">
        <f t="array" ref="E1701">MIN(IFERROR(FIND(lstNum,tblSalaries[[#This Row],[How many hours of a day you work on Excel]],B1701+1),""))</f>
        <v>31</v>
      </c>
      <c r="F1701" s="9">
        <f t="array" ref="F1701">SUMPRODUCT(COUNTIF(lstDigits,MID(tblSalaries[[#This Row],[How many hours of a day you work on Excel]],ROW($1:$9)+1,1)))</f>
        <v>1</v>
      </c>
      <c r="G1701" s="11" t="str">
        <f t="array" ref="G1701">IFERROR(IF(D1701=1*MID(tblSalaries[[#This Row],[How many hours of a day you work on Excel]],E1701,F1701),"",1*MID(tblSalaries[[#This Row],[How many hours of a day you work on Excel]],E1701,F1701)),0)</f>
        <v/>
      </c>
      <c r="H1701" s="11">
        <f t="shared" si="81"/>
        <v>8</v>
      </c>
      <c r="I1701" s="11">
        <f t="shared" si="82"/>
        <v>8</v>
      </c>
      <c r="J1701" s="11">
        <f t="shared" si="80"/>
        <v>8</v>
      </c>
    </row>
    <row r="1702" spans="2:10">
      <c r="B1702" s="9">
        <f t="array" ref="B1702">MIN(IFERROR(FIND(lstNum,tblSalaries[[#This Row],[How many hours of a day you work on Excel]]),""))</f>
        <v>1</v>
      </c>
      <c r="C1702" s="9">
        <f t="array" ref="C1702">SUMPRODUCT(COUNTIF(lstDigits,MID(tblSalaries[[#This Row],[How many hours of a day you work on Excel]],ROW($1:$9),1)))</f>
        <v>2</v>
      </c>
      <c r="D1702" s="11">
        <f t="array" ref="D1702">IFERROR(1*MID(tblSalaries[[#This Row],[How many hours of a day you work on Excel]],B1702,C1702),0)</f>
        <v>4</v>
      </c>
      <c r="E1702" s="9">
        <f t="array" ref="E1702">MIN(IFERROR(FIND(lstNum,tblSalaries[[#This Row],[How many hours of a day you work on Excel]],B1702+1),""))</f>
        <v>6</v>
      </c>
      <c r="F1702" s="9">
        <f t="array" ref="F1702">SUMPRODUCT(COUNTIF(lstDigits,MID(tblSalaries[[#This Row],[How many hours of a day you work on Excel]],ROW($1:$9)+1,1)))</f>
        <v>1</v>
      </c>
      <c r="G1702" s="11">
        <f t="array" ref="G1702">IFERROR(IF(D1702=1*MID(tblSalaries[[#This Row],[How many hours of a day you work on Excel]],E1702,F1702),"",1*MID(tblSalaries[[#This Row],[How many hours of a day you work on Excel]],E1702,F1702)),0)</f>
        <v>6</v>
      </c>
      <c r="H1702" s="11">
        <f t="shared" si="81"/>
        <v>5</v>
      </c>
      <c r="I1702" s="11">
        <f t="shared" si="82"/>
        <v>4</v>
      </c>
      <c r="J1702" s="11">
        <f t="shared" si="80"/>
        <v>6</v>
      </c>
    </row>
    <row r="1703" spans="2:10">
      <c r="B1703" s="9">
        <f t="array" ref="B1703">MIN(IFERROR(FIND(lstNum,tblSalaries[[#This Row],[How many hours of a day you work on Excel]]),""))</f>
        <v>1</v>
      </c>
      <c r="C1703" s="9">
        <f t="array" ref="C1703">SUMPRODUCT(COUNTIF(lstDigits,MID(tblSalaries[[#This Row],[How many hours of a day you work on Excel]],ROW($1:$9),1)))</f>
        <v>2</v>
      </c>
      <c r="D1703" s="11">
        <f t="array" ref="D1703">IFERROR(1*MID(tblSalaries[[#This Row],[How many hours of a day you work on Excel]],B1703,C1703),0)</f>
        <v>4</v>
      </c>
      <c r="E1703" s="9">
        <f t="array" ref="E1703">MIN(IFERROR(FIND(lstNum,tblSalaries[[#This Row],[How many hours of a day you work on Excel]],B1703+1),""))</f>
        <v>6</v>
      </c>
      <c r="F1703" s="9">
        <f t="array" ref="F1703">SUMPRODUCT(COUNTIF(lstDigits,MID(tblSalaries[[#This Row],[How many hours of a day you work on Excel]],ROW($1:$9)+1,1)))</f>
        <v>1</v>
      </c>
      <c r="G1703" s="11">
        <f t="array" ref="G1703">IFERROR(IF(D1703=1*MID(tblSalaries[[#This Row],[How many hours of a day you work on Excel]],E1703,F1703),"",1*MID(tblSalaries[[#This Row],[How many hours of a day you work on Excel]],E1703,F1703)),0)</f>
        <v>6</v>
      </c>
      <c r="H1703" s="11">
        <f t="shared" si="81"/>
        <v>5</v>
      </c>
      <c r="I1703" s="11">
        <f t="shared" si="82"/>
        <v>4</v>
      </c>
      <c r="J1703" s="11">
        <f t="shared" si="80"/>
        <v>6</v>
      </c>
    </row>
    <row r="1704" spans="2:10">
      <c r="B1704" s="9">
        <f t="array" ref="B1704">MIN(IFERROR(FIND(lstNum,tblSalaries[[#This Row],[How many hours of a day you work on Excel]]),""))</f>
        <v>9</v>
      </c>
      <c r="C1704" s="9">
        <f t="array" ref="C1704">SUMPRODUCT(COUNTIF(lstDigits,MID(tblSalaries[[#This Row],[How many hours of a day you work on Excel]],ROW($1:$9),1)))</f>
        <v>1</v>
      </c>
      <c r="D1704" s="11">
        <f t="array" ref="D1704">IFERROR(1*MID(tblSalaries[[#This Row],[How many hours of a day you work on Excel]],B1704,C1704),0)</f>
        <v>8</v>
      </c>
      <c r="E1704" s="9">
        <f t="array" ref="E1704">MIN(IFERROR(FIND(lstNum,tblSalaries[[#This Row],[How many hours of a day you work on Excel]],B1704+1),""))</f>
        <v>31</v>
      </c>
      <c r="F1704" s="9">
        <f t="array" ref="F1704">SUMPRODUCT(COUNTIF(lstDigits,MID(tblSalaries[[#This Row],[How many hours of a day you work on Excel]],ROW($1:$9)+1,1)))</f>
        <v>1</v>
      </c>
      <c r="G1704" s="11" t="str">
        <f t="array" ref="G1704">IFERROR(IF(D1704=1*MID(tblSalaries[[#This Row],[How many hours of a day you work on Excel]],E1704,F1704),"",1*MID(tblSalaries[[#This Row],[How many hours of a day you work on Excel]],E1704,F1704)),0)</f>
        <v/>
      </c>
      <c r="H1704" s="11">
        <f t="shared" si="81"/>
        <v>8</v>
      </c>
      <c r="I1704" s="11">
        <f t="shared" si="82"/>
        <v>8</v>
      </c>
      <c r="J1704" s="11">
        <f t="shared" si="80"/>
        <v>8</v>
      </c>
    </row>
    <row r="1705" spans="2:10">
      <c r="B1705" s="9">
        <f t="array" ref="B1705">MIN(IFERROR(FIND(lstNum,tblSalaries[[#This Row],[How many hours of a day you work on Excel]]),""))</f>
        <v>9</v>
      </c>
      <c r="C1705" s="9">
        <f t="array" ref="C1705">SUMPRODUCT(COUNTIF(lstDigits,MID(tblSalaries[[#This Row],[How many hours of a day you work on Excel]],ROW($1:$9),1)))</f>
        <v>1</v>
      </c>
      <c r="D1705" s="11">
        <f t="array" ref="D1705">IFERROR(1*MID(tblSalaries[[#This Row],[How many hours of a day you work on Excel]],B1705,C1705),0)</f>
        <v>8</v>
      </c>
      <c r="E1705" s="9">
        <f t="array" ref="E1705">MIN(IFERROR(FIND(lstNum,tblSalaries[[#This Row],[How many hours of a day you work on Excel]],B1705+1),""))</f>
        <v>31</v>
      </c>
      <c r="F1705" s="9">
        <f t="array" ref="F1705">SUMPRODUCT(COUNTIF(lstDigits,MID(tblSalaries[[#This Row],[How many hours of a day you work on Excel]],ROW($1:$9)+1,1)))</f>
        <v>1</v>
      </c>
      <c r="G1705" s="11" t="str">
        <f t="array" ref="G1705">IFERROR(IF(D1705=1*MID(tblSalaries[[#This Row],[How many hours of a day you work on Excel]],E1705,F1705),"",1*MID(tblSalaries[[#This Row],[How many hours of a day you work on Excel]],E1705,F1705)),0)</f>
        <v/>
      </c>
      <c r="H1705" s="11">
        <f t="shared" si="81"/>
        <v>8</v>
      </c>
      <c r="I1705" s="11">
        <f t="shared" si="82"/>
        <v>8</v>
      </c>
      <c r="J1705" s="11">
        <f t="shared" si="80"/>
        <v>8</v>
      </c>
    </row>
    <row r="1706" spans="2:10">
      <c r="B1706" s="9">
        <f t="array" ref="B1706">MIN(IFERROR(FIND(lstNum,tblSalaries[[#This Row],[How many hours of a day you work on Excel]]),""))</f>
        <v>1</v>
      </c>
      <c r="C1706" s="9">
        <f t="array" ref="C1706">SUMPRODUCT(COUNTIF(lstDigits,MID(tblSalaries[[#This Row],[How many hours of a day you work on Excel]],ROW($1:$9),1)))</f>
        <v>2</v>
      </c>
      <c r="D1706" s="11">
        <f t="array" ref="D1706">IFERROR(1*MID(tblSalaries[[#This Row],[How many hours of a day you work on Excel]],B1706,C1706),0)</f>
        <v>4</v>
      </c>
      <c r="E1706" s="9">
        <f t="array" ref="E1706">MIN(IFERROR(FIND(lstNum,tblSalaries[[#This Row],[How many hours of a day you work on Excel]],B1706+1),""))</f>
        <v>6</v>
      </c>
      <c r="F1706" s="9">
        <f t="array" ref="F1706">SUMPRODUCT(COUNTIF(lstDigits,MID(tblSalaries[[#This Row],[How many hours of a day you work on Excel]],ROW($1:$9)+1,1)))</f>
        <v>1</v>
      </c>
      <c r="G1706" s="11">
        <f t="array" ref="G1706">IFERROR(IF(D1706=1*MID(tblSalaries[[#This Row],[How many hours of a day you work on Excel]],E1706,F1706),"",1*MID(tblSalaries[[#This Row],[How many hours of a day you work on Excel]],E1706,F1706)),0)</f>
        <v>6</v>
      </c>
      <c r="H1706" s="11">
        <f t="shared" si="81"/>
        <v>5</v>
      </c>
      <c r="I1706" s="11">
        <f t="shared" si="82"/>
        <v>4</v>
      </c>
      <c r="J1706" s="11">
        <f t="shared" si="80"/>
        <v>6</v>
      </c>
    </row>
    <row r="1707" spans="2:10">
      <c r="B1707" s="9">
        <f t="array" ref="B1707">MIN(IFERROR(FIND(lstNum,tblSalaries[[#This Row],[How many hours of a day you work on Excel]]),""))</f>
        <v>9</v>
      </c>
      <c r="C1707" s="9">
        <f t="array" ref="C1707">SUMPRODUCT(COUNTIF(lstDigits,MID(tblSalaries[[#This Row],[How many hours of a day you work on Excel]],ROW($1:$9),1)))</f>
        <v>1</v>
      </c>
      <c r="D1707" s="11">
        <f t="array" ref="D1707">IFERROR(1*MID(tblSalaries[[#This Row],[How many hours of a day you work on Excel]],B1707,C1707),0)</f>
        <v>8</v>
      </c>
      <c r="E1707" s="9">
        <f t="array" ref="E1707">MIN(IFERROR(FIND(lstNum,tblSalaries[[#This Row],[How many hours of a day you work on Excel]],B1707+1),""))</f>
        <v>31</v>
      </c>
      <c r="F1707" s="9">
        <f t="array" ref="F1707">SUMPRODUCT(COUNTIF(lstDigits,MID(tblSalaries[[#This Row],[How many hours of a day you work on Excel]],ROW($1:$9)+1,1)))</f>
        <v>1</v>
      </c>
      <c r="G1707" s="11" t="str">
        <f t="array" ref="G1707">IFERROR(IF(D1707=1*MID(tblSalaries[[#This Row],[How many hours of a day you work on Excel]],E1707,F1707),"",1*MID(tblSalaries[[#This Row],[How many hours of a day you work on Excel]],E1707,F1707)),0)</f>
        <v/>
      </c>
      <c r="H1707" s="11">
        <f t="shared" si="81"/>
        <v>8</v>
      </c>
      <c r="I1707" s="11">
        <f t="shared" si="82"/>
        <v>8</v>
      </c>
      <c r="J1707" s="11">
        <f t="shared" si="80"/>
        <v>8</v>
      </c>
    </row>
    <row r="1708" spans="2:10">
      <c r="B1708" s="9">
        <f t="array" ref="B1708">MIN(IFERROR(FIND(lstNum,tblSalaries[[#This Row],[How many hours of a day you work on Excel]]),""))</f>
        <v>1</v>
      </c>
      <c r="C1708" s="9">
        <f t="array" ref="C1708">SUMPRODUCT(COUNTIF(lstDigits,MID(tblSalaries[[#This Row],[How many hours of a day you work on Excel]],ROW($1:$9),1)))</f>
        <v>2</v>
      </c>
      <c r="D1708" s="11">
        <f t="array" ref="D1708">IFERROR(1*MID(tblSalaries[[#This Row],[How many hours of a day you work on Excel]],B1708,C1708),0)</f>
        <v>4</v>
      </c>
      <c r="E1708" s="9">
        <f t="array" ref="E1708">MIN(IFERROR(FIND(lstNum,tblSalaries[[#This Row],[How many hours of a day you work on Excel]],B1708+1),""))</f>
        <v>6</v>
      </c>
      <c r="F1708" s="9">
        <f t="array" ref="F1708">SUMPRODUCT(COUNTIF(lstDigits,MID(tblSalaries[[#This Row],[How many hours of a day you work on Excel]],ROW($1:$9)+1,1)))</f>
        <v>1</v>
      </c>
      <c r="G1708" s="11">
        <f t="array" ref="G1708">IFERROR(IF(D1708=1*MID(tblSalaries[[#This Row],[How many hours of a day you work on Excel]],E1708,F1708),"",1*MID(tblSalaries[[#This Row],[How many hours of a day you work on Excel]],E1708,F1708)),0)</f>
        <v>6</v>
      </c>
      <c r="H1708" s="11">
        <f t="shared" si="81"/>
        <v>5</v>
      </c>
      <c r="I1708" s="11">
        <f t="shared" si="82"/>
        <v>4</v>
      </c>
      <c r="J1708" s="11">
        <f t="shared" si="80"/>
        <v>6</v>
      </c>
    </row>
    <row r="1709" spans="2:10">
      <c r="B1709" s="9">
        <f t="array" ref="B1709">MIN(IFERROR(FIND(lstNum,tblSalaries[[#This Row],[How many hours of a day you work on Excel]]),""))</f>
        <v>1</v>
      </c>
      <c r="C1709" s="9">
        <f t="array" ref="C1709">SUMPRODUCT(COUNTIF(lstDigits,MID(tblSalaries[[#This Row],[How many hours of a day you work on Excel]],ROW($1:$9),1)))</f>
        <v>2</v>
      </c>
      <c r="D1709" s="11">
        <f t="array" ref="D1709">IFERROR(1*MID(tblSalaries[[#This Row],[How many hours of a day you work on Excel]],B1709,C1709),0)</f>
        <v>4</v>
      </c>
      <c r="E1709" s="9">
        <f t="array" ref="E1709">MIN(IFERROR(FIND(lstNum,tblSalaries[[#This Row],[How many hours of a day you work on Excel]],B1709+1),""))</f>
        <v>6</v>
      </c>
      <c r="F1709" s="9">
        <f t="array" ref="F1709">SUMPRODUCT(COUNTIF(lstDigits,MID(tblSalaries[[#This Row],[How many hours of a day you work on Excel]],ROW($1:$9)+1,1)))</f>
        <v>1</v>
      </c>
      <c r="G1709" s="11">
        <f t="array" ref="G1709">IFERROR(IF(D1709=1*MID(tblSalaries[[#This Row],[How many hours of a day you work on Excel]],E1709,F1709),"",1*MID(tblSalaries[[#This Row],[How many hours of a day you work on Excel]],E1709,F1709)),0)</f>
        <v>6</v>
      </c>
      <c r="H1709" s="11">
        <f t="shared" si="81"/>
        <v>5</v>
      </c>
      <c r="I1709" s="11">
        <f t="shared" si="82"/>
        <v>4</v>
      </c>
      <c r="J1709" s="11">
        <f t="shared" si="80"/>
        <v>6</v>
      </c>
    </row>
    <row r="1710" spans="2:10">
      <c r="B1710" s="9">
        <f t="array" ref="B1710">MIN(IFERROR(FIND(lstNum,tblSalaries[[#This Row],[How many hours of a day you work on Excel]]),""))</f>
        <v>9</v>
      </c>
      <c r="C1710" s="9">
        <f t="array" ref="C1710">SUMPRODUCT(COUNTIF(lstDigits,MID(tblSalaries[[#This Row],[How many hours of a day you work on Excel]],ROW($1:$9),1)))</f>
        <v>1</v>
      </c>
      <c r="D1710" s="11">
        <f t="array" ref="D1710">IFERROR(1*MID(tblSalaries[[#This Row],[How many hours of a day you work on Excel]],B1710,C1710),0)</f>
        <v>8</v>
      </c>
      <c r="E1710" s="9">
        <f t="array" ref="E1710">MIN(IFERROR(FIND(lstNum,tblSalaries[[#This Row],[How many hours of a day you work on Excel]],B1710+1),""))</f>
        <v>31</v>
      </c>
      <c r="F1710" s="9">
        <f t="array" ref="F1710">SUMPRODUCT(COUNTIF(lstDigits,MID(tblSalaries[[#This Row],[How many hours of a day you work on Excel]],ROW($1:$9)+1,1)))</f>
        <v>1</v>
      </c>
      <c r="G1710" s="11" t="str">
        <f t="array" ref="G1710">IFERROR(IF(D1710=1*MID(tblSalaries[[#This Row],[How many hours of a day you work on Excel]],E1710,F1710),"",1*MID(tblSalaries[[#This Row],[How many hours of a day you work on Excel]],E1710,F1710)),0)</f>
        <v/>
      </c>
      <c r="H1710" s="11">
        <f t="shared" si="81"/>
        <v>8</v>
      </c>
      <c r="I1710" s="11">
        <f t="shared" si="82"/>
        <v>8</v>
      </c>
      <c r="J1710" s="11">
        <f t="shared" si="80"/>
        <v>8</v>
      </c>
    </row>
    <row r="1711" spans="2:10">
      <c r="B1711" s="9">
        <f t="array" ref="B1711">MIN(IFERROR(FIND(lstNum,tblSalaries[[#This Row],[How many hours of a day you work on Excel]]),""))</f>
        <v>1</v>
      </c>
      <c r="C1711" s="9">
        <f t="array" ref="C1711">SUMPRODUCT(COUNTIF(lstDigits,MID(tblSalaries[[#This Row],[How many hours of a day you work on Excel]],ROW($1:$9),1)))</f>
        <v>2</v>
      </c>
      <c r="D1711" s="11">
        <f t="array" ref="D1711">IFERROR(1*MID(tblSalaries[[#This Row],[How many hours of a day you work on Excel]],B1711,C1711),0)</f>
        <v>4</v>
      </c>
      <c r="E1711" s="9">
        <f t="array" ref="E1711">MIN(IFERROR(FIND(lstNum,tblSalaries[[#This Row],[How many hours of a day you work on Excel]],B1711+1),""))</f>
        <v>6</v>
      </c>
      <c r="F1711" s="9">
        <f t="array" ref="F1711">SUMPRODUCT(COUNTIF(lstDigits,MID(tblSalaries[[#This Row],[How many hours of a day you work on Excel]],ROW($1:$9)+1,1)))</f>
        <v>1</v>
      </c>
      <c r="G1711" s="11">
        <f t="array" ref="G1711">IFERROR(IF(D1711=1*MID(tblSalaries[[#This Row],[How many hours of a day you work on Excel]],E1711,F1711),"",1*MID(tblSalaries[[#This Row],[How many hours of a day you work on Excel]],E1711,F1711)),0)</f>
        <v>6</v>
      </c>
      <c r="H1711" s="11">
        <f t="shared" si="81"/>
        <v>5</v>
      </c>
      <c r="I1711" s="11">
        <f t="shared" si="82"/>
        <v>4</v>
      </c>
      <c r="J1711" s="11">
        <f t="shared" si="80"/>
        <v>6</v>
      </c>
    </row>
    <row r="1712" spans="2:10">
      <c r="B1712" s="9">
        <f t="array" ref="B1712">MIN(IFERROR(FIND(lstNum,tblSalaries[[#This Row],[How many hours of a day you work on Excel]]),""))</f>
        <v>1</v>
      </c>
      <c r="C1712" s="9">
        <f t="array" ref="C1712">SUMPRODUCT(COUNTIF(lstDigits,MID(tblSalaries[[#This Row],[How many hours of a day you work on Excel]],ROW($1:$9),1)))</f>
        <v>2</v>
      </c>
      <c r="D1712" s="11">
        <f t="array" ref="D1712">IFERROR(1*MID(tblSalaries[[#This Row],[How many hours of a day you work on Excel]],B1712,C1712),0)</f>
        <v>4</v>
      </c>
      <c r="E1712" s="9">
        <f t="array" ref="E1712">MIN(IFERROR(FIND(lstNum,tblSalaries[[#This Row],[How many hours of a day you work on Excel]],B1712+1),""))</f>
        <v>6</v>
      </c>
      <c r="F1712" s="9">
        <f t="array" ref="F1712">SUMPRODUCT(COUNTIF(lstDigits,MID(tblSalaries[[#This Row],[How many hours of a day you work on Excel]],ROW($1:$9)+1,1)))</f>
        <v>1</v>
      </c>
      <c r="G1712" s="11">
        <f t="array" ref="G1712">IFERROR(IF(D1712=1*MID(tblSalaries[[#This Row],[How many hours of a day you work on Excel]],E1712,F1712),"",1*MID(tblSalaries[[#This Row],[How many hours of a day you work on Excel]],E1712,F1712)),0)</f>
        <v>6</v>
      </c>
      <c r="H1712" s="11">
        <f t="shared" si="81"/>
        <v>5</v>
      </c>
      <c r="I1712" s="11">
        <f t="shared" si="82"/>
        <v>4</v>
      </c>
      <c r="J1712" s="11">
        <f t="shared" si="80"/>
        <v>6</v>
      </c>
    </row>
    <row r="1713" spans="2:10">
      <c r="B1713" s="9">
        <f t="array" ref="B1713">MIN(IFERROR(FIND(lstNum,tblSalaries[[#This Row],[How many hours of a day you work on Excel]]),""))</f>
        <v>1</v>
      </c>
      <c r="C1713" s="9">
        <f t="array" ref="C1713">SUMPRODUCT(COUNTIF(lstDigits,MID(tblSalaries[[#This Row],[How many hours of a day you work on Excel]],ROW($1:$9),1)))</f>
        <v>2</v>
      </c>
      <c r="D1713" s="11">
        <f t="array" ref="D1713">IFERROR(1*MID(tblSalaries[[#This Row],[How many hours of a day you work on Excel]],B1713,C1713),0)</f>
        <v>2</v>
      </c>
      <c r="E1713" s="9">
        <f t="array" ref="E1713">MIN(IFERROR(FIND(lstNum,tblSalaries[[#This Row],[How many hours of a day you work on Excel]],B1713+1),""))</f>
        <v>6</v>
      </c>
      <c r="F1713" s="9">
        <f t="array" ref="F1713">SUMPRODUCT(COUNTIF(lstDigits,MID(tblSalaries[[#This Row],[How many hours of a day you work on Excel]],ROW($1:$9)+1,1)))</f>
        <v>1</v>
      </c>
      <c r="G1713" s="11">
        <f t="array" ref="G1713">IFERROR(IF(D1713=1*MID(tblSalaries[[#This Row],[How many hours of a day you work on Excel]],E1713,F1713),"",1*MID(tblSalaries[[#This Row],[How many hours of a day you work on Excel]],E1713,F1713)),0)</f>
        <v>3</v>
      </c>
      <c r="H1713" s="11">
        <f t="shared" si="81"/>
        <v>2.5</v>
      </c>
      <c r="I1713" s="11">
        <f t="shared" si="82"/>
        <v>2</v>
      </c>
      <c r="J1713" s="11">
        <f t="shared" si="80"/>
        <v>3</v>
      </c>
    </row>
    <row r="1714" spans="2:10">
      <c r="B1714" s="9">
        <f t="array" ref="B1714">MIN(IFERROR(FIND(lstNum,tblSalaries[[#This Row],[How many hours of a day you work on Excel]]),""))</f>
        <v>1</v>
      </c>
      <c r="C1714" s="9">
        <f t="array" ref="C1714">SUMPRODUCT(COUNTIF(lstDigits,MID(tblSalaries[[#This Row],[How many hours of a day you work on Excel]],ROW($1:$9),1)))</f>
        <v>2</v>
      </c>
      <c r="D1714" s="11">
        <f t="array" ref="D1714">IFERROR(1*MID(tblSalaries[[#This Row],[How many hours of a day you work on Excel]],B1714,C1714),0)</f>
        <v>4</v>
      </c>
      <c r="E1714" s="9">
        <f t="array" ref="E1714">MIN(IFERROR(FIND(lstNum,tblSalaries[[#This Row],[How many hours of a day you work on Excel]],B1714+1),""))</f>
        <v>6</v>
      </c>
      <c r="F1714" s="9">
        <f t="array" ref="F1714">SUMPRODUCT(COUNTIF(lstDigits,MID(tblSalaries[[#This Row],[How many hours of a day you work on Excel]],ROW($1:$9)+1,1)))</f>
        <v>1</v>
      </c>
      <c r="G1714" s="11">
        <f t="array" ref="G1714">IFERROR(IF(D1714=1*MID(tblSalaries[[#This Row],[How many hours of a day you work on Excel]],E1714,F1714),"",1*MID(tblSalaries[[#This Row],[How many hours of a day you work on Excel]],E1714,F1714)),0)</f>
        <v>6</v>
      </c>
      <c r="H1714" s="11">
        <f t="shared" si="81"/>
        <v>5</v>
      </c>
      <c r="I1714" s="11">
        <f t="shared" si="82"/>
        <v>4</v>
      </c>
      <c r="J1714" s="11">
        <f t="shared" si="80"/>
        <v>6</v>
      </c>
    </row>
    <row r="1715" spans="2:10">
      <c r="B1715" s="9">
        <f t="array" ref="B1715">MIN(IFERROR(FIND(lstNum,tblSalaries[[#This Row],[How many hours of a day you work on Excel]]),""))</f>
        <v>9</v>
      </c>
      <c r="C1715" s="9">
        <f t="array" ref="C1715">SUMPRODUCT(COUNTIF(lstDigits,MID(tblSalaries[[#This Row],[How many hours of a day you work on Excel]],ROW($1:$9),1)))</f>
        <v>1</v>
      </c>
      <c r="D1715" s="11">
        <f t="array" ref="D1715">IFERROR(1*MID(tblSalaries[[#This Row],[How many hours of a day you work on Excel]],B1715,C1715),0)</f>
        <v>8</v>
      </c>
      <c r="E1715" s="9">
        <f t="array" ref="E1715">MIN(IFERROR(FIND(lstNum,tblSalaries[[#This Row],[How many hours of a day you work on Excel]],B1715+1),""))</f>
        <v>31</v>
      </c>
      <c r="F1715" s="9">
        <f t="array" ref="F1715">SUMPRODUCT(COUNTIF(lstDigits,MID(tblSalaries[[#This Row],[How many hours of a day you work on Excel]],ROW($1:$9)+1,1)))</f>
        <v>1</v>
      </c>
      <c r="G1715" s="11" t="str">
        <f t="array" ref="G1715">IFERROR(IF(D1715=1*MID(tblSalaries[[#This Row],[How many hours of a day you work on Excel]],E1715,F1715),"",1*MID(tblSalaries[[#This Row],[How many hours of a day you work on Excel]],E1715,F1715)),0)</f>
        <v/>
      </c>
      <c r="H1715" s="11">
        <f t="shared" si="81"/>
        <v>8</v>
      </c>
      <c r="I1715" s="11">
        <f t="shared" si="82"/>
        <v>8</v>
      </c>
      <c r="J1715" s="11">
        <f t="shared" si="80"/>
        <v>8</v>
      </c>
    </row>
    <row r="1716" spans="2:10">
      <c r="B1716" s="9">
        <f t="array" ref="B1716">MIN(IFERROR(FIND(lstNum,tblSalaries[[#This Row],[How many hours of a day you work on Excel]]),""))</f>
        <v>9</v>
      </c>
      <c r="C1716" s="9">
        <f t="array" ref="C1716">SUMPRODUCT(COUNTIF(lstDigits,MID(tblSalaries[[#This Row],[How many hours of a day you work on Excel]],ROW($1:$9),1)))</f>
        <v>1</v>
      </c>
      <c r="D1716" s="11">
        <f t="array" ref="D1716">IFERROR(1*MID(tblSalaries[[#This Row],[How many hours of a day you work on Excel]],B1716,C1716),0)</f>
        <v>8</v>
      </c>
      <c r="E1716" s="9">
        <f t="array" ref="E1716">MIN(IFERROR(FIND(lstNum,tblSalaries[[#This Row],[How many hours of a day you work on Excel]],B1716+1),""))</f>
        <v>31</v>
      </c>
      <c r="F1716" s="9">
        <f t="array" ref="F1716">SUMPRODUCT(COUNTIF(lstDigits,MID(tblSalaries[[#This Row],[How many hours of a day you work on Excel]],ROW($1:$9)+1,1)))</f>
        <v>1</v>
      </c>
      <c r="G1716" s="11" t="str">
        <f t="array" ref="G1716">IFERROR(IF(D1716=1*MID(tblSalaries[[#This Row],[How many hours of a day you work on Excel]],E1716,F1716),"",1*MID(tblSalaries[[#This Row],[How many hours of a day you work on Excel]],E1716,F1716)),0)</f>
        <v/>
      </c>
      <c r="H1716" s="11">
        <f t="shared" si="81"/>
        <v>8</v>
      </c>
      <c r="I1716" s="11">
        <f t="shared" si="82"/>
        <v>8</v>
      </c>
      <c r="J1716" s="11">
        <f t="shared" si="80"/>
        <v>8</v>
      </c>
    </row>
    <row r="1717" spans="2:10">
      <c r="B1717" s="9">
        <f t="array" ref="B1717">MIN(IFERROR(FIND(lstNum,tblSalaries[[#This Row],[How many hours of a day you work on Excel]]),""))</f>
        <v>1</v>
      </c>
      <c r="C1717" s="9">
        <f t="array" ref="C1717">SUMPRODUCT(COUNTIF(lstDigits,MID(tblSalaries[[#This Row],[How many hours of a day you work on Excel]],ROW($1:$9),1)))</f>
        <v>2</v>
      </c>
      <c r="D1717" s="11">
        <f t="array" ref="D1717">IFERROR(1*MID(tblSalaries[[#This Row],[How many hours of a day you work on Excel]],B1717,C1717),0)</f>
        <v>2</v>
      </c>
      <c r="E1717" s="9">
        <f t="array" ref="E1717">MIN(IFERROR(FIND(lstNum,tblSalaries[[#This Row],[How many hours of a day you work on Excel]],B1717+1),""))</f>
        <v>6</v>
      </c>
      <c r="F1717" s="9">
        <f t="array" ref="F1717">SUMPRODUCT(COUNTIF(lstDigits,MID(tblSalaries[[#This Row],[How many hours of a day you work on Excel]],ROW($1:$9)+1,1)))</f>
        <v>1</v>
      </c>
      <c r="G1717" s="11">
        <f t="array" ref="G1717">IFERROR(IF(D1717=1*MID(tblSalaries[[#This Row],[How many hours of a day you work on Excel]],E1717,F1717),"",1*MID(tblSalaries[[#This Row],[How many hours of a day you work on Excel]],E1717,F1717)),0)</f>
        <v>3</v>
      </c>
      <c r="H1717" s="11">
        <f t="shared" si="81"/>
        <v>2.5</v>
      </c>
      <c r="I1717" s="11">
        <f t="shared" si="82"/>
        <v>2</v>
      </c>
      <c r="J1717" s="11">
        <f t="shared" si="80"/>
        <v>3</v>
      </c>
    </row>
    <row r="1718" spans="2:10">
      <c r="B1718" s="9">
        <f t="array" ref="B1718">MIN(IFERROR(FIND(lstNum,tblSalaries[[#This Row],[How many hours of a day you work on Excel]]),""))</f>
        <v>1</v>
      </c>
      <c r="C1718" s="9">
        <f t="array" ref="C1718">SUMPRODUCT(COUNTIF(lstDigits,MID(tblSalaries[[#This Row],[How many hours of a day you work on Excel]],ROW($1:$9),1)))</f>
        <v>2</v>
      </c>
      <c r="D1718" s="11">
        <f t="array" ref="D1718">IFERROR(1*MID(tblSalaries[[#This Row],[How many hours of a day you work on Excel]],B1718,C1718),0)</f>
        <v>2</v>
      </c>
      <c r="E1718" s="9">
        <f t="array" ref="E1718">MIN(IFERROR(FIND(lstNum,tblSalaries[[#This Row],[How many hours of a day you work on Excel]],B1718+1),""))</f>
        <v>6</v>
      </c>
      <c r="F1718" s="9">
        <f t="array" ref="F1718">SUMPRODUCT(COUNTIF(lstDigits,MID(tblSalaries[[#This Row],[How many hours of a day you work on Excel]],ROW($1:$9)+1,1)))</f>
        <v>1</v>
      </c>
      <c r="G1718" s="11">
        <f t="array" ref="G1718">IFERROR(IF(D1718=1*MID(tblSalaries[[#This Row],[How many hours of a day you work on Excel]],E1718,F1718),"",1*MID(tblSalaries[[#This Row],[How many hours of a day you work on Excel]],E1718,F1718)),0)</f>
        <v>3</v>
      </c>
      <c r="H1718" s="11">
        <f t="shared" si="81"/>
        <v>2.5</v>
      </c>
      <c r="I1718" s="11">
        <f t="shared" si="82"/>
        <v>2</v>
      </c>
      <c r="J1718" s="11">
        <f t="shared" si="80"/>
        <v>3</v>
      </c>
    </row>
    <row r="1719" spans="2:10">
      <c r="B1719" s="9">
        <f t="array" ref="B1719">MIN(IFERROR(FIND(lstNum,tblSalaries[[#This Row],[How many hours of a day you work on Excel]]),""))</f>
        <v>1</v>
      </c>
      <c r="C1719" s="9">
        <f t="array" ref="C1719">SUMPRODUCT(COUNTIF(lstDigits,MID(tblSalaries[[#This Row],[How many hours of a day you work on Excel]],ROW($1:$9),1)))</f>
        <v>2</v>
      </c>
      <c r="D1719" s="11">
        <f t="array" ref="D1719">IFERROR(1*MID(tblSalaries[[#This Row],[How many hours of a day you work on Excel]],B1719,C1719),0)</f>
        <v>4</v>
      </c>
      <c r="E1719" s="9">
        <f t="array" ref="E1719">MIN(IFERROR(FIND(lstNum,tblSalaries[[#This Row],[How many hours of a day you work on Excel]],B1719+1),""))</f>
        <v>6</v>
      </c>
      <c r="F1719" s="9">
        <f t="array" ref="F1719">SUMPRODUCT(COUNTIF(lstDigits,MID(tblSalaries[[#This Row],[How many hours of a day you work on Excel]],ROW($1:$9)+1,1)))</f>
        <v>1</v>
      </c>
      <c r="G1719" s="11">
        <f t="array" ref="G1719">IFERROR(IF(D1719=1*MID(tblSalaries[[#This Row],[How many hours of a day you work on Excel]],E1719,F1719),"",1*MID(tblSalaries[[#This Row],[How many hours of a day you work on Excel]],E1719,F1719)),0)</f>
        <v>6</v>
      </c>
      <c r="H1719" s="11">
        <f t="shared" si="81"/>
        <v>5</v>
      </c>
      <c r="I1719" s="11">
        <f t="shared" si="82"/>
        <v>4</v>
      </c>
      <c r="J1719" s="11">
        <f t="shared" si="80"/>
        <v>6</v>
      </c>
    </row>
    <row r="1720" spans="2:10">
      <c r="B1720" s="9">
        <f t="array" ref="B1720">MIN(IFERROR(FIND(lstNum,tblSalaries[[#This Row],[How many hours of a day you work on Excel]]),""))</f>
        <v>9</v>
      </c>
      <c r="C1720" s="9">
        <f t="array" ref="C1720">SUMPRODUCT(COUNTIF(lstDigits,MID(tblSalaries[[#This Row],[How many hours of a day you work on Excel]],ROW($1:$9),1)))</f>
        <v>1</v>
      </c>
      <c r="D1720" s="11">
        <f t="array" ref="D1720">IFERROR(1*MID(tblSalaries[[#This Row],[How many hours of a day you work on Excel]],B1720,C1720),0)</f>
        <v>8</v>
      </c>
      <c r="E1720" s="9">
        <f t="array" ref="E1720">MIN(IFERROR(FIND(lstNum,tblSalaries[[#This Row],[How many hours of a day you work on Excel]],B1720+1),""))</f>
        <v>31</v>
      </c>
      <c r="F1720" s="9">
        <f t="array" ref="F1720">SUMPRODUCT(COUNTIF(lstDigits,MID(tblSalaries[[#This Row],[How many hours of a day you work on Excel]],ROW($1:$9)+1,1)))</f>
        <v>1</v>
      </c>
      <c r="G1720" s="11" t="str">
        <f t="array" ref="G1720">IFERROR(IF(D1720=1*MID(tblSalaries[[#This Row],[How many hours of a day you work on Excel]],E1720,F1720),"",1*MID(tblSalaries[[#This Row],[How many hours of a day you work on Excel]],E1720,F1720)),0)</f>
        <v/>
      </c>
      <c r="H1720" s="11">
        <f t="shared" si="81"/>
        <v>8</v>
      </c>
      <c r="I1720" s="11">
        <f t="shared" si="82"/>
        <v>8</v>
      </c>
      <c r="J1720" s="11">
        <f t="shared" si="80"/>
        <v>8</v>
      </c>
    </row>
    <row r="1721" spans="2:10">
      <c r="B1721" s="9">
        <f t="array" ref="B1721">MIN(IFERROR(FIND(lstNum,tblSalaries[[#This Row],[How many hours of a day you work on Excel]]),""))</f>
        <v>9</v>
      </c>
      <c r="C1721" s="9">
        <f t="array" ref="C1721">SUMPRODUCT(COUNTIF(lstDigits,MID(tblSalaries[[#This Row],[How many hours of a day you work on Excel]],ROW($1:$9),1)))</f>
        <v>1</v>
      </c>
      <c r="D1721" s="11">
        <f t="array" ref="D1721">IFERROR(1*MID(tblSalaries[[#This Row],[How many hours of a day you work on Excel]],B1721,C1721),0)</f>
        <v>8</v>
      </c>
      <c r="E1721" s="9">
        <f t="array" ref="E1721">MIN(IFERROR(FIND(lstNum,tblSalaries[[#This Row],[How many hours of a day you work on Excel]],B1721+1),""))</f>
        <v>31</v>
      </c>
      <c r="F1721" s="9">
        <f t="array" ref="F1721">SUMPRODUCT(COUNTIF(lstDigits,MID(tblSalaries[[#This Row],[How many hours of a day you work on Excel]],ROW($1:$9)+1,1)))</f>
        <v>1</v>
      </c>
      <c r="G1721" s="11" t="str">
        <f t="array" ref="G1721">IFERROR(IF(D1721=1*MID(tblSalaries[[#This Row],[How many hours of a day you work on Excel]],E1721,F1721),"",1*MID(tblSalaries[[#This Row],[How many hours of a day you work on Excel]],E1721,F1721)),0)</f>
        <v/>
      </c>
      <c r="H1721" s="11">
        <f t="shared" si="81"/>
        <v>8</v>
      </c>
      <c r="I1721" s="11">
        <f t="shared" si="82"/>
        <v>8</v>
      </c>
      <c r="J1721" s="11">
        <f t="shared" si="80"/>
        <v>8</v>
      </c>
    </row>
    <row r="1722" spans="2:10">
      <c r="B1722" s="9">
        <f t="array" ref="B1722">MIN(IFERROR(FIND(lstNum,tblSalaries[[#This Row],[How many hours of a day you work on Excel]]),""))</f>
        <v>9</v>
      </c>
      <c r="C1722" s="9">
        <f t="array" ref="C1722">SUMPRODUCT(COUNTIF(lstDigits,MID(tblSalaries[[#This Row],[How many hours of a day you work on Excel]],ROW($1:$9),1)))</f>
        <v>1</v>
      </c>
      <c r="D1722" s="11">
        <f t="array" ref="D1722">IFERROR(1*MID(tblSalaries[[#This Row],[How many hours of a day you work on Excel]],B1722,C1722),0)</f>
        <v>8</v>
      </c>
      <c r="E1722" s="9">
        <f t="array" ref="E1722">MIN(IFERROR(FIND(lstNum,tblSalaries[[#This Row],[How many hours of a day you work on Excel]],B1722+1),""))</f>
        <v>31</v>
      </c>
      <c r="F1722" s="9">
        <f t="array" ref="F1722">SUMPRODUCT(COUNTIF(lstDigits,MID(tblSalaries[[#This Row],[How many hours of a day you work on Excel]],ROW($1:$9)+1,1)))</f>
        <v>1</v>
      </c>
      <c r="G1722" s="11" t="str">
        <f t="array" ref="G1722">IFERROR(IF(D1722=1*MID(tblSalaries[[#This Row],[How many hours of a day you work on Excel]],E1722,F1722),"",1*MID(tblSalaries[[#This Row],[How many hours of a day you work on Excel]],E1722,F1722)),0)</f>
        <v/>
      </c>
      <c r="H1722" s="11">
        <f t="shared" si="81"/>
        <v>8</v>
      </c>
      <c r="I1722" s="11">
        <f t="shared" si="82"/>
        <v>8</v>
      </c>
      <c r="J1722" s="11">
        <f t="shared" si="80"/>
        <v>8</v>
      </c>
    </row>
    <row r="1723" spans="2:10">
      <c r="B1723" s="9">
        <f t="array" ref="B1723">MIN(IFERROR(FIND(lstNum,tblSalaries[[#This Row],[How many hours of a day you work on Excel]]),""))</f>
        <v>1</v>
      </c>
      <c r="C1723" s="9">
        <f t="array" ref="C1723">SUMPRODUCT(COUNTIF(lstDigits,MID(tblSalaries[[#This Row],[How many hours of a day you work on Excel]],ROW($1:$9),1)))</f>
        <v>2</v>
      </c>
      <c r="D1723" s="11">
        <f t="array" ref="D1723">IFERROR(1*MID(tblSalaries[[#This Row],[How many hours of a day you work on Excel]],B1723,C1723),0)</f>
        <v>4</v>
      </c>
      <c r="E1723" s="9">
        <f t="array" ref="E1723">MIN(IFERROR(FIND(lstNum,tblSalaries[[#This Row],[How many hours of a day you work on Excel]],B1723+1),""))</f>
        <v>6</v>
      </c>
      <c r="F1723" s="9">
        <f t="array" ref="F1723">SUMPRODUCT(COUNTIF(lstDigits,MID(tblSalaries[[#This Row],[How many hours of a day you work on Excel]],ROW($1:$9)+1,1)))</f>
        <v>1</v>
      </c>
      <c r="G1723" s="11">
        <f t="array" ref="G1723">IFERROR(IF(D1723=1*MID(tblSalaries[[#This Row],[How many hours of a day you work on Excel]],E1723,F1723),"",1*MID(tblSalaries[[#This Row],[How many hours of a day you work on Excel]],E1723,F1723)),0)</f>
        <v>6</v>
      </c>
      <c r="H1723" s="11">
        <f t="shared" si="81"/>
        <v>5</v>
      </c>
      <c r="I1723" s="11">
        <f t="shared" si="82"/>
        <v>4</v>
      </c>
      <c r="J1723" s="11">
        <f t="shared" si="80"/>
        <v>6</v>
      </c>
    </row>
    <row r="1724" spans="2:10">
      <c r="B1724" s="9">
        <f t="array" ref="B1724">MIN(IFERROR(FIND(lstNum,tblSalaries[[#This Row],[How many hours of a day you work on Excel]]),""))</f>
        <v>1</v>
      </c>
      <c r="C1724" s="9">
        <f t="array" ref="C1724">SUMPRODUCT(COUNTIF(lstDigits,MID(tblSalaries[[#This Row],[How many hours of a day you work on Excel]],ROW($1:$9),1)))</f>
        <v>2</v>
      </c>
      <c r="D1724" s="11">
        <f t="array" ref="D1724">IFERROR(1*MID(tblSalaries[[#This Row],[How many hours of a day you work on Excel]],B1724,C1724),0)</f>
        <v>2</v>
      </c>
      <c r="E1724" s="9">
        <f t="array" ref="E1724">MIN(IFERROR(FIND(lstNum,tblSalaries[[#This Row],[How many hours of a day you work on Excel]],B1724+1),""))</f>
        <v>6</v>
      </c>
      <c r="F1724" s="9">
        <f t="array" ref="F1724">SUMPRODUCT(COUNTIF(lstDigits,MID(tblSalaries[[#This Row],[How many hours of a day you work on Excel]],ROW($1:$9)+1,1)))</f>
        <v>1</v>
      </c>
      <c r="G1724" s="11">
        <f t="array" ref="G1724">IFERROR(IF(D1724=1*MID(tblSalaries[[#This Row],[How many hours of a day you work on Excel]],E1724,F1724),"",1*MID(tblSalaries[[#This Row],[How many hours of a day you work on Excel]],E1724,F1724)),0)</f>
        <v>3</v>
      </c>
      <c r="H1724" s="11">
        <f t="shared" si="81"/>
        <v>2.5</v>
      </c>
      <c r="I1724" s="11">
        <f t="shared" si="82"/>
        <v>2</v>
      </c>
      <c r="J1724" s="11">
        <f t="shared" si="80"/>
        <v>3</v>
      </c>
    </row>
    <row r="1725" spans="2:10">
      <c r="B1725" s="9">
        <f t="array" ref="B1725">MIN(IFERROR(FIND(lstNum,tblSalaries[[#This Row],[How many hours of a day you work on Excel]]),""))</f>
        <v>1</v>
      </c>
      <c r="C1725" s="9">
        <f t="array" ref="C1725">SUMPRODUCT(COUNTIF(lstDigits,MID(tblSalaries[[#This Row],[How many hours of a day you work on Excel]],ROW($1:$9),1)))</f>
        <v>2</v>
      </c>
      <c r="D1725" s="11">
        <f t="array" ref="D1725">IFERROR(1*MID(tblSalaries[[#This Row],[How many hours of a day you work on Excel]],B1725,C1725),0)</f>
        <v>2</v>
      </c>
      <c r="E1725" s="9">
        <f t="array" ref="E1725">MIN(IFERROR(FIND(lstNum,tblSalaries[[#This Row],[How many hours of a day you work on Excel]],B1725+1),""))</f>
        <v>6</v>
      </c>
      <c r="F1725" s="9">
        <f t="array" ref="F1725">SUMPRODUCT(COUNTIF(lstDigits,MID(tblSalaries[[#This Row],[How many hours of a day you work on Excel]],ROW($1:$9)+1,1)))</f>
        <v>1</v>
      </c>
      <c r="G1725" s="11">
        <f t="array" ref="G1725">IFERROR(IF(D1725=1*MID(tblSalaries[[#This Row],[How many hours of a day you work on Excel]],E1725,F1725),"",1*MID(tblSalaries[[#This Row],[How many hours of a day you work on Excel]],E1725,F1725)),0)</f>
        <v>3</v>
      </c>
      <c r="H1725" s="11">
        <f t="shared" si="81"/>
        <v>2.5</v>
      </c>
      <c r="I1725" s="11">
        <f t="shared" si="82"/>
        <v>2</v>
      </c>
      <c r="J1725" s="11">
        <f t="shared" si="80"/>
        <v>3</v>
      </c>
    </row>
    <row r="1726" spans="2:10">
      <c r="B1726" s="9">
        <f t="array" ref="B1726">MIN(IFERROR(FIND(lstNum,tblSalaries[[#This Row],[How many hours of a day you work on Excel]]),""))</f>
        <v>9</v>
      </c>
      <c r="C1726" s="9">
        <f t="array" ref="C1726">SUMPRODUCT(COUNTIF(lstDigits,MID(tblSalaries[[#This Row],[How many hours of a day you work on Excel]],ROW($1:$9),1)))</f>
        <v>1</v>
      </c>
      <c r="D1726" s="11">
        <f t="array" ref="D1726">IFERROR(1*MID(tblSalaries[[#This Row],[How many hours of a day you work on Excel]],B1726,C1726),0)</f>
        <v>8</v>
      </c>
      <c r="E1726" s="9">
        <f t="array" ref="E1726">MIN(IFERROR(FIND(lstNum,tblSalaries[[#This Row],[How many hours of a day you work on Excel]],B1726+1),""))</f>
        <v>31</v>
      </c>
      <c r="F1726" s="9">
        <f t="array" ref="F1726">SUMPRODUCT(COUNTIF(lstDigits,MID(tblSalaries[[#This Row],[How many hours of a day you work on Excel]],ROW($1:$9)+1,1)))</f>
        <v>1</v>
      </c>
      <c r="G1726" s="11" t="str">
        <f t="array" ref="G1726">IFERROR(IF(D1726=1*MID(tblSalaries[[#This Row],[How many hours of a day you work on Excel]],E1726,F1726),"",1*MID(tblSalaries[[#This Row],[How many hours of a day you work on Excel]],E1726,F1726)),0)</f>
        <v/>
      </c>
      <c r="H1726" s="11">
        <f t="shared" si="81"/>
        <v>8</v>
      </c>
      <c r="I1726" s="11">
        <f t="shared" si="82"/>
        <v>8</v>
      </c>
      <c r="J1726" s="11">
        <f t="shared" si="80"/>
        <v>8</v>
      </c>
    </row>
    <row r="1727" spans="2:10">
      <c r="B1727" s="9">
        <f t="array" ref="B1727">MIN(IFERROR(FIND(lstNum,tblSalaries[[#This Row],[How many hours of a day you work on Excel]]),""))</f>
        <v>0</v>
      </c>
      <c r="C1727" s="9">
        <f t="array" ref="C1727">SUMPRODUCT(COUNTIF(lstDigits,MID(tblSalaries[[#This Row],[How many hours of a day you work on Excel]],ROW($1:$9),1)))</f>
        <v>4</v>
      </c>
      <c r="D1727" s="11">
        <f t="array" ref="D1727">IFERROR(1*MID(tblSalaries[[#This Row],[How many hours of a day you work on Excel]],B1727,C1727),0)</f>
        <v>0</v>
      </c>
      <c r="E1727" s="9">
        <f t="array" ref="E1727">MIN(IFERROR(FIND(lstNum,tblSalaries[[#This Row],[How many hours of a day you work on Excel]],B1727+1),""))</f>
        <v>0</v>
      </c>
      <c r="F1727" s="9">
        <f t="array" ref="F1727">SUMPRODUCT(COUNTIF(lstDigits,MID(tblSalaries[[#This Row],[How many hours of a day you work on Excel]],ROW($1:$9)+1,1)))</f>
        <v>4</v>
      </c>
      <c r="G1727" s="11">
        <f t="array" ref="G1727">IFERROR(IF(D1727=1*MID(tblSalaries[[#This Row],[How many hours of a day you work on Excel]],E1727,F1727),"",1*MID(tblSalaries[[#This Row],[How many hours of a day you work on Excel]],E1727,F1727)),0)</f>
        <v>0</v>
      </c>
      <c r="H1727" s="11">
        <f t="shared" si="81"/>
        <v>0</v>
      </c>
      <c r="I1727" s="11">
        <f t="shared" si="82"/>
        <v>0</v>
      </c>
      <c r="J1727" s="11">
        <f t="shared" si="80"/>
        <v>0</v>
      </c>
    </row>
    <row r="1728" spans="2:10">
      <c r="B1728" s="9">
        <f t="array" ref="B1728">MIN(IFERROR(FIND(lstNum,tblSalaries[[#This Row],[How many hours of a day you work on Excel]]),""))</f>
        <v>1</v>
      </c>
      <c r="C1728" s="9">
        <f t="array" ref="C1728">SUMPRODUCT(COUNTIF(lstDigits,MID(tblSalaries[[#This Row],[How many hours of a day you work on Excel]],ROW($1:$9),1)))</f>
        <v>2</v>
      </c>
      <c r="D1728" s="11">
        <f t="array" ref="D1728">IFERROR(1*MID(tblSalaries[[#This Row],[How many hours of a day you work on Excel]],B1728,C1728),0)</f>
        <v>4</v>
      </c>
      <c r="E1728" s="9">
        <f t="array" ref="E1728">MIN(IFERROR(FIND(lstNum,tblSalaries[[#This Row],[How many hours of a day you work on Excel]],B1728+1),""))</f>
        <v>6</v>
      </c>
      <c r="F1728" s="9">
        <f t="array" ref="F1728">SUMPRODUCT(COUNTIF(lstDigits,MID(tblSalaries[[#This Row],[How many hours of a day you work on Excel]],ROW($1:$9)+1,1)))</f>
        <v>1</v>
      </c>
      <c r="G1728" s="11">
        <f t="array" ref="G1728">IFERROR(IF(D1728=1*MID(tblSalaries[[#This Row],[How many hours of a day you work on Excel]],E1728,F1728),"",1*MID(tblSalaries[[#This Row],[How many hours of a day you work on Excel]],E1728,F1728)),0)</f>
        <v>6</v>
      </c>
      <c r="H1728" s="11">
        <f t="shared" si="81"/>
        <v>5</v>
      </c>
      <c r="I1728" s="11">
        <f t="shared" si="82"/>
        <v>4</v>
      </c>
      <c r="J1728" s="11">
        <f t="shared" si="80"/>
        <v>6</v>
      </c>
    </row>
    <row r="1729" spans="2:10">
      <c r="B1729" s="9">
        <f t="array" ref="B1729">MIN(IFERROR(FIND(lstNum,tblSalaries[[#This Row],[How many hours of a day you work on Excel]]),""))</f>
        <v>1</v>
      </c>
      <c r="C1729" s="9">
        <f t="array" ref="C1729">SUMPRODUCT(COUNTIF(lstDigits,MID(tblSalaries[[#This Row],[How many hours of a day you work on Excel]],ROW($1:$9),1)))</f>
        <v>2</v>
      </c>
      <c r="D1729" s="11">
        <f t="array" ref="D1729">IFERROR(1*MID(tblSalaries[[#This Row],[How many hours of a day you work on Excel]],B1729,C1729),0)</f>
        <v>4</v>
      </c>
      <c r="E1729" s="9">
        <f t="array" ref="E1729">MIN(IFERROR(FIND(lstNum,tblSalaries[[#This Row],[How many hours of a day you work on Excel]],B1729+1),""))</f>
        <v>6</v>
      </c>
      <c r="F1729" s="9">
        <f t="array" ref="F1729">SUMPRODUCT(COUNTIF(lstDigits,MID(tblSalaries[[#This Row],[How many hours of a day you work on Excel]],ROW($1:$9)+1,1)))</f>
        <v>1</v>
      </c>
      <c r="G1729" s="11">
        <f t="array" ref="G1729">IFERROR(IF(D1729=1*MID(tblSalaries[[#This Row],[How many hours of a day you work on Excel]],E1729,F1729),"",1*MID(tblSalaries[[#This Row],[How many hours of a day you work on Excel]],E1729,F1729)),0)</f>
        <v>6</v>
      </c>
      <c r="H1729" s="11">
        <f t="shared" si="81"/>
        <v>5</v>
      </c>
      <c r="I1729" s="11">
        <f t="shared" si="82"/>
        <v>4</v>
      </c>
      <c r="J1729" s="11">
        <f t="shared" si="80"/>
        <v>6</v>
      </c>
    </row>
    <row r="1730" spans="2:10">
      <c r="B1730" s="9">
        <f t="array" ref="B1730">MIN(IFERROR(FIND(lstNum,tblSalaries[[#This Row],[How many hours of a day you work on Excel]]),""))</f>
        <v>1</v>
      </c>
      <c r="C1730" s="9">
        <f t="array" ref="C1730">SUMPRODUCT(COUNTIF(lstDigits,MID(tblSalaries[[#This Row],[How many hours of a day you work on Excel]],ROW($1:$9),1)))</f>
        <v>2</v>
      </c>
      <c r="D1730" s="11">
        <f t="array" ref="D1730">IFERROR(1*MID(tblSalaries[[#This Row],[How many hours of a day you work on Excel]],B1730,C1730),0)</f>
        <v>2</v>
      </c>
      <c r="E1730" s="9">
        <f t="array" ref="E1730">MIN(IFERROR(FIND(lstNum,tblSalaries[[#This Row],[How many hours of a day you work on Excel]],B1730+1),""))</f>
        <v>6</v>
      </c>
      <c r="F1730" s="9">
        <f t="array" ref="F1730">SUMPRODUCT(COUNTIF(lstDigits,MID(tblSalaries[[#This Row],[How many hours of a day you work on Excel]],ROW($1:$9)+1,1)))</f>
        <v>1</v>
      </c>
      <c r="G1730" s="11">
        <f t="array" ref="G1730">IFERROR(IF(D1730=1*MID(tblSalaries[[#This Row],[How many hours of a day you work on Excel]],E1730,F1730),"",1*MID(tblSalaries[[#This Row],[How many hours of a day you work on Excel]],E1730,F1730)),0)</f>
        <v>3</v>
      </c>
      <c r="H1730" s="11">
        <f t="shared" si="81"/>
        <v>2.5</v>
      </c>
      <c r="I1730" s="11">
        <f t="shared" si="82"/>
        <v>2</v>
      </c>
      <c r="J1730" s="11">
        <f t="shared" si="80"/>
        <v>3</v>
      </c>
    </row>
    <row r="1731" spans="2:10">
      <c r="B1731" s="9">
        <f t="array" ref="B1731">MIN(IFERROR(FIND(lstNum,tblSalaries[[#This Row],[How many hours of a day you work on Excel]]),""))</f>
        <v>9</v>
      </c>
      <c r="C1731" s="9">
        <f t="array" ref="C1731">SUMPRODUCT(COUNTIF(lstDigits,MID(tblSalaries[[#This Row],[How many hours of a day you work on Excel]],ROW($1:$9),1)))</f>
        <v>1</v>
      </c>
      <c r="D1731" s="11">
        <f t="array" ref="D1731">IFERROR(1*MID(tblSalaries[[#This Row],[How many hours of a day you work on Excel]],B1731,C1731),0)</f>
        <v>8</v>
      </c>
      <c r="E1731" s="9">
        <f t="array" ref="E1731">MIN(IFERROR(FIND(lstNum,tblSalaries[[#This Row],[How many hours of a day you work on Excel]],B1731+1),""))</f>
        <v>31</v>
      </c>
      <c r="F1731" s="9">
        <f t="array" ref="F1731">SUMPRODUCT(COUNTIF(lstDigits,MID(tblSalaries[[#This Row],[How many hours of a day you work on Excel]],ROW($1:$9)+1,1)))</f>
        <v>1</v>
      </c>
      <c r="G1731" s="11" t="str">
        <f t="array" ref="G1731">IFERROR(IF(D1731=1*MID(tblSalaries[[#This Row],[How many hours of a day you work on Excel]],E1731,F1731),"",1*MID(tblSalaries[[#This Row],[How many hours of a day you work on Excel]],E1731,F1731)),0)</f>
        <v/>
      </c>
      <c r="H1731" s="11">
        <f t="shared" si="81"/>
        <v>8</v>
      </c>
      <c r="I1731" s="11">
        <f t="shared" si="82"/>
        <v>8</v>
      </c>
      <c r="J1731" s="11">
        <f t="shared" si="80"/>
        <v>8</v>
      </c>
    </row>
    <row r="1732" spans="2:10">
      <c r="B1732" s="9">
        <f t="array" ref="B1732">MIN(IFERROR(FIND(lstNum,tblSalaries[[#This Row],[How many hours of a day you work on Excel]]),""))</f>
        <v>1</v>
      </c>
      <c r="C1732" s="9">
        <f t="array" ref="C1732">SUMPRODUCT(COUNTIF(lstDigits,MID(tblSalaries[[#This Row],[How many hours of a day you work on Excel]],ROW($1:$9),1)))</f>
        <v>2</v>
      </c>
      <c r="D1732" s="11">
        <f t="array" ref="D1732">IFERROR(1*MID(tblSalaries[[#This Row],[How many hours of a day you work on Excel]],B1732,C1732),0)</f>
        <v>2</v>
      </c>
      <c r="E1732" s="9">
        <f t="array" ref="E1732">MIN(IFERROR(FIND(lstNum,tblSalaries[[#This Row],[How many hours of a day you work on Excel]],B1732+1),""))</f>
        <v>6</v>
      </c>
      <c r="F1732" s="9">
        <f t="array" ref="F1732">SUMPRODUCT(COUNTIF(lstDigits,MID(tblSalaries[[#This Row],[How many hours of a day you work on Excel]],ROW($1:$9)+1,1)))</f>
        <v>1</v>
      </c>
      <c r="G1732" s="11">
        <f t="array" ref="G1732">IFERROR(IF(D1732=1*MID(tblSalaries[[#This Row],[How many hours of a day you work on Excel]],E1732,F1732),"",1*MID(tblSalaries[[#This Row],[How many hours of a day you work on Excel]],E1732,F1732)),0)</f>
        <v>3</v>
      </c>
      <c r="H1732" s="11">
        <f t="shared" si="81"/>
        <v>2.5</v>
      </c>
      <c r="I1732" s="11">
        <f t="shared" si="82"/>
        <v>2</v>
      </c>
      <c r="J1732" s="11">
        <f t="shared" si="80"/>
        <v>3</v>
      </c>
    </row>
    <row r="1733" spans="2:10">
      <c r="B1733" s="9">
        <f t="array" ref="B1733">MIN(IFERROR(FIND(lstNum,tblSalaries[[#This Row],[How many hours of a day you work on Excel]]),""))</f>
        <v>9</v>
      </c>
      <c r="C1733" s="9">
        <f t="array" ref="C1733">SUMPRODUCT(COUNTIF(lstDigits,MID(tblSalaries[[#This Row],[How many hours of a day you work on Excel]],ROW($1:$9),1)))</f>
        <v>1</v>
      </c>
      <c r="D1733" s="11">
        <f t="array" ref="D1733">IFERROR(1*MID(tblSalaries[[#This Row],[How many hours of a day you work on Excel]],B1733,C1733),0)</f>
        <v>8</v>
      </c>
      <c r="E1733" s="9">
        <f t="array" ref="E1733">MIN(IFERROR(FIND(lstNum,tblSalaries[[#This Row],[How many hours of a day you work on Excel]],B1733+1),""))</f>
        <v>31</v>
      </c>
      <c r="F1733" s="9">
        <f t="array" ref="F1733">SUMPRODUCT(COUNTIF(lstDigits,MID(tblSalaries[[#This Row],[How many hours of a day you work on Excel]],ROW($1:$9)+1,1)))</f>
        <v>1</v>
      </c>
      <c r="G1733" s="11" t="str">
        <f t="array" ref="G1733">IFERROR(IF(D1733=1*MID(tblSalaries[[#This Row],[How many hours of a day you work on Excel]],E1733,F1733),"",1*MID(tblSalaries[[#This Row],[How many hours of a day you work on Excel]],E1733,F1733)),0)</f>
        <v/>
      </c>
      <c r="H1733" s="11">
        <f t="shared" si="81"/>
        <v>8</v>
      </c>
      <c r="I1733" s="11">
        <f t="shared" si="82"/>
        <v>8</v>
      </c>
      <c r="J1733" s="11">
        <f t="shared" si="80"/>
        <v>8</v>
      </c>
    </row>
    <row r="1734" spans="2:10">
      <c r="B1734" s="9">
        <f t="array" ref="B1734">MIN(IFERROR(FIND(lstNum,tblSalaries[[#This Row],[How many hours of a day you work on Excel]]),""))</f>
        <v>1</v>
      </c>
      <c r="C1734" s="9">
        <f t="array" ref="C1734">SUMPRODUCT(COUNTIF(lstDigits,MID(tblSalaries[[#This Row],[How many hours of a day you work on Excel]],ROW($1:$9),1)))</f>
        <v>2</v>
      </c>
      <c r="D1734" s="11">
        <f t="array" ref="D1734">IFERROR(1*MID(tblSalaries[[#This Row],[How many hours of a day you work on Excel]],B1734,C1734),0)</f>
        <v>4</v>
      </c>
      <c r="E1734" s="9">
        <f t="array" ref="E1734">MIN(IFERROR(FIND(lstNum,tblSalaries[[#This Row],[How many hours of a day you work on Excel]],B1734+1),""))</f>
        <v>6</v>
      </c>
      <c r="F1734" s="9">
        <f t="array" ref="F1734">SUMPRODUCT(COUNTIF(lstDigits,MID(tblSalaries[[#This Row],[How many hours of a day you work on Excel]],ROW($1:$9)+1,1)))</f>
        <v>1</v>
      </c>
      <c r="G1734" s="11">
        <f t="array" ref="G1734">IFERROR(IF(D1734=1*MID(tblSalaries[[#This Row],[How many hours of a day you work on Excel]],E1734,F1734),"",1*MID(tblSalaries[[#This Row],[How many hours of a day you work on Excel]],E1734,F1734)),0)</f>
        <v>6</v>
      </c>
      <c r="H1734" s="11">
        <f t="shared" si="81"/>
        <v>5</v>
      </c>
      <c r="I1734" s="11">
        <f t="shared" si="82"/>
        <v>4</v>
      </c>
      <c r="J1734" s="11">
        <f t="shared" si="80"/>
        <v>6</v>
      </c>
    </row>
    <row r="1735" spans="2:10">
      <c r="B1735" s="9">
        <f t="array" ref="B1735">MIN(IFERROR(FIND(lstNum,tblSalaries[[#This Row],[How many hours of a day you work on Excel]]),""))</f>
        <v>1</v>
      </c>
      <c r="C1735" s="9">
        <f t="array" ref="C1735">SUMPRODUCT(COUNTIF(lstDigits,MID(tblSalaries[[#This Row],[How many hours of a day you work on Excel]],ROW($1:$9),1)))</f>
        <v>2</v>
      </c>
      <c r="D1735" s="11">
        <f t="array" ref="D1735">IFERROR(1*MID(tblSalaries[[#This Row],[How many hours of a day you work on Excel]],B1735,C1735),0)</f>
        <v>4</v>
      </c>
      <c r="E1735" s="9">
        <f t="array" ref="E1735">MIN(IFERROR(FIND(lstNum,tblSalaries[[#This Row],[How many hours of a day you work on Excel]],B1735+1),""))</f>
        <v>6</v>
      </c>
      <c r="F1735" s="9">
        <f t="array" ref="F1735">SUMPRODUCT(COUNTIF(lstDigits,MID(tblSalaries[[#This Row],[How many hours of a day you work on Excel]],ROW($1:$9)+1,1)))</f>
        <v>1</v>
      </c>
      <c r="G1735" s="11">
        <f t="array" ref="G1735">IFERROR(IF(D1735=1*MID(tblSalaries[[#This Row],[How many hours of a day you work on Excel]],E1735,F1735),"",1*MID(tblSalaries[[#This Row],[How many hours of a day you work on Excel]],E1735,F1735)),0)</f>
        <v>6</v>
      </c>
      <c r="H1735" s="11">
        <f t="shared" si="81"/>
        <v>5</v>
      </c>
      <c r="I1735" s="11">
        <f t="shared" si="82"/>
        <v>4</v>
      </c>
      <c r="J1735" s="11">
        <f t="shared" ref="J1735:J1798" si="83">MAX(D1735,G1735)</f>
        <v>6</v>
      </c>
    </row>
    <row r="1736" spans="2:10">
      <c r="B1736" s="9">
        <f t="array" ref="B1736">MIN(IFERROR(FIND(lstNum,tblSalaries[[#This Row],[How many hours of a day you work on Excel]]),""))</f>
        <v>1</v>
      </c>
      <c r="C1736" s="9">
        <f t="array" ref="C1736">SUMPRODUCT(COUNTIF(lstDigits,MID(tblSalaries[[#This Row],[How many hours of a day you work on Excel]],ROW($1:$9),1)))</f>
        <v>2</v>
      </c>
      <c r="D1736" s="11">
        <f t="array" ref="D1736">IFERROR(1*MID(tblSalaries[[#This Row],[How many hours of a day you work on Excel]],B1736,C1736),0)</f>
        <v>2</v>
      </c>
      <c r="E1736" s="9">
        <f t="array" ref="E1736">MIN(IFERROR(FIND(lstNum,tblSalaries[[#This Row],[How many hours of a day you work on Excel]],B1736+1),""))</f>
        <v>6</v>
      </c>
      <c r="F1736" s="9">
        <f t="array" ref="F1736">SUMPRODUCT(COUNTIF(lstDigits,MID(tblSalaries[[#This Row],[How many hours of a day you work on Excel]],ROW($1:$9)+1,1)))</f>
        <v>1</v>
      </c>
      <c r="G1736" s="11">
        <f t="array" ref="G1736">IFERROR(IF(D1736=1*MID(tblSalaries[[#This Row],[How many hours of a day you work on Excel]],E1736,F1736),"",1*MID(tblSalaries[[#This Row],[How many hours of a day you work on Excel]],E1736,F1736)),0)</f>
        <v>3</v>
      </c>
      <c r="H1736" s="11">
        <f t="shared" si="81"/>
        <v>2.5</v>
      </c>
      <c r="I1736" s="11">
        <f t="shared" si="82"/>
        <v>2</v>
      </c>
      <c r="J1736" s="11">
        <f t="shared" si="83"/>
        <v>3</v>
      </c>
    </row>
    <row r="1737" spans="2:10">
      <c r="B1737" s="9">
        <f t="array" ref="B1737">MIN(IFERROR(FIND(lstNum,tblSalaries[[#This Row],[How many hours of a day you work on Excel]]),""))</f>
        <v>1</v>
      </c>
      <c r="C1737" s="9">
        <f t="array" ref="C1737">SUMPRODUCT(COUNTIF(lstDigits,MID(tblSalaries[[#This Row],[How many hours of a day you work on Excel]],ROW($1:$9),1)))</f>
        <v>2</v>
      </c>
      <c r="D1737" s="11">
        <f t="array" ref="D1737">IFERROR(1*MID(tblSalaries[[#This Row],[How many hours of a day you work on Excel]],B1737,C1737),0)</f>
        <v>1</v>
      </c>
      <c r="E1737" s="9">
        <f t="array" ref="E1737">MIN(IFERROR(FIND(lstNum,tblSalaries[[#This Row],[How many hours of a day you work on Excel]],B1737+1),""))</f>
        <v>6</v>
      </c>
      <c r="F1737" s="9">
        <f t="array" ref="F1737">SUMPRODUCT(COUNTIF(lstDigits,MID(tblSalaries[[#This Row],[How many hours of a day you work on Excel]],ROW($1:$9)+1,1)))</f>
        <v>1</v>
      </c>
      <c r="G1737" s="11">
        <f t="array" ref="G1737">IFERROR(IF(D1737=1*MID(tblSalaries[[#This Row],[How many hours of a day you work on Excel]],E1737,F1737),"",1*MID(tblSalaries[[#This Row],[How many hours of a day you work on Excel]],E1737,F1737)),0)</f>
        <v>2</v>
      </c>
      <c r="H1737" s="11">
        <f t="shared" si="81"/>
        <v>1.5</v>
      </c>
      <c r="I1737" s="11">
        <f t="shared" si="82"/>
        <v>1</v>
      </c>
      <c r="J1737" s="11">
        <f t="shared" si="83"/>
        <v>2</v>
      </c>
    </row>
    <row r="1738" spans="2:10">
      <c r="B1738" s="9">
        <f t="array" ref="B1738">MIN(IFERROR(FIND(lstNum,tblSalaries[[#This Row],[How many hours of a day you work on Excel]]),""))</f>
        <v>9</v>
      </c>
      <c r="C1738" s="9">
        <f t="array" ref="C1738">SUMPRODUCT(COUNTIF(lstDigits,MID(tblSalaries[[#This Row],[How many hours of a day you work on Excel]],ROW($1:$9),1)))</f>
        <v>1</v>
      </c>
      <c r="D1738" s="11">
        <f t="array" ref="D1738">IFERROR(1*MID(tblSalaries[[#This Row],[How many hours of a day you work on Excel]],B1738,C1738),0)</f>
        <v>8</v>
      </c>
      <c r="E1738" s="9">
        <f t="array" ref="E1738">MIN(IFERROR(FIND(lstNum,tblSalaries[[#This Row],[How many hours of a day you work on Excel]],B1738+1),""))</f>
        <v>31</v>
      </c>
      <c r="F1738" s="9">
        <f t="array" ref="F1738">SUMPRODUCT(COUNTIF(lstDigits,MID(tblSalaries[[#This Row],[How many hours of a day you work on Excel]],ROW($1:$9)+1,1)))</f>
        <v>1</v>
      </c>
      <c r="G1738" s="11" t="str">
        <f t="array" ref="G1738">IFERROR(IF(D1738=1*MID(tblSalaries[[#This Row],[How many hours of a day you work on Excel]],E1738,F1738),"",1*MID(tblSalaries[[#This Row],[How many hours of a day you work on Excel]],E1738,F1738)),0)</f>
        <v/>
      </c>
      <c r="H1738" s="11">
        <f t="shared" si="81"/>
        <v>8</v>
      </c>
      <c r="I1738" s="11">
        <f t="shared" si="82"/>
        <v>8</v>
      </c>
      <c r="J1738" s="11">
        <f t="shared" si="83"/>
        <v>8</v>
      </c>
    </row>
    <row r="1739" spans="2:10">
      <c r="B1739" s="9">
        <f t="array" ref="B1739">MIN(IFERROR(FIND(lstNum,tblSalaries[[#This Row],[How many hours of a day you work on Excel]]),""))</f>
        <v>9</v>
      </c>
      <c r="C1739" s="9">
        <f t="array" ref="C1739">SUMPRODUCT(COUNTIF(lstDigits,MID(tblSalaries[[#This Row],[How many hours of a day you work on Excel]],ROW($1:$9),1)))</f>
        <v>1</v>
      </c>
      <c r="D1739" s="11">
        <f t="array" ref="D1739">IFERROR(1*MID(tblSalaries[[#This Row],[How many hours of a day you work on Excel]],B1739,C1739),0)</f>
        <v>8</v>
      </c>
      <c r="E1739" s="9">
        <f t="array" ref="E1739">MIN(IFERROR(FIND(lstNum,tblSalaries[[#This Row],[How many hours of a day you work on Excel]],B1739+1),""))</f>
        <v>31</v>
      </c>
      <c r="F1739" s="9">
        <f t="array" ref="F1739">SUMPRODUCT(COUNTIF(lstDigits,MID(tblSalaries[[#This Row],[How many hours of a day you work on Excel]],ROW($1:$9)+1,1)))</f>
        <v>1</v>
      </c>
      <c r="G1739" s="11" t="str">
        <f t="array" ref="G1739">IFERROR(IF(D1739=1*MID(tblSalaries[[#This Row],[How many hours of a day you work on Excel]],E1739,F1739),"",1*MID(tblSalaries[[#This Row],[How many hours of a day you work on Excel]],E1739,F1739)),0)</f>
        <v/>
      </c>
      <c r="H1739" s="11">
        <f t="shared" si="81"/>
        <v>8</v>
      </c>
      <c r="I1739" s="11">
        <f t="shared" si="82"/>
        <v>8</v>
      </c>
      <c r="J1739" s="11">
        <f t="shared" si="83"/>
        <v>8</v>
      </c>
    </row>
    <row r="1740" spans="2:10">
      <c r="B1740" s="9">
        <f t="array" ref="B1740">MIN(IFERROR(FIND(lstNum,tblSalaries[[#This Row],[How many hours of a day you work on Excel]]),""))</f>
        <v>9</v>
      </c>
      <c r="C1740" s="9">
        <f t="array" ref="C1740">SUMPRODUCT(COUNTIF(lstDigits,MID(tblSalaries[[#This Row],[How many hours of a day you work on Excel]],ROW($1:$9),1)))</f>
        <v>1</v>
      </c>
      <c r="D1740" s="11">
        <f t="array" ref="D1740">IFERROR(1*MID(tblSalaries[[#This Row],[How many hours of a day you work on Excel]],B1740,C1740),0)</f>
        <v>8</v>
      </c>
      <c r="E1740" s="9">
        <f t="array" ref="E1740">MIN(IFERROR(FIND(lstNum,tblSalaries[[#This Row],[How many hours of a day you work on Excel]],B1740+1),""))</f>
        <v>31</v>
      </c>
      <c r="F1740" s="9">
        <f t="array" ref="F1740">SUMPRODUCT(COUNTIF(lstDigits,MID(tblSalaries[[#This Row],[How many hours of a day you work on Excel]],ROW($1:$9)+1,1)))</f>
        <v>1</v>
      </c>
      <c r="G1740" s="11" t="str">
        <f t="array" ref="G1740">IFERROR(IF(D1740=1*MID(tblSalaries[[#This Row],[How many hours of a day you work on Excel]],E1740,F1740),"",1*MID(tblSalaries[[#This Row],[How many hours of a day you work on Excel]],E1740,F1740)),0)</f>
        <v/>
      </c>
      <c r="H1740" s="11">
        <f t="shared" si="81"/>
        <v>8</v>
      </c>
      <c r="I1740" s="11">
        <f t="shared" si="82"/>
        <v>8</v>
      </c>
      <c r="J1740" s="11">
        <f t="shared" si="83"/>
        <v>8</v>
      </c>
    </row>
    <row r="1741" spans="2:10">
      <c r="B1741" s="9">
        <f t="array" ref="B1741">MIN(IFERROR(FIND(lstNum,tblSalaries[[#This Row],[How many hours of a day you work on Excel]]),""))</f>
        <v>1</v>
      </c>
      <c r="C1741" s="9">
        <f t="array" ref="C1741">SUMPRODUCT(COUNTIF(lstDigits,MID(tblSalaries[[#This Row],[How many hours of a day you work on Excel]],ROW($1:$9),1)))</f>
        <v>2</v>
      </c>
      <c r="D1741" s="11">
        <f t="array" ref="D1741">IFERROR(1*MID(tblSalaries[[#This Row],[How many hours of a day you work on Excel]],B1741,C1741),0)</f>
        <v>2</v>
      </c>
      <c r="E1741" s="9">
        <f t="array" ref="E1741">MIN(IFERROR(FIND(lstNum,tblSalaries[[#This Row],[How many hours of a day you work on Excel]],B1741+1),""))</f>
        <v>6</v>
      </c>
      <c r="F1741" s="9">
        <f t="array" ref="F1741">SUMPRODUCT(COUNTIF(lstDigits,MID(tblSalaries[[#This Row],[How many hours of a day you work on Excel]],ROW($1:$9)+1,1)))</f>
        <v>1</v>
      </c>
      <c r="G1741" s="11">
        <f t="array" ref="G1741">IFERROR(IF(D1741=1*MID(tblSalaries[[#This Row],[How many hours of a day you work on Excel]],E1741,F1741),"",1*MID(tblSalaries[[#This Row],[How many hours of a day you work on Excel]],E1741,F1741)),0)</f>
        <v>3</v>
      </c>
      <c r="H1741" s="11">
        <f t="shared" si="81"/>
        <v>2.5</v>
      </c>
      <c r="I1741" s="11">
        <f t="shared" si="82"/>
        <v>2</v>
      </c>
      <c r="J1741" s="11">
        <f t="shared" si="83"/>
        <v>3</v>
      </c>
    </row>
    <row r="1742" spans="2:10">
      <c r="B1742" s="9">
        <f t="array" ref="B1742">MIN(IFERROR(FIND(lstNum,tblSalaries[[#This Row],[How many hours of a day you work on Excel]]),""))</f>
        <v>1</v>
      </c>
      <c r="C1742" s="9">
        <f t="array" ref="C1742">SUMPRODUCT(COUNTIF(lstDigits,MID(tblSalaries[[#This Row],[How many hours of a day you work on Excel]],ROW($1:$9),1)))</f>
        <v>2</v>
      </c>
      <c r="D1742" s="11">
        <f t="array" ref="D1742">IFERROR(1*MID(tblSalaries[[#This Row],[How many hours of a day you work on Excel]],B1742,C1742),0)</f>
        <v>1</v>
      </c>
      <c r="E1742" s="9">
        <f t="array" ref="E1742">MIN(IFERROR(FIND(lstNum,tblSalaries[[#This Row],[How many hours of a day you work on Excel]],B1742+1),""))</f>
        <v>6</v>
      </c>
      <c r="F1742" s="9">
        <f t="array" ref="F1742">SUMPRODUCT(COUNTIF(lstDigits,MID(tblSalaries[[#This Row],[How many hours of a day you work on Excel]],ROW($1:$9)+1,1)))</f>
        <v>1</v>
      </c>
      <c r="G1742" s="11">
        <f t="array" ref="G1742">IFERROR(IF(D1742=1*MID(tblSalaries[[#This Row],[How many hours of a day you work on Excel]],E1742,F1742),"",1*MID(tblSalaries[[#This Row],[How many hours of a day you work on Excel]],E1742,F1742)),0)</f>
        <v>2</v>
      </c>
      <c r="H1742" s="11">
        <f t="shared" si="81"/>
        <v>1.5</v>
      </c>
      <c r="I1742" s="11">
        <f t="shared" si="82"/>
        <v>1</v>
      </c>
      <c r="J1742" s="11">
        <f t="shared" si="83"/>
        <v>2</v>
      </c>
    </row>
    <row r="1743" spans="2:10">
      <c r="B1743" s="9">
        <f t="array" ref="B1743">MIN(IFERROR(FIND(lstNum,tblSalaries[[#This Row],[How many hours of a day you work on Excel]]),""))</f>
        <v>1</v>
      </c>
      <c r="C1743" s="9">
        <f t="array" ref="C1743">SUMPRODUCT(COUNTIF(lstDigits,MID(tblSalaries[[#This Row],[How many hours of a day you work on Excel]],ROW($1:$9),1)))</f>
        <v>2</v>
      </c>
      <c r="D1743" s="11">
        <f t="array" ref="D1743">IFERROR(1*MID(tblSalaries[[#This Row],[How many hours of a day you work on Excel]],B1743,C1743),0)</f>
        <v>1</v>
      </c>
      <c r="E1743" s="9">
        <f t="array" ref="E1743">MIN(IFERROR(FIND(lstNum,tblSalaries[[#This Row],[How many hours of a day you work on Excel]],B1743+1),""))</f>
        <v>6</v>
      </c>
      <c r="F1743" s="9">
        <f t="array" ref="F1743">SUMPRODUCT(COUNTIF(lstDigits,MID(tblSalaries[[#This Row],[How many hours of a day you work on Excel]],ROW($1:$9)+1,1)))</f>
        <v>1</v>
      </c>
      <c r="G1743" s="11">
        <f t="array" ref="G1743">IFERROR(IF(D1743=1*MID(tblSalaries[[#This Row],[How many hours of a day you work on Excel]],E1743,F1743),"",1*MID(tblSalaries[[#This Row],[How many hours of a day you work on Excel]],E1743,F1743)),0)</f>
        <v>2</v>
      </c>
      <c r="H1743" s="11">
        <f t="shared" si="81"/>
        <v>1.5</v>
      </c>
      <c r="I1743" s="11">
        <f t="shared" si="82"/>
        <v>1</v>
      </c>
      <c r="J1743" s="11">
        <f t="shared" si="83"/>
        <v>2</v>
      </c>
    </row>
    <row r="1744" spans="2:10">
      <c r="B1744" s="9">
        <f t="array" ref="B1744">MIN(IFERROR(FIND(lstNum,tblSalaries[[#This Row],[How many hours of a day you work on Excel]]),""))</f>
        <v>9</v>
      </c>
      <c r="C1744" s="9">
        <f t="array" ref="C1744">SUMPRODUCT(COUNTIF(lstDigits,MID(tblSalaries[[#This Row],[How many hours of a day you work on Excel]],ROW($1:$9),1)))</f>
        <v>1</v>
      </c>
      <c r="D1744" s="11">
        <f t="array" ref="D1744">IFERROR(1*MID(tblSalaries[[#This Row],[How many hours of a day you work on Excel]],B1744,C1744),0)</f>
        <v>8</v>
      </c>
      <c r="E1744" s="9">
        <f t="array" ref="E1744">MIN(IFERROR(FIND(lstNum,tblSalaries[[#This Row],[How many hours of a day you work on Excel]],B1744+1),""))</f>
        <v>31</v>
      </c>
      <c r="F1744" s="9">
        <f t="array" ref="F1744">SUMPRODUCT(COUNTIF(lstDigits,MID(tblSalaries[[#This Row],[How many hours of a day you work on Excel]],ROW($1:$9)+1,1)))</f>
        <v>1</v>
      </c>
      <c r="G1744" s="11" t="str">
        <f t="array" ref="G1744">IFERROR(IF(D1744=1*MID(tblSalaries[[#This Row],[How many hours of a day you work on Excel]],E1744,F1744),"",1*MID(tblSalaries[[#This Row],[How many hours of a day you work on Excel]],E1744,F1744)),0)</f>
        <v/>
      </c>
      <c r="H1744" s="11">
        <f t="shared" si="81"/>
        <v>8</v>
      </c>
      <c r="I1744" s="11">
        <f t="shared" si="82"/>
        <v>8</v>
      </c>
      <c r="J1744" s="11">
        <f t="shared" si="83"/>
        <v>8</v>
      </c>
    </row>
    <row r="1745" spans="2:10">
      <c r="B1745" s="9">
        <f t="array" ref="B1745">MIN(IFERROR(FIND(lstNum,tblSalaries[[#This Row],[How many hours of a day you work on Excel]]),""))</f>
        <v>1</v>
      </c>
      <c r="C1745" s="9">
        <f t="array" ref="C1745">SUMPRODUCT(COUNTIF(lstDigits,MID(tblSalaries[[#This Row],[How many hours of a day you work on Excel]],ROW($1:$9),1)))</f>
        <v>2</v>
      </c>
      <c r="D1745" s="11">
        <f t="array" ref="D1745">IFERROR(1*MID(tblSalaries[[#This Row],[How many hours of a day you work on Excel]],B1745,C1745),0)</f>
        <v>4</v>
      </c>
      <c r="E1745" s="9">
        <f t="array" ref="E1745">MIN(IFERROR(FIND(lstNum,tblSalaries[[#This Row],[How many hours of a day you work on Excel]],B1745+1),""))</f>
        <v>6</v>
      </c>
      <c r="F1745" s="9">
        <f t="array" ref="F1745">SUMPRODUCT(COUNTIF(lstDigits,MID(tblSalaries[[#This Row],[How many hours of a day you work on Excel]],ROW($1:$9)+1,1)))</f>
        <v>1</v>
      </c>
      <c r="G1745" s="11">
        <f t="array" ref="G1745">IFERROR(IF(D1745=1*MID(tblSalaries[[#This Row],[How many hours of a day you work on Excel]],E1745,F1745),"",1*MID(tblSalaries[[#This Row],[How many hours of a day you work on Excel]],E1745,F1745)),0)</f>
        <v>6</v>
      </c>
      <c r="H1745" s="11">
        <f t="shared" si="81"/>
        <v>5</v>
      </c>
      <c r="I1745" s="11">
        <f t="shared" si="82"/>
        <v>4</v>
      </c>
      <c r="J1745" s="11">
        <f t="shared" si="83"/>
        <v>6</v>
      </c>
    </row>
    <row r="1746" spans="2:10">
      <c r="B1746" s="9">
        <f t="array" ref="B1746">MIN(IFERROR(FIND(lstNum,tblSalaries[[#This Row],[How many hours of a day you work on Excel]]),""))</f>
        <v>1</v>
      </c>
      <c r="C1746" s="9">
        <f t="array" ref="C1746">SUMPRODUCT(COUNTIF(lstDigits,MID(tblSalaries[[#This Row],[How many hours of a day you work on Excel]],ROW($1:$9),1)))</f>
        <v>2</v>
      </c>
      <c r="D1746" s="11">
        <f t="array" ref="D1746">IFERROR(1*MID(tblSalaries[[#This Row],[How many hours of a day you work on Excel]],B1746,C1746),0)</f>
        <v>2</v>
      </c>
      <c r="E1746" s="9">
        <f t="array" ref="E1746">MIN(IFERROR(FIND(lstNum,tblSalaries[[#This Row],[How many hours of a day you work on Excel]],B1746+1),""))</f>
        <v>6</v>
      </c>
      <c r="F1746" s="9">
        <f t="array" ref="F1746">SUMPRODUCT(COUNTIF(lstDigits,MID(tblSalaries[[#This Row],[How many hours of a day you work on Excel]],ROW($1:$9)+1,1)))</f>
        <v>1</v>
      </c>
      <c r="G1746" s="11">
        <f t="array" ref="G1746">IFERROR(IF(D1746=1*MID(tblSalaries[[#This Row],[How many hours of a day you work on Excel]],E1746,F1746),"",1*MID(tblSalaries[[#This Row],[How many hours of a day you work on Excel]],E1746,F1746)),0)</f>
        <v>3</v>
      </c>
      <c r="H1746" s="11">
        <f t="shared" si="81"/>
        <v>2.5</v>
      </c>
      <c r="I1746" s="11">
        <f t="shared" si="82"/>
        <v>2</v>
      </c>
      <c r="J1746" s="11">
        <f t="shared" si="83"/>
        <v>3</v>
      </c>
    </row>
    <row r="1747" spans="2:10">
      <c r="B1747" s="9">
        <f t="array" ref="B1747">MIN(IFERROR(FIND(lstNum,tblSalaries[[#This Row],[How many hours of a day you work on Excel]]),""))</f>
        <v>1</v>
      </c>
      <c r="C1747" s="9">
        <f t="array" ref="C1747">SUMPRODUCT(COUNTIF(lstDigits,MID(tblSalaries[[#This Row],[How many hours of a day you work on Excel]],ROW($1:$9),1)))</f>
        <v>2</v>
      </c>
      <c r="D1747" s="11">
        <f t="array" ref="D1747">IFERROR(1*MID(tblSalaries[[#This Row],[How many hours of a day you work on Excel]],B1747,C1747),0)</f>
        <v>4</v>
      </c>
      <c r="E1747" s="9">
        <f t="array" ref="E1747">MIN(IFERROR(FIND(lstNum,tblSalaries[[#This Row],[How many hours of a day you work on Excel]],B1747+1),""))</f>
        <v>6</v>
      </c>
      <c r="F1747" s="9">
        <f t="array" ref="F1747">SUMPRODUCT(COUNTIF(lstDigits,MID(tblSalaries[[#This Row],[How many hours of a day you work on Excel]],ROW($1:$9)+1,1)))</f>
        <v>1</v>
      </c>
      <c r="G1747" s="11">
        <f t="array" ref="G1747">IFERROR(IF(D1747=1*MID(tblSalaries[[#This Row],[How many hours of a day you work on Excel]],E1747,F1747),"",1*MID(tblSalaries[[#This Row],[How many hours of a day you work on Excel]],E1747,F1747)),0)</f>
        <v>6</v>
      </c>
      <c r="H1747" s="11">
        <f t="shared" si="81"/>
        <v>5</v>
      </c>
      <c r="I1747" s="11">
        <f t="shared" si="82"/>
        <v>4</v>
      </c>
      <c r="J1747" s="11">
        <f t="shared" si="83"/>
        <v>6</v>
      </c>
    </row>
    <row r="1748" spans="2:10">
      <c r="B1748" s="9">
        <f t="array" ref="B1748">MIN(IFERROR(FIND(lstNum,tblSalaries[[#This Row],[How many hours of a day you work on Excel]]),""))</f>
        <v>1</v>
      </c>
      <c r="C1748" s="9">
        <f t="array" ref="C1748">SUMPRODUCT(COUNTIF(lstDigits,MID(tblSalaries[[#This Row],[How many hours of a day you work on Excel]],ROW($1:$9),1)))</f>
        <v>2</v>
      </c>
      <c r="D1748" s="11">
        <f t="array" ref="D1748">IFERROR(1*MID(tblSalaries[[#This Row],[How many hours of a day you work on Excel]],B1748,C1748),0)</f>
        <v>4</v>
      </c>
      <c r="E1748" s="9">
        <f t="array" ref="E1748">MIN(IFERROR(FIND(lstNum,tblSalaries[[#This Row],[How many hours of a day you work on Excel]],B1748+1),""))</f>
        <v>6</v>
      </c>
      <c r="F1748" s="9">
        <f t="array" ref="F1748">SUMPRODUCT(COUNTIF(lstDigits,MID(tblSalaries[[#This Row],[How many hours of a day you work on Excel]],ROW($1:$9)+1,1)))</f>
        <v>1</v>
      </c>
      <c r="G1748" s="11">
        <f t="array" ref="G1748">IFERROR(IF(D1748=1*MID(tblSalaries[[#This Row],[How many hours of a day you work on Excel]],E1748,F1748),"",1*MID(tblSalaries[[#This Row],[How many hours of a day you work on Excel]],E1748,F1748)),0)</f>
        <v>6</v>
      </c>
      <c r="H1748" s="11">
        <f t="shared" si="81"/>
        <v>5</v>
      </c>
      <c r="I1748" s="11">
        <f t="shared" si="82"/>
        <v>4</v>
      </c>
      <c r="J1748" s="11">
        <f t="shared" si="83"/>
        <v>6</v>
      </c>
    </row>
    <row r="1749" spans="2:10">
      <c r="B1749" s="9">
        <f t="array" ref="B1749">MIN(IFERROR(FIND(lstNum,tblSalaries[[#This Row],[How many hours of a day you work on Excel]]),""))</f>
        <v>1</v>
      </c>
      <c r="C1749" s="9">
        <f t="array" ref="C1749">SUMPRODUCT(COUNTIF(lstDigits,MID(tblSalaries[[#This Row],[How many hours of a day you work on Excel]],ROW($1:$9),1)))</f>
        <v>2</v>
      </c>
      <c r="D1749" s="11">
        <f t="array" ref="D1749">IFERROR(1*MID(tblSalaries[[#This Row],[How many hours of a day you work on Excel]],B1749,C1749),0)</f>
        <v>1</v>
      </c>
      <c r="E1749" s="9">
        <f t="array" ref="E1749">MIN(IFERROR(FIND(lstNum,tblSalaries[[#This Row],[How many hours of a day you work on Excel]],B1749+1),""))</f>
        <v>6</v>
      </c>
      <c r="F1749" s="9">
        <f t="array" ref="F1749">SUMPRODUCT(COUNTIF(lstDigits,MID(tblSalaries[[#This Row],[How many hours of a day you work on Excel]],ROW($1:$9)+1,1)))</f>
        <v>1</v>
      </c>
      <c r="G1749" s="11">
        <f t="array" ref="G1749">IFERROR(IF(D1749=1*MID(tblSalaries[[#This Row],[How many hours of a day you work on Excel]],E1749,F1749),"",1*MID(tblSalaries[[#This Row],[How many hours of a day you work on Excel]],E1749,F1749)),0)</f>
        <v>2</v>
      </c>
      <c r="H1749" s="11">
        <f t="shared" si="81"/>
        <v>1.5</v>
      </c>
      <c r="I1749" s="11">
        <f t="shared" si="82"/>
        <v>1</v>
      </c>
      <c r="J1749" s="11">
        <f t="shared" si="83"/>
        <v>2</v>
      </c>
    </row>
    <row r="1750" spans="2:10">
      <c r="B1750" s="9">
        <f t="array" ref="B1750">MIN(IFERROR(FIND(lstNum,tblSalaries[[#This Row],[How many hours of a day you work on Excel]]),""))</f>
        <v>1</v>
      </c>
      <c r="C1750" s="9">
        <f t="array" ref="C1750">SUMPRODUCT(COUNTIF(lstDigits,MID(tblSalaries[[#This Row],[How many hours of a day you work on Excel]],ROW($1:$9),1)))</f>
        <v>2</v>
      </c>
      <c r="D1750" s="11">
        <f t="array" ref="D1750">IFERROR(1*MID(tblSalaries[[#This Row],[How many hours of a day you work on Excel]],B1750,C1750),0)</f>
        <v>4</v>
      </c>
      <c r="E1750" s="9">
        <f t="array" ref="E1750">MIN(IFERROR(FIND(lstNum,tblSalaries[[#This Row],[How many hours of a day you work on Excel]],B1750+1),""))</f>
        <v>6</v>
      </c>
      <c r="F1750" s="9">
        <f t="array" ref="F1750">SUMPRODUCT(COUNTIF(lstDigits,MID(tblSalaries[[#This Row],[How many hours of a day you work on Excel]],ROW($1:$9)+1,1)))</f>
        <v>1</v>
      </c>
      <c r="G1750" s="11">
        <f t="array" ref="G1750">IFERROR(IF(D1750=1*MID(tblSalaries[[#This Row],[How many hours of a day you work on Excel]],E1750,F1750),"",1*MID(tblSalaries[[#This Row],[How many hours of a day you work on Excel]],E1750,F1750)),0)</f>
        <v>6</v>
      </c>
      <c r="H1750" s="11">
        <f t="shared" si="81"/>
        <v>5</v>
      </c>
      <c r="I1750" s="11">
        <f t="shared" si="82"/>
        <v>4</v>
      </c>
      <c r="J1750" s="11">
        <f t="shared" si="83"/>
        <v>6</v>
      </c>
    </row>
    <row r="1751" spans="2:10">
      <c r="B1751" s="9">
        <f t="array" ref="B1751">MIN(IFERROR(FIND(lstNum,tblSalaries[[#This Row],[How many hours of a day you work on Excel]]),""))</f>
        <v>1</v>
      </c>
      <c r="C1751" s="9">
        <f t="array" ref="C1751">SUMPRODUCT(COUNTIF(lstDigits,MID(tblSalaries[[#This Row],[How many hours of a day you work on Excel]],ROW($1:$9),1)))</f>
        <v>2</v>
      </c>
      <c r="D1751" s="11">
        <f t="array" ref="D1751">IFERROR(1*MID(tblSalaries[[#This Row],[How many hours of a day you work on Excel]],B1751,C1751),0)</f>
        <v>4</v>
      </c>
      <c r="E1751" s="9">
        <f t="array" ref="E1751">MIN(IFERROR(FIND(lstNum,tblSalaries[[#This Row],[How many hours of a day you work on Excel]],B1751+1),""))</f>
        <v>6</v>
      </c>
      <c r="F1751" s="9">
        <f t="array" ref="F1751">SUMPRODUCT(COUNTIF(lstDigits,MID(tblSalaries[[#This Row],[How many hours of a day you work on Excel]],ROW($1:$9)+1,1)))</f>
        <v>1</v>
      </c>
      <c r="G1751" s="11">
        <f t="array" ref="G1751">IFERROR(IF(D1751=1*MID(tblSalaries[[#This Row],[How many hours of a day you work on Excel]],E1751,F1751),"",1*MID(tblSalaries[[#This Row],[How many hours of a day you work on Excel]],E1751,F1751)),0)</f>
        <v>6</v>
      </c>
      <c r="H1751" s="11">
        <f t="shared" si="81"/>
        <v>5</v>
      </c>
      <c r="I1751" s="11">
        <f t="shared" si="82"/>
        <v>4</v>
      </c>
      <c r="J1751" s="11">
        <f t="shared" si="83"/>
        <v>6</v>
      </c>
    </row>
    <row r="1752" spans="2:10">
      <c r="B1752" s="9">
        <f t="array" ref="B1752">MIN(IFERROR(FIND(lstNum,tblSalaries[[#This Row],[How many hours of a day you work on Excel]]),""))</f>
        <v>1</v>
      </c>
      <c r="C1752" s="9">
        <f t="array" ref="C1752">SUMPRODUCT(COUNTIF(lstDigits,MID(tblSalaries[[#This Row],[How many hours of a day you work on Excel]],ROW($1:$9),1)))</f>
        <v>2</v>
      </c>
      <c r="D1752" s="11">
        <f t="array" ref="D1752">IFERROR(1*MID(tblSalaries[[#This Row],[How many hours of a day you work on Excel]],B1752,C1752),0)</f>
        <v>2</v>
      </c>
      <c r="E1752" s="9">
        <f t="array" ref="E1752">MIN(IFERROR(FIND(lstNum,tblSalaries[[#This Row],[How many hours of a day you work on Excel]],B1752+1),""))</f>
        <v>6</v>
      </c>
      <c r="F1752" s="9">
        <f t="array" ref="F1752">SUMPRODUCT(COUNTIF(lstDigits,MID(tblSalaries[[#This Row],[How many hours of a day you work on Excel]],ROW($1:$9)+1,1)))</f>
        <v>1</v>
      </c>
      <c r="G1752" s="11">
        <f t="array" ref="G1752">IFERROR(IF(D1752=1*MID(tblSalaries[[#This Row],[How many hours of a day you work on Excel]],E1752,F1752),"",1*MID(tblSalaries[[#This Row],[How many hours of a day you work on Excel]],E1752,F1752)),0)</f>
        <v>3</v>
      </c>
      <c r="H1752" s="11">
        <f t="shared" ref="H1752:H1815" si="84">AVERAGE(D1752,G1752)</f>
        <v>2.5</v>
      </c>
      <c r="I1752" s="11">
        <f t="shared" ref="I1752:I1815" si="85">MIN(D1752,G1752)</f>
        <v>2</v>
      </c>
      <c r="J1752" s="11">
        <f t="shared" si="83"/>
        <v>3</v>
      </c>
    </row>
    <row r="1753" spans="2:10">
      <c r="B1753" s="9">
        <f t="array" ref="B1753">MIN(IFERROR(FIND(lstNum,tblSalaries[[#This Row],[How many hours of a day you work on Excel]]),""))</f>
        <v>1</v>
      </c>
      <c r="C1753" s="9">
        <f t="array" ref="C1753">SUMPRODUCT(COUNTIF(lstDigits,MID(tblSalaries[[#This Row],[How many hours of a day you work on Excel]],ROW($1:$9),1)))</f>
        <v>2</v>
      </c>
      <c r="D1753" s="11">
        <f t="array" ref="D1753">IFERROR(1*MID(tblSalaries[[#This Row],[How many hours of a day you work on Excel]],B1753,C1753),0)</f>
        <v>1</v>
      </c>
      <c r="E1753" s="9">
        <f t="array" ref="E1753">MIN(IFERROR(FIND(lstNum,tblSalaries[[#This Row],[How many hours of a day you work on Excel]],B1753+1),""))</f>
        <v>6</v>
      </c>
      <c r="F1753" s="9">
        <f t="array" ref="F1753">SUMPRODUCT(COUNTIF(lstDigits,MID(tblSalaries[[#This Row],[How many hours of a day you work on Excel]],ROW($1:$9)+1,1)))</f>
        <v>1</v>
      </c>
      <c r="G1753" s="11">
        <f t="array" ref="G1753">IFERROR(IF(D1753=1*MID(tblSalaries[[#This Row],[How many hours of a day you work on Excel]],E1753,F1753),"",1*MID(tblSalaries[[#This Row],[How many hours of a day you work on Excel]],E1753,F1753)),0)</f>
        <v>2</v>
      </c>
      <c r="H1753" s="11">
        <f t="shared" si="84"/>
        <v>1.5</v>
      </c>
      <c r="I1753" s="11">
        <f t="shared" si="85"/>
        <v>1</v>
      </c>
      <c r="J1753" s="11">
        <f t="shared" si="83"/>
        <v>2</v>
      </c>
    </row>
    <row r="1754" spans="2:10">
      <c r="B1754" s="9">
        <f t="array" ref="B1754">MIN(IFERROR(FIND(lstNum,tblSalaries[[#This Row],[How many hours of a day you work on Excel]]),""))</f>
        <v>1</v>
      </c>
      <c r="C1754" s="9">
        <f t="array" ref="C1754">SUMPRODUCT(COUNTIF(lstDigits,MID(tblSalaries[[#This Row],[How many hours of a day you work on Excel]],ROW($1:$9),1)))</f>
        <v>2</v>
      </c>
      <c r="D1754" s="11">
        <f t="array" ref="D1754">IFERROR(1*MID(tblSalaries[[#This Row],[How many hours of a day you work on Excel]],B1754,C1754),0)</f>
        <v>4</v>
      </c>
      <c r="E1754" s="9">
        <f t="array" ref="E1754">MIN(IFERROR(FIND(lstNum,tblSalaries[[#This Row],[How many hours of a day you work on Excel]],B1754+1),""))</f>
        <v>6</v>
      </c>
      <c r="F1754" s="9">
        <f t="array" ref="F1754">SUMPRODUCT(COUNTIF(lstDigits,MID(tblSalaries[[#This Row],[How many hours of a day you work on Excel]],ROW($1:$9)+1,1)))</f>
        <v>1</v>
      </c>
      <c r="G1754" s="11">
        <f t="array" ref="G1754">IFERROR(IF(D1754=1*MID(tblSalaries[[#This Row],[How many hours of a day you work on Excel]],E1754,F1754),"",1*MID(tblSalaries[[#This Row],[How many hours of a day you work on Excel]],E1754,F1754)),0)</f>
        <v>6</v>
      </c>
      <c r="H1754" s="11">
        <f t="shared" si="84"/>
        <v>5</v>
      </c>
      <c r="I1754" s="11">
        <f t="shared" si="85"/>
        <v>4</v>
      </c>
      <c r="J1754" s="11">
        <f t="shared" si="83"/>
        <v>6</v>
      </c>
    </row>
    <row r="1755" spans="2:10">
      <c r="B1755" s="9">
        <f t="array" ref="B1755">MIN(IFERROR(FIND(lstNum,tblSalaries[[#This Row],[How many hours of a day you work on Excel]]),""))</f>
        <v>1</v>
      </c>
      <c r="C1755" s="9">
        <f t="array" ref="C1755">SUMPRODUCT(COUNTIF(lstDigits,MID(tblSalaries[[#This Row],[How many hours of a day you work on Excel]],ROW($1:$9),1)))</f>
        <v>2</v>
      </c>
      <c r="D1755" s="11">
        <f t="array" ref="D1755">IFERROR(1*MID(tblSalaries[[#This Row],[How many hours of a day you work on Excel]],B1755,C1755),0)</f>
        <v>2</v>
      </c>
      <c r="E1755" s="9">
        <f t="array" ref="E1755">MIN(IFERROR(FIND(lstNum,tblSalaries[[#This Row],[How many hours of a day you work on Excel]],B1755+1),""))</f>
        <v>6</v>
      </c>
      <c r="F1755" s="9">
        <f t="array" ref="F1755">SUMPRODUCT(COUNTIF(lstDigits,MID(tblSalaries[[#This Row],[How many hours of a day you work on Excel]],ROW($1:$9)+1,1)))</f>
        <v>1</v>
      </c>
      <c r="G1755" s="11">
        <f t="array" ref="G1755">IFERROR(IF(D1755=1*MID(tblSalaries[[#This Row],[How many hours of a day you work on Excel]],E1755,F1755),"",1*MID(tblSalaries[[#This Row],[How many hours of a day you work on Excel]],E1755,F1755)),0)</f>
        <v>3</v>
      </c>
      <c r="H1755" s="11">
        <f t="shared" si="84"/>
        <v>2.5</v>
      </c>
      <c r="I1755" s="11">
        <f t="shared" si="85"/>
        <v>2</v>
      </c>
      <c r="J1755" s="11">
        <f t="shared" si="83"/>
        <v>3</v>
      </c>
    </row>
    <row r="1756" spans="2:10">
      <c r="B1756" s="9">
        <f t="array" ref="B1756">MIN(IFERROR(FIND(lstNum,tblSalaries[[#This Row],[How many hours of a day you work on Excel]]),""))</f>
        <v>1</v>
      </c>
      <c r="C1756" s="9">
        <f t="array" ref="C1756">SUMPRODUCT(COUNTIF(lstDigits,MID(tblSalaries[[#This Row],[How many hours of a day you work on Excel]],ROW($1:$9),1)))</f>
        <v>2</v>
      </c>
      <c r="D1756" s="11">
        <f t="array" ref="D1756">IFERROR(1*MID(tblSalaries[[#This Row],[How many hours of a day you work on Excel]],B1756,C1756),0)</f>
        <v>4</v>
      </c>
      <c r="E1756" s="9">
        <f t="array" ref="E1756">MIN(IFERROR(FIND(lstNum,tblSalaries[[#This Row],[How many hours of a day you work on Excel]],B1756+1),""))</f>
        <v>6</v>
      </c>
      <c r="F1756" s="9">
        <f t="array" ref="F1756">SUMPRODUCT(COUNTIF(lstDigits,MID(tblSalaries[[#This Row],[How many hours of a day you work on Excel]],ROW($1:$9)+1,1)))</f>
        <v>1</v>
      </c>
      <c r="G1756" s="11">
        <f t="array" ref="G1756">IFERROR(IF(D1756=1*MID(tblSalaries[[#This Row],[How many hours of a day you work on Excel]],E1756,F1756),"",1*MID(tblSalaries[[#This Row],[How many hours of a day you work on Excel]],E1756,F1756)),0)</f>
        <v>6</v>
      </c>
      <c r="H1756" s="11">
        <f t="shared" si="84"/>
        <v>5</v>
      </c>
      <c r="I1756" s="11">
        <f t="shared" si="85"/>
        <v>4</v>
      </c>
      <c r="J1756" s="11">
        <f t="shared" si="83"/>
        <v>6</v>
      </c>
    </row>
    <row r="1757" spans="2:10">
      <c r="B1757" s="9">
        <f t="array" ref="B1757">MIN(IFERROR(FIND(lstNum,tblSalaries[[#This Row],[How many hours of a day you work on Excel]]),""))</f>
        <v>1</v>
      </c>
      <c r="C1757" s="9">
        <f t="array" ref="C1757">SUMPRODUCT(COUNTIF(lstDigits,MID(tblSalaries[[#This Row],[How many hours of a day you work on Excel]],ROW($1:$9),1)))</f>
        <v>2</v>
      </c>
      <c r="D1757" s="11">
        <f t="array" ref="D1757">IFERROR(1*MID(tblSalaries[[#This Row],[How many hours of a day you work on Excel]],B1757,C1757),0)</f>
        <v>4</v>
      </c>
      <c r="E1757" s="9">
        <f t="array" ref="E1757">MIN(IFERROR(FIND(lstNum,tblSalaries[[#This Row],[How many hours of a day you work on Excel]],B1757+1),""))</f>
        <v>6</v>
      </c>
      <c r="F1757" s="9">
        <f t="array" ref="F1757">SUMPRODUCT(COUNTIF(lstDigits,MID(tblSalaries[[#This Row],[How many hours of a day you work on Excel]],ROW($1:$9)+1,1)))</f>
        <v>1</v>
      </c>
      <c r="G1757" s="11">
        <f t="array" ref="G1757">IFERROR(IF(D1757=1*MID(tblSalaries[[#This Row],[How many hours of a day you work on Excel]],E1757,F1757),"",1*MID(tblSalaries[[#This Row],[How many hours of a day you work on Excel]],E1757,F1757)),0)</f>
        <v>6</v>
      </c>
      <c r="H1757" s="11">
        <f t="shared" si="84"/>
        <v>5</v>
      </c>
      <c r="I1757" s="11">
        <f t="shared" si="85"/>
        <v>4</v>
      </c>
      <c r="J1757" s="11">
        <f t="shared" si="83"/>
        <v>6</v>
      </c>
    </row>
    <row r="1758" spans="2:10">
      <c r="B1758" s="9">
        <f t="array" ref="B1758">MIN(IFERROR(FIND(lstNum,tblSalaries[[#This Row],[How many hours of a day you work on Excel]]),""))</f>
        <v>9</v>
      </c>
      <c r="C1758" s="9">
        <f t="array" ref="C1758">SUMPRODUCT(COUNTIF(lstDigits,MID(tblSalaries[[#This Row],[How many hours of a day you work on Excel]],ROW($1:$9),1)))</f>
        <v>1</v>
      </c>
      <c r="D1758" s="11">
        <f t="array" ref="D1758">IFERROR(1*MID(tblSalaries[[#This Row],[How many hours of a day you work on Excel]],B1758,C1758),0)</f>
        <v>8</v>
      </c>
      <c r="E1758" s="9">
        <f t="array" ref="E1758">MIN(IFERROR(FIND(lstNum,tblSalaries[[#This Row],[How many hours of a day you work on Excel]],B1758+1),""))</f>
        <v>31</v>
      </c>
      <c r="F1758" s="9">
        <f t="array" ref="F1758">SUMPRODUCT(COUNTIF(lstDigits,MID(tblSalaries[[#This Row],[How many hours of a day you work on Excel]],ROW($1:$9)+1,1)))</f>
        <v>1</v>
      </c>
      <c r="G1758" s="11" t="str">
        <f t="array" ref="G1758">IFERROR(IF(D1758=1*MID(tblSalaries[[#This Row],[How many hours of a day you work on Excel]],E1758,F1758),"",1*MID(tblSalaries[[#This Row],[How many hours of a day you work on Excel]],E1758,F1758)),0)</f>
        <v/>
      </c>
      <c r="H1758" s="11">
        <f t="shared" si="84"/>
        <v>8</v>
      </c>
      <c r="I1758" s="11">
        <f t="shared" si="85"/>
        <v>8</v>
      </c>
      <c r="J1758" s="11">
        <f t="shared" si="83"/>
        <v>8</v>
      </c>
    </row>
    <row r="1759" spans="2:10">
      <c r="B1759" s="9">
        <f t="array" ref="B1759">MIN(IFERROR(FIND(lstNum,tblSalaries[[#This Row],[How many hours of a day you work on Excel]]),""))</f>
        <v>9</v>
      </c>
      <c r="C1759" s="9">
        <f t="array" ref="C1759">SUMPRODUCT(COUNTIF(lstDigits,MID(tblSalaries[[#This Row],[How many hours of a day you work on Excel]],ROW($1:$9),1)))</f>
        <v>1</v>
      </c>
      <c r="D1759" s="11">
        <f t="array" ref="D1759">IFERROR(1*MID(tblSalaries[[#This Row],[How many hours of a day you work on Excel]],B1759,C1759),0)</f>
        <v>8</v>
      </c>
      <c r="E1759" s="9">
        <f t="array" ref="E1759">MIN(IFERROR(FIND(lstNum,tblSalaries[[#This Row],[How many hours of a day you work on Excel]],B1759+1),""))</f>
        <v>31</v>
      </c>
      <c r="F1759" s="9">
        <f t="array" ref="F1759">SUMPRODUCT(COUNTIF(lstDigits,MID(tblSalaries[[#This Row],[How many hours of a day you work on Excel]],ROW($1:$9)+1,1)))</f>
        <v>1</v>
      </c>
      <c r="G1759" s="11" t="str">
        <f t="array" ref="G1759">IFERROR(IF(D1759=1*MID(tblSalaries[[#This Row],[How many hours of a day you work on Excel]],E1759,F1759),"",1*MID(tblSalaries[[#This Row],[How many hours of a day you work on Excel]],E1759,F1759)),0)</f>
        <v/>
      </c>
      <c r="H1759" s="11">
        <f t="shared" si="84"/>
        <v>8</v>
      </c>
      <c r="I1759" s="11">
        <f t="shared" si="85"/>
        <v>8</v>
      </c>
      <c r="J1759" s="11">
        <f t="shared" si="83"/>
        <v>8</v>
      </c>
    </row>
    <row r="1760" spans="2:10">
      <c r="B1760" s="9">
        <f t="array" ref="B1760">MIN(IFERROR(FIND(lstNum,tblSalaries[[#This Row],[How many hours of a day you work on Excel]]),""))</f>
        <v>9</v>
      </c>
      <c r="C1760" s="9">
        <f t="array" ref="C1760">SUMPRODUCT(COUNTIF(lstDigits,MID(tblSalaries[[#This Row],[How many hours of a day you work on Excel]],ROW($1:$9),1)))</f>
        <v>1</v>
      </c>
      <c r="D1760" s="11">
        <f t="array" ref="D1760">IFERROR(1*MID(tblSalaries[[#This Row],[How many hours of a day you work on Excel]],B1760,C1760),0)</f>
        <v>8</v>
      </c>
      <c r="E1760" s="9">
        <f t="array" ref="E1760">MIN(IFERROR(FIND(lstNum,tblSalaries[[#This Row],[How many hours of a day you work on Excel]],B1760+1),""))</f>
        <v>31</v>
      </c>
      <c r="F1760" s="9">
        <f t="array" ref="F1760">SUMPRODUCT(COUNTIF(lstDigits,MID(tblSalaries[[#This Row],[How many hours of a day you work on Excel]],ROW($1:$9)+1,1)))</f>
        <v>1</v>
      </c>
      <c r="G1760" s="11" t="str">
        <f t="array" ref="G1760">IFERROR(IF(D1760=1*MID(tblSalaries[[#This Row],[How many hours of a day you work on Excel]],E1760,F1760),"",1*MID(tblSalaries[[#This Row],[How many hours of a day you work on Excel]],E1760,F1760)),0)</f>
        <v/>
      </c>
      <c r="H1760" s="11">
        <f t="shared" si="84"/>
        <v>8</v>
      </c>
      <c r="I1760" s="11">
        <f t="shared" si="85"/>
        <v>8</v>
      </c>
      <c r="J1760" s="11">
        <f t="shared" si="83"/>
        <v>8</v>
      </c>
    </row>
    <row r="1761" spans="2:10">
      <c r="B1761" s="9">
        <f t="array" ref="B1761">MIN(IFERROR(FIND(lstNum,tblSalaries[[#This Row],[How many hours of a day you work on Excel]]),""))</f>
        <v>1</v>
      </c>
      <c r="C1761" s="9">
        <f t="array" ref="C1761">SUMPRODUCT(COUNTIF(lstDigits,MID(tblSalaries[[#This Row],[How many hours of a day you work on Excel]],ROW($1:$9),1)))</f>
        <v>2</v>
      </c>
      <c r="D1761" s="11">
        <f t="array" ref="D1761">IFERROR(1*MID(tblSalaries[[#This Row],[How many hours of a day you work on Excel]],B1761,C1761),0)</f>
        <v>1</v>
      </c>
      <c r="E1761" s="9">
        <f t="array" ref="E1761">MIN(IFERROR(FIND(lstNum,tblSalaries[[#This Row],[How many hours of a day you work on Excel]],B1761+1),""))</f>
        <v>6</v>
      </c>
      <c r="F1761" s="9">
        <f t="array" ref="F1761">SUMPRODUCT(COUNTIF(lstDigits,MID(tblSalaries[[#This Row],[How many hours of a day you work on Excel]],ROW($1:$9)+1,1)))</f>
        <v>1</v>
      </c>
      <c r="G1761" s="11">
        <f t="array" ref="G1761">IFERROR(IF(D1761=1*MID(tblSalaries[[#This Row],[How many hours of a day you work on Excel]],E1761,F1761),"",1*MID(tblSalaries[[#This Row],[How many hours of a day you work on Excel]],E1761,F1761)),0)</f>
        <v>2</v>
      </c>
      <c r="H1761" s="11">
        <f t="shared" si="84"/>
        <v>1.5</v>
      </c>
      <c r="I1761" s="11">
        <f t="shared" si="85"/>
        <v>1</v>
      </c>
      <c r="J1761" s="11">
        <f t="shared" si="83"/>
        <v>2</v>
      </c>
    </row>
    <row r="1762" spans="2:10">
      <c r="B1762" s="9">
        <f t="array" ref="B1762">MIN(IFERROR(FIND(lstNum,tblSalaries[[#This Row],[How many hours of a day you work on Excel]]),""))</f>
        <v>1</v>
      </c>
      <c r="C1762" s="9">
        <f t="array" ref="C1762">SUMPRODUCT(COUNTIF(lstDigits,MID(tblSalaries[[#This Row],[How many hours of a day you work on Excel]],ROW($1:$9),1)))</f>
        <v>2</v>
      </c>
      <c r="D1762" s="11">
        <f t="array" ref="D1762">IFERROR(1*MID(tblSalaries[[#This Row],[How many hours of a day you work on Excel]],B1762,C1762),0)</f>
        <v>2</v>
      </c>
      <c r="E1762" s="9">
        <f t="array" ref="E1762">MIN(IFERROR(FIND(lstNum,tblSalaries[[#This Row],[How many hours of a day you work on Excel]],B1762+1),""))</f>
        <v>6</v>
      </c>
      <c r="F1762" s="9">
        <f t="array" ref="F1762">SUMPRODUCT(COUNTIF(lstDigits,MID(tblSalaries[[#This Row],[How many hours of a day you work on Excel]],ROW($1:$9)+1,1)))</f>
        <v>1</v>
      </c>
      <c r="G1762" s="11">
        <f t="array" ref="G1762">IFERROR(IF(D1762=1*MID(tblSalaries[[#This Row],[How many hours of a day you work on Excel]],E1762,F1762),"",1*MID(tblSalaries[[#This Row],[How many hours of a day you work on Excel]],E1762,F1762)),0)</f>
        <v>3</v>
      </c>
      <c r="H1762" s="11">
        <f t="shared" si="84"/>
        <v>2.5</v>
      </c>
      <c r="I1762" s="11">
        <f t="shared" si="85"/>
        <v>2</v>
      </c>
      <c r="J1762" s="11">
        <f t="shared" si="83"/>
        <v>3</v>
      </c>
    </row>
    <row r="1763" spans="2:10">
      <c r="B1763" s="9">
        <f t="array" ref="B1763">MIN(IFERROR(FIND(lstNum,tblSalaries[[#This Row],[How many hours of a day you work on Excel]]),""))</f>
        <v>1</v>
      </c>
      <c r="C1763" s="9">
        <f t="array" ref="C1763">SUMPRODUCT(COUNTIF(lstDigits,MID(tblSalaries[[#This Row],[How many hours of a day you work on Excel]],ROW($1:$9),1)))</f>
        <v>2</v>
      </c>
      <c r="D1763" s="11">
        <f t="array" ref="D1763">IFERROR(1*MID(tblSalaries[[#This Row],[How many hours of a day you work on Excel]],B1763,C1763),0)</f>
        <v>4</v>
      </c>
      <c r="E1763" s="9">
        <f t="array" ref="E1763">MIN(IFERROR(FIND(lstNum,tblSalaries[[#This Row],[How many hours of a day you work on Excel]],B1763+1),""))</f>
        <v>6</v>
      </c>
      <c r="F1763" s="9">
        <f t="array" ref="F1763">SUMPRODUCT(COUNTIF(lstDigits,MID(tblSalaries[[#This Row],[How many hours of a day you work on Excel]],ROW($1:$9)+1,1)))</f>
        <v>1</v>
      </c>
      <c r="G1763" s="11">
        <f t="array" ref="G1763">IFERROR(IF(D1763=1*MID(tblSalaries[[#This Row],[How many hours of a day you work on Excel]],E1763,F1763),"",1*MID(tblSalaries[[#This Row],[How many hours of a day you work on Excel]],E1763,F1763)),0)</f>
        <v>6</v>
      </c>
      <c r="H1763" s="11">
        <f t="shared" si="84"/>
        <v>5</v>
      </c>
      <c r="I1763" s="11">
        <f t="shared" si="85"/>
        <v>4</v>
      </c>
      <c r="J1763" s="11">
        <f t="shared" si="83"/>
        <v>6</v>
      </c>
    </row>
    <row r="1764" spans="2:10">
      <c r="B1764" s="9">
        <f t="array" ref="B1764">MIN(IFERROR(FIND(lstNum,tblSalaries[[#This Row],[How many hours of a day you work on Excel]]),""))</f>
        <v>1</v>
      </c>
      <c r="C1764" s="9">
        <f t="array" ref="C1764">SUMPRODUCT(COUNTIF(lstDigits,MID(tblSalaries[[#This Row],[How many hours of a day you work on Excel]],ROW($1:$9),1)))</f>
        <v>2</v>
      </c>
      <c r="D1764" s="11">
        <f t="array" ref="D1764">IFERROR(1*MID(tblSalaries[[#This Row],[How many hours of a day you work on Excel]],B1764,C1764),0)</f>
        <v>2</v>
      </c>
      <c r="E1764" s="9">
        <f t="array" ref="E1764">MIN(IFERROR(FIND(lstNum,tblSalaries[[#This Row],[How many hours of a day you work on Excel]],B1764+1),""))</f>
        <v>6</v>
      </c>
      <c r="F1764" s="9">
        <f t="array" ref="F1764">SUMPRODUCT(COUNTIF(lstDigits,MID(tblSalaries[[#This Row],[How many hours of a day you work on Excel]],ROW($1:$9)+1,1)))</f>
        <v>1</v>
      </c>
      <c r="G1764" s="11">
        <f t="array" ref="G1764">IFERROR(IF(D1764=1*MID(tblSalaries[[#This Row],[How many hours of a day you work on Excel]],E1764,F1764),"",1*MID(tblSalaries[[#This Row],[How many hours of a day you work on Excel]],E1764,F1764)),0)</f>
        <v>3</v>
      </c>
      <c r="H1764" s="11">
        <f t="shared" si="84"/>
        <v>2.5</v>
      </c>
      <c r="I1764" s="11">
        <f t="shared" si="85"/>
        <v>2</v>
      </c>
      <c r="J1764" s="11">
        <f t="shared" si="83"/>
        <v>3</v>
      </c>
    </row>
    <row r="1765" spans="2:10">
      <c r="B1765" s="9">
        <f t="array" ref="B1765">MIN(IFERROR(FIND(lstNum,tblSalaries[[#This Row],[How many hours of a day you work on Excel]]),""))</f>
        <v>1</v>
      </c>
      <c r="C1765" s="9">
        <f t="array" ref="C1765">SUMPRODUCT(COUNTIF(lstDigits,MID(tblSalaries[[#This Row],[How many hours of a day you work on Excel]],ROW($1:$9),1)))</f>
        <v>2</v>
      </c>
      <c r="D1765" s="11">
        <f t="array" ref="D1765">IFERROR(1*MID(tblSalaries[[#This Row],[How many hours of a day you work on Excel]],B1765,C1765),0)</f>
        <v>2</v>
      </c>
      <c r="E1765" s="9">
        <f t="array" ref="E1765">MIN(IFERROR(FIND(lstNum,tblSalaries[[#This Row],[How many hours of a day you work on Excel]],B1765+1),""))</f>
        <v>6</v>
      </c>
      <c r="F1765" s="9">
        <f t="array" ref="F1765">SUMPRODUCT(COUNTIF(lstDigits,MID(tblSalaries[[#This Row],[How many hours of a day you work on Excel]],ROW($1:$9)+1,1)))</f>
        <v>1</v>
      </c>
      <c r="G1765" s="11">
        <f t="array" ref="G1765">IFERROR(IF(D1765=1*MID(tblSalaries[[#This Row],[How many hours of a day you work on Excel]],E1765,F1765),"",1*MID(tblSalaries[[#This Row],[How many hours of a day you work on Excel]],E1765,F1765)),0)</f>
        <v>3</v>
      </c>
      <c r="H1765" s="11">
        <f t="shared" si="84"/>
        <v>2.5</v>
      </c>
      <c r="I1765" s="11">
        <f t="shared" si="85"/>
        <v>2</v>
      </c>
      <c r="J1765" s="11">
        <f t="shared" si="83"/>
        <v>3</v>
      </c>
    </row>
    <row r="1766" spans="2:10">
      <c r="B1766" s="9">
        <f t="array" ref="B1766">MIN(IFERROR(FIND(lstNum,tblSalaries[[#This Row],[How many hours of a day you work on Excel]]),""))</f>
        <v>9</v>
      </c>
      <c r="C1766" s="9">
        <f t="array" ref="C1766">SUMPRODUCT(COUNTIF(lstDigits,MID(tblSalaries[[#This Row],[How many hours of a day you work on Excel]],ROW($1:$9),1)))</f>
        <v>1</v>
      </c>
      <c r="D1766" s="11">
        <f t="array" ref="D1766">IFERROR(1*MID(tblSalaries[[#This Row],[How many hours of a day you work on Excel]],B1766,C1766),0)</f>
        <v>8</v>
      </c>
      <c r="E1766" s="9">
        <f t="array" ref="E1766">MIN(IFERROR(FIND(lstNum,tblSalaries[[#This Row],[How many hours of a day you work on Excel]],B1766+1),""))</f>
        <v>31</v>
      </c>
      <c r="F1766" s="9">
        <f t="array" ref="F1766">SUMPRODUCT(COUNTIF(lstDigits,MID(tblSalaries[[#This Row],[How many hours of a day you work on Excel]],ROW($1:$9)+1,1)))</f>
        <v>1</v>
      </c>
      <c r="G1766" s="11" t="str">
        <f t="array" ref="G1766">IFERROR(IF(D1766=1*MID(tblSalaries[[#This Row],[How many hours of a day you work on Excel]],E1766,F1766),"",1*MID(tblSalaries[[#This Row],[How many hours of a day you work on Excel]],E1766,F1766)),0)</f>
        <v/>
      </c>
      <c r="H1766" s="11">
        <f t="shared" si="84"/>
        <v>8</v>
      </c>
      <c r="I1766" s="11">
        <f t="shared" si="85"/>
        <v>8</v>
      </c>
      <c r="J1766" s="11">
        <f t="shared" si="83"/>
        <v>8</v>
      </c>
    </row>
    <row r="1767" spans="2:10">
      <c r="B1767" s="9">
        <f t="array" ref="B1767">MIN(IFERROR(FIND(lstNum,tblSalaries[[#This Row],[How many hours of a day you work on Excel]]),""))</f>
        <v>9</v>
      </c>
      <c r="C1767" s="9">
        <f t="array" ref="C1767">SUMPRODUCT(COUNTIF(lstDigits,MID(tblSalaries[[#This Row],[How many hours of a day you work on Excel]],ROW($1:$9),1)))</f>
        <v>1</v>
      </c>
      <c r="D1767" s="11">
        <f t="array" ref="D1767">IFERROR(1*MID(tblSalaries[[#This Row],[How many hours of a day you work on Excel]],B1767,C1767),0)</f>
        <v>8</v>
      </c>
      <c r="E1767" s="9">
        <f t="array" ref="E1767">MIN(IFERROR(FIND(lstNum,tblSalaries[[#This Row],[How many hours of a day you work on Excel]],B1767+1),""))</f>
        <v>31</v>
      </c>
      <c r="F1767" s="9">
        <f t="array" ref="F1767">SUMPRODUCT(COUNTIF(lstDigits,MID(tblSalaries[[#This Row],[How many hours of a day you work on Excel]],ROW($1:$9)+1,1)))</f>
        <v>1</v>
      </c>
      <c r="G1767" s="11" t="str">
        <f t="array" ref="G1767">IFERROR(IF(D1767=1*MID(tblSalaries[[#This Row],[How many hours of a day you work on Excel]],E1767,F1767),"",1*MID(tblSalaries[[#This Row],[How many hours of a day you work on Excel]],E1767,F1767)),0)</f>
        <v/>
      </c>
      <c r="H1767" s="11">
        <f t="shared" si="84"/>
        <v>8</v>
      </c>
      <c r="I1767" s="11">
        <f t="shared" si="85"/>
        <v>8</v>
      </c>
      <c r="J1767" s="11">
        <f t="shared" si="83"/>
        <v>8</v>
      </c>
    </row>
    <row r="1768" spans="2:10">
      <c r="B1768" s="9">
        <f t="array" ref="B1768">MIN(IFERROR(FIND(lstNum,tblSalaries[[#This Row],[How many hours of a day you work on Excel]]),""))</f>
        <v>1</v>
      </c>
      <c r="C1768" s="9">
        <f t="array" ref="C1768">SUMPRODUCT(COUNTIF(lstDigits,MID(tblSalaries[[#This Row],[How many hours of a day you work on Excel]],ROW($1:$9),1)))</f>
        <v>2</v>
      </c>
      <c r="D1768" s="11">
        <f t="array" ref="D1768">IFERROR(1*MID(tblSalaries[[#This Row],[How many hours of a day you work on Excel]],B1768,C1768),0)</f>
        <v>4</v>
      </c>
      <c r="E1768" s="9">
        <f t="array" ref="E1768">MIN(IFERROR(FIND(lstNum,tblSalaries[[#This Row],[How many hours of a day you work on Excel]],B1768+1),""))</f>
        <v>6</v>
      </c>
      <c r="F1768" s="9">
        <f t="array" ref="F1768">SUMPRODUCT(COUNTIF(lstDigits,MID(tblSalaries[[#This Row],[How many hours of a day you work on Excel]],ROW($1:$9)+1,1)))</f>
        <v>1</v>
      </c>
      <c r="G1768" s="11">
        <f t="array" ref="G1768">IFERROR(IF(D1768=1*MID(tblSalaries[[#This Row],[How many hours of a day you work on Excel]],E1768,F1768),"",1*MID(tblSalaries[[#This Row],[How many hours of a day you work on Excel]],E1768,F1768)),0)</f>
        <v>6</v>
      </c>
      <c r="H1768" s="11">
        <f t="shared" si="84"/>
        <v>5</v>
      </c>
      <c r="I1768" s="11">
        <f t="shared" si="85"/>
        <v>4</v>
      </c>
      <c r="J1768" s="11">
        <f t="shared" si="83"/>
        <v>6</v>
      </c>
    </row>
    <row r="1769" spans="2:10">
      <c r="B1769" s="9">
        <f t="array" ref="B1769">MIN(IFERROR(FIND(lstNum,tblSalaries[[#This Row],[How many hours of a day you work on Excel]]),""))</f>
        <v>1</v>
      </c>
      <c r="C1769" s="9">
        <f t="array" ref="C1769">SUMPRODUCT(COUNTIF(lstDigits,MID(tblSalaries[[#This Row],[How many hours of a day you work on Excel]],ROW($1:$9),1)))</f>
        <v>2</v>
      </c>
      <c r="D1769" s="11">
        <f t="array" ref="D1769">IFERROR(1*MID(tblSalaries[[#This Row],[How many hours of a day you work on Excel]],B1769,C1769),0)</f>
        <v>4</v>
      </c>
      <c r="E1769" s="9">
        <f t="array" ref="E1769">MIN(IFERROR(FIND(lstNum,tblSalaries[[#This Row],[How many hours of a day you work on Excel]],B1769+1),""))</f>
        <v>6</v>
      </c>
      <c r="F1769" s="9">
        <f t="array" ref="F1769">SUMPRODUCT(COUNTIF(lstDigits,MID(tblSalaries[[#This Row],[How many hours of a day you work on Excel]],ROW($1:$9)+1,1)))</f>
        <v>1</v>
      </c>
      <c r="G1769" s="11">
        <f t="array" ref="G1769">IFERROR(IF(D1769=1*MID(tblSalaries[[#This Row],[How many hours of a day you work on Excel]],E1769,F1769),"",1*MID(tblSalaries[[#This Row],[How many hours of a day you work on Excel]],E1769,F1769)),0)</f>
        <v>6</v>
      </c>
      <c r="H1769" s="11">
        <f t="shared" si="84"/>
        <v>5</v>
      </c>
      <c r="I1769" s="11">
        <f t="shared" si="85"/>
        <v>4</v>
      </c>
      <c r="J1769" s="11">
        <f t="shared" si="83"/>
        <v>6</v>
      </c>
    </row>
    <row r="1770" spans="2:10">
      <c r="B1770" s="9">
        <f t="array" ref="B1770">MIN(IFERROR(FIND(lstNum,tblSalaries[[#This Row],[How many hours of a day you work on Excel]]),""))</f>
        <v>9</v>
      </c>
      <c r="C1770" s="9">
        <f t="array" ref="C1770">SUMPRODUCT(COUNTIF(lstDigits,MID(tblSalaries[[#This Row],[How many hours of a day you work on Excel]],ROW($1:$9),1)))</f>
        <v>1</v>
      </c>
      <c r="D1770" s="11">
        <f t="array" ref="D1770">IFERROR(1*MID(tblSalaries[[#This Row],[How many hours of a day you work on Excel]],B1770,C1770),0)</f>
        <v>8</v>
      </c>
      <c r="E1770" s="9">
        <f t="array" ref="E1770">MIN(IFERROR(FIND(lstNum,tblSalaries[[#This Row],[How many hours of a day you work on Excel]],B1770+1),""))</f>
        <v>31</v>
      </c>
      <c r="F1770" s="9">
        <f t="array" ref="F1770">SUMPRODUCT(COUNTIF(lstDigits,MID(tblSalaries[[#This Row],[How many hours of a day you work on Excel]],ROW($1:$9)+1,1)))</f>
        <v>1</v>
      </c>
      <c r="G1770" s="11" t="str">
        <f t="array" ref="G1770">IFERROR(IF(D1770=1*MID(tblSalaries[[#This Row],[How many hours of a day you work on Excel]],E1770,F1770),"",1*MID(tblSalaries[[#This Row],[How many hours of a day you work on Excel]],E1770,F1770)),0)</f>
        <v/>
      </c>
      <c r="H1770" s="11">
        <f t="shared" si="84"/>
        <v>8</v>
      </c>
      <c r="I1770" s="11">
        <f t="shared" si="85"/>
        <v>8</v>
      </c>
      <c r="J1770" s="11">
        <f t="shared" si="83"/>
        <v>8</v>
      </c>
    </row>
    <row r="1771" spans="2:10">
      <c r="B1771" s="9">
        <f t="array" ref="B1771">MIN(IFERROR(FIND(lstNum,tblSalaries[[#This Row],[How many hours of a day you work on Excel]]),""))</f>
        <v>1</v>
      </c>
      <c r="C1771" s="9">
        <f t="array" ref="C1771">SUMPRODUCT(COUNTIF(lstDigits,MID(tblSalaries[[#This Row],[How many hours of a day you work on Excel]],ROW($1:$9),1)))</f>
        <v>2</v>
      </c>
      <c r="D1771" s="11">
        <f t="array" ref="D1771">IFERROR(1*MID(tblSalaries[[#This Row],[How many hours of a day you work on Excel]],B1771,C1771),0)</f>
        <v>2</v>
      </c>
      <c r="E1771" s="9">
        <f t="array" ref="E1771">MIN(IFERROR(FIND(lstNum,tblSalaries[[#This Row],[How many hours of a day you work on Excel]],B1771+1),""))</f>
        <v>6</v>
      </c>
      <c r="F1771" s="9">
        <f t="array" ref="F1771">SUMPRODUCT(COUNTIF(lstDigits,MID(tblSalaries[[#This Row],[How many hours of a day you work on Excel]],ROW($1:$9)+1,1)))</f>
        <v>1</v>
      </c>
      <c r="G1771" s="11">
        <f t="array" ref="G1771">IFERROR(IF(D1771=1*MID(tblSalaries[[#This Row],[How many hours of a day you work on Excel]],E1771,F1771),"",1*MID(tblSalaries[[#This Row],[How many hours of a day you work on Excel]],E1771,F1771)),0)</f>
        <v>3</v>
      </c>
      <c r="H1771" s="11">
        <f t="shared" si="84"/>
        <v>2.5</v>
      </c>
      <c r="I1771" s="11">
        <f t="shared" si="85"/>
        <v>2</v>
      </c>
      <c r="J1771" s="11">
        <f t="shared" si="83"/>
        <v>3</v>
      </c>
    </row>
    <row r="1772" spans="2:10">
      <c r="B1772" s="9">
        <f t="array" ref="B1772">MIN(IFERROR(FIND(lstNum,tblSalaries[[#This Row],[How many hours of a day you work on Excel]]),""))</f>
        <v>1</v>
      </c>
      <c r="C1772" s="9">
        <f t="array" ref="C1772">SUMPRODUCT(COUNTIF(lstDigits,MID(tblSalaries[[#This Row],[How many hours of a day you work on Excel]],ROW($1:$9),1)))</f>
        <v>2</v>
      </c>
      <c r="D1772" s="11">
        <f t="array" ref="D1772">IFERROR(1*MID(tblSalaries[[#This Row],[How many hours of a day you work on Excel]],B1772,C1772),0)</f>
        <v>2</v>
      </c>
      <c r="E1772" s="9">
        <f t="array" ref="E1772">MIN(IFERROR(FIND(lstNum,tblSalaries[[#This Row],[How many hours of a day you work on Excel]],B1772+1),""))</f>
        <v>6</v>
      </c>
      <c r="F1772" s="9">
        <f t="array" ref="F1772">SUMPRODUCT(COUNTIF(lstDigits,MID(tblSalaries[[#This Row],[How many hours of a day you work on Excel]],ROW($1:$9)+1,1)))</f>
        <v>1</v>
      </c>
      <c r="G1772" s="11">
        <f t="array" ref="G1772">IFERROR(IF(D1772=1*MID(tblSalaries[[#This Row],[How many hours of a day you work on Excel]],E1772,F1772),"",1*MID(tblSalaries[[#This Row],[How many hours of a day you work on Excel]],E1772,F1772)),0)</f>
        <v>3</v>
      </c>
      <c r="H1772" s="11">
        <f t="shared" si="84"/>
        <v>2.5</v>
      </c>
      <c r="I1772" s="11">
        <f t="shared" si="85"/>
        <v>2</v>
      </c>
      <c r="J1772" s="11">
        <f t="shared" si="83"/>
        <v>3</v>
      </c>
    </row>
    <row r="1773" spans="2:10">
      <c r="B1773" s="9">
        <f t="array" ref="B1773">MIN(IFERROR(FIND(lstNum,tblSalaries[[#This Row],[How many hours of a day you work on Excel]]),""))</f>
        <v>1</v>
      </c>
      <c r="C1773" s="9">
        <f t="array" ref="C1773">SUMPRODUCT(COUNTIF(lstDigits,MID(tblSalaries[[#This Row],[How many hours of a day you work on Excel]],ROW($1:$9),1)))</f>
        <v>2</v>
      </c>
      <c r="D1773" s="11">
        <f t="array" ref="D1773">IFERROR(1*MID(tblSalaries[[#This Row],[How many hours of a day you work on Excel]],B1773,C1773),0)</f>
        <v>4</v>
      </c>
      <c r="E1773" s="9">
        <f t="array" ref="E1773">MIN(IFERROR(FIND(lstNum,tblSalaries[[#This Row],[How many hours of a day you work on Excel]],B1773+1),""))</f>
        <v>6</v>
      </c>
      <c r="F1773" s="9">
        <f t="array" ref="F1773">SUMPRODUCT(COUNTIF(lstDigits,MID(tblSalaries[[#This Row],[How many hours of a day you work on Excel]],ROW($1:$9)+1,1)))</f>
        <v>1</v>
      </c>
      <c r="G1773" s="11">
        <f t="array" ref="G1773">IFERROR(IF(D1773=1*MID(tblSalaries[[#This Row],[How many hours of a day you work on Excel]],E1773,F1773),"",1*MID(tblSalaries[[#This Row],[How many hours of a day you work on Excel]],E1773,F1773)),0)</f>
        <v>6</v>
      </c>
      <c r="H1773" s="11">
        <f t="shared" si="84"/>
        <v>5</v>
      </c>
      <c r="I1773" s="11">
        <f t="shared" si="85"/>
        <v>4</v>
      </c>
      <c r="J1773" s="11">
        <f t="shared" si="83"/>
        <v>6</v>
      </c>
    </row>
    <row r="1774" spans="2:10">
      <c r="B1774" s="9">
        <f t="array" ref="B1774">MIN(IFERROR(FIND(lstNum,tblSalaries[[#This Row],[How many hours of a day you work on Excel]]),""))</f>
        <v>1</v>
      </c>
      <c r="C1774" s="9">
        <f t="array" ref="C1774">SUMPRODUCT(COUNTIF(lstDigits,MID(tblSalaries[[#This Row],[How many hours of a day you work on Excel]],ROW($1:$9),1)))</f>
        <v>2</v>
      </c>
      <c r="D1774" s="11">
        <f t="array" ref="D1774">IFERROR(1*MID(tblSalaries[[#This Row],[How many hours of a day you work on Excel]],B1774,C1774),0)</f>
        <v>4</v>
      </c>
      <c r="E1774" s="9">
        <f t="array" ref="E1774">MIN(IFERROR(FIND(lstNum,tblSalaries[[#This Row],[How many hours of a day you work on Excel]],B1774+1),""))</f>
        <v>6</v>
      </c>
      <c r="F1774" s="9">
        <f t="array" ref="F1774">SUMPRODUCT(COUNTIF(lstDigits,MID(tblSalaries[[#This Row],[How many hours of a day you work on Excel]],ROW($1:$9)+1,1)))</f>
        <v>1</v>
      </c>
      <c r="G1774" s="11">
        <f t="array" ref="G1774">IFERROR(IF(D1774=1*MID(tblSalaries[[#This Row],[How many hours of a day you work on Excel]],E1774,F1774),"",1*MID(tblSalaries[[#This Row],[How many hours of a day you work on Excel]],E1774,F1774)),0)</f>
        <v>6</v>
      </c>
      <c r="H1774" s="11">
        <f t="shared" si="84"/>
        <v>5</v>
      </c>
      <c r="I1774" s="11">
        <f t="shared" si="85"/>
        <v>4</v>
      </c>
      <c r="J1774" s="11">
        <f t="shared" si="83"/>
        <v>6</v>
      </c>
    </row>
    <row r="1775" spans="2:10">
      <c r="B1775" s="9">
        <f t="array" ref="B1775">MIN(IFERROR(FIND(lstNum,tblSalaries[[#This Row],[How many hours of a day you work on Excel]]),""))</f>
        <v>9</v>
      </c>
      <c r="C1775" s="9">
        <f t="array" ref="C1775">SUMPRODUCT(COUNTIF(lstDigits,MID(tblSalaries[[#This Row],[How many hours of a day you work on Excel]],ROW($1:$9),1)))</f>
        <v>1</v>
      </c>
      <c r="D1775" s="11">
        <f t="array" ref="D1775">IFERROR(1*MID(tblSalaries[[#This Row],[How many hours of a day you work on Excel]],B1775,C1775),0)</f>
        <v>8</v>
      </c>
      <c r="E1775" s="9">
        <f t="array" ref="E1775">MIN(IFERROR(FIND(lstNum,tblSalaries[[#This Row],[How many hours of a day you work on Excel]],B1775+1),""))</f>
        <v>31</v>
      </c>
      <c r="F1775" s="9">
        <f t="array" ref="F1775">SUMPRODUCT(COUNTIF(lstDigits,MID(tblSalaries[[#This Row],[How many hours of a day you work on Excel]],ROW($1:$9)+1,1)))</f>
        <v>1</v>
      </c>
      <c r="G1775" s="11" t="str">
        <f t="array" ref="G1775">IFERROR(IF(D1775=1*MID(tblSalaries[[#This Row],[How many hours of a day you work on Excel]],E1775,F1775),"",1*MID(tblSalaries[[#This Row],[How many hours of a day you work on Excel]],E1775,F1775)),0)</f>
        <v/>
      </c>
      <c r="H1775" s="11">
        <f t="shared" si="84"/>
        <v>8</v>
      </c>
      <c r="I1775" s="11">
        <f t="shared" si="85"/>
        <v>8</v>
      </c>
      <c r="J1775" s="11">
        <f t="shared" si="83"/>
        <v>8</v>
      </c>
    </row>
    <row r="1776" spans="2:10">
      <c r="B1776" s="9">
        <f t="array" ref="B1776">MIN(IFERROR(FIND(lstNum,tblSalaries[[#This Row],[How many hours of a day you work on Excel]]),""))</f>
        <v>9</v>
      </c>
      <c r="C1776" s="9">
        <f t="array" ref="C1776">SUMPRODUCT(COUNTIF(lstDigits,MID(tblSalaries[[#This Row],[How many hours of a day you work on Excel]],ROW($1:$9),1)))</f>
        <v>1</v>
      </c>
      <c r="D1776" s="11">
        <f t="array" ref="D1776">IFERROR(1*MID(tblSalaries[[#This Row],[How many hours of a day you work on Excel]],B1776,C1776),0)</f>
        <v>8</v>
      </c>
      <c r="E1776" s="9">
        <f t="array" ref="E1776">MIN(IFERROR(FIND(lstNum,tblSalaries[[#This Row],[How many hours of a day you work on Excel]],B1776+1),""))</f>
        <v>31</v>
      </c>
      <c r="F1776" s="9">
        <f t="array" ref="F1776">SUMPRODUCT(COUNTIF(lstDigits,MID(tblSalaries[[#This Row],[How many hours of a day you work on Excel]],ROW($1:$9)+1,1)))</f>
        <v>1</v>
      </c>
      <c r="G1776" s="11" t="str">
        <f t="array" ref="G1776">IFERROR(IF(D1776=1*MID(tblSalaries[[#This Row],[How many hours of a day you work on Excel]],E1776,F1776),"",1*MID(tblSalaries[[#This Row],[How many hours of a day you work on Excel]],E1776,F1776)),0)</f>
        <v/>
      </c>
      <c r="H1776" s="11">
        <f t="shared" si="84"/>
        <v>8</v>
      </c>
      <c r="I1776" s="11">
        <f t="shared" si="85"/>
        <v>8</v>
      </c>
      <c r="J1776" s="11">
        <f t="shared" si="83"/>
        <v>8</v>
      </c>
    </row>
    <row r="1777" spans="2:10">
      <c r="B1777" s="9">
        <f t="array" ref="B1777">MIN(IFERROR(FIND(lstNum,tblSalaries[[#This Row],[How many hours of a day you work on Excel]]),""))</f>
        <v>1</v>
      </c>
      <c r="C1777" s="9">
        <f t="array" ref="C1777">SUMPRODUCT(COUNTIF(lstDigits,MID(tblSalaries[[#This Row],[How many hours of a day you work on Excel]],ROW($1:$9),1)))</f>
        <v>2</v>
      </c>
      <c r="D1777" s="11">
        <f t="array" ref="D1777">IFERROR(1*MID(tblSalaries[[#This Row],[How many hours of a day you work on Excel]],B1777,C1777),0)</f>
        <v>2</v>
      </c>
      <c r="E1777" s="9">
        <f t="array" ref="E1777">MIN(IFERROR(FIND(lstNum,tblSalaries[[#This Row],[How many hours of a day you work on Excel]],B1777+1),""))</f>
        <v>6</v>
      </c>
      <c r="F1777" s="9">
        <f t="array" ref="F1777">SUMPRODUCT(COUNTIF(lstDigits,MID(tblSalaries[[#This Row],[How many hours of a day you work on Excel]],ROW($1:$9)+1,1)))</f>
        <v>1</v>
      </c>
      <c r="G1777" s="11">
        <f t="array" ref="G1777">IFERROR(IF(D1777=1*MID(tblSalaries[[#This Row],[How many hours of a day you work on Excel]],E1777,F1777),"",1*MID(tblSalaries[[#This Row],[How many hours of a day you work on Excel]],E1777,F1777)),0)</f>
        <v>3</v>
      </c>
      <c r="H1777" s="11">
        <f t="shared" si="84"/>
        <v>2.5</v>
      </c>
      <c r="I1777" s="11">
        <f t="shared" si="85"/>
        <v>2</v>
      </c>
      <c r="J1777" s="11">
        <f t="shared" si="83"/>
        <v>3</v>
      </c>
    </row>
    <row r="1778" spans="2:10">
      <c r="B1778" s="9">
        <f t="array" ref="B1778">MIN(IFERROR(FIND(lstNum,tblSalaries[[#This Row],[How many hours of a day you work on Excel]]),""))</f>
        <v>9</v>
      </c>
      <c r="C1778" s="9">
        <f t="array" ref="C1778">SUMPRODUCT(COUNTIF(lstDigits,MID(tblSalaries[[#This Row],[How many hours of a day you work on Excel]],ROW($1:$9),1)))</f>
        <v>1</v>
      </c>
      <c r="D1778" s="11">
        <f t="array" ref="D1778">IFERROR(1*MID(tblSalaries[[#This Row],[How many hours of a day you work on Excel]],B1778,C1778),0)</f>
        <v>8</v>
      </c>
      <c r="E1778" s="9">
        <f t="array" ref="E1778">MIN(IFERROR(FIND(lstNum,tblSalaries[[#This Row],[How many hours of a day you work on Excel]],B1778+1),""))</f>
        <v>31</v>
      </c>
      <c r="F1778" s="9">
        <f t="array" ref="F1778">SUMPRODUCT(COUNTIF(lstDigits,MID(tblSalaries[[#This Row],[How many hours of a day you work on Excel]],ROW($1:$9)+1,1)))</f>
        <v>1</v>
      </c>
      <c r="G1778" s="11" t="str">
        <f t="array" ref="G1778">IFERROR(IF(D1778=1*MID(tblSalaries[[#This Row],[How many hours of a day you work on Excel]],E1778,F1778),"",1*MID(tblSalaries[[#This Row],[How many hours of a day you work on Excel]],E1778,F1778)),0)</f>
        <v/>
      </c>
      <c r="H1778" s="11">
        <f t="shared" si="84"/>
        <v>8</v>
      </c>
      <c r="I1778" s="11">
        <f t="shared" si="85"/>
        <v>8</v>
      </c>
      <c r="J1778" s="11">
        <f t="shared" si="83"/>
        <v>8</v>
      </c>
    </row>
    <row r="1779" spans="2:10">
      <c r="B1779" s="9">
        <f t="array" ref="B1779">MIN(IFERROR(FIND(lstNum,tblSalaries[[#This Row],[How many hours of a day you work on Excel]]),""))</f>
        <v>9</v>
      </c>
      <c r="C1779" s="9">
        <f t="array" ref="C1779">SUMPRODUCT(COUNTIF(lstDigits,MID(tblSalaries[[#This Row],[How many hours of a day you work on Excel]],ROW($1:$9),1)))</f>
        <v>1</v>
      </c>
      <c r="D1779" s="11">
        <f t="array" ref="D1779">IFERROR(1*MID(tblSalaries[[#This Row],[How many hours of a day you work on Excel]],B1779,C1779),0)</f>
        <v>8</v>
      </c>
      <c r="E1779" s="9">
        <f t="array" ref="E1779">MIN(IFERROR(FIND(lstNum,tblSalaries[[#This Row],[How many hours of a day you work on Excel]],B1779+1),""))</f>
        <v>31</v>
      </c>
      <c r="F1779" s="9">
        <f t="array" ref="F1779">SUMPRODUCT(COUNTIF(lstDigits,MID(tblSalaries[[#This Row],[How many hours of a day you work on Excel]],ROW($1:$9)+1,1)))</f>
        <v>1</v>
      </c>
      <c r="G1779" s="11" t="str">
        <f t="array" ref="G1779">IFERROR(IF(D1779=1*MID(tblSalaries[[#This Row],[How many hours of a day you work on Excel]],E1779,F1779),"",1*MID(tblSalaries[[#This Row],[How many hours of a day you work on Excel]],E1779,F1779)),0)</f>
        <v/>
      </c>
      <c r="H1779" s="11">
        <f t="shared" si="84"/>
        <v>8</v>
      </c>
      <c r="I1779" s="11">
        <f t="shared" si="85"/>
        <v>8</v>
      </c>
      <c r="J1779" s="11">
        <f t="shared" si="83"/>
        <v>8</v>
      </c>
    </row>
    <row r="1780" spans="2:10">
      <c r="B1780" s="9">
        <f t="array" ref="B1780">MIN(IFERROR(FIND(lstNum,tblSalaries[[#This Row],[How many hours of a day you work on Excel]]),""))</f>
        <v>1</v>
      </c>
      <c r="C1780" s="9">
        <f t="array" ref="C1780">SUMPRODUCT(COUNTIF(lstDigits,MID(tblSalaries[[#This Row],[How many hours of a day you work on Excel]],ROW($1:$9),1)))</f>
        <v>2</v>
      </c>
      <c r="D1780" s="11">
        <f t="array" ref="D1780">IFERROR(1*MID(tblSalaries[[#This Row],[How many hours of a day you work on Excel]],B1780,C1780),0)</f>
        <v>4</v>
      </c>
      <c r="E1780" s="9">
        <f t="array" ref="E1780">MIN(IFERROR(FIND(lstNum,tblSalaries[[#This Row],[How many hours of a day you work on Excel]],B1780+1),""))</f>
        <v>6</v>
      </c>
      <c r="F1780" s="9">
        <f t="array" ref="F1780">SUMPRODUCT(COUNTIF(lstDigits,MID(tblSalaries[[#This Row],[How many hours of a day you work on Excel]],ROW($1:$9)+1,1)))</f>
        <v>1</v>
      </c>
      <c r="G1780" s="11">
        <f t="array" ref="G1780">IFERROR(IF(D1780=1*MID(tblSalaries[[#This Row],[How many hours of a day you work on Excel]],E1780,F1780),"",1*MID(tblSalaries[[#This Row],[How many hours of a day you work on Excel]],E1780,F1780)),0)</f>
        <v>6</v>
      </c>
      <c r="H1780" s="11">
        <f t="shared" si="84"/>
        <v>5</v>
      </c>
      <c r="I1780" s="11">
        <f t="shared" si="85"/>
        <v>4</v>
      </c>
      <c r="J1780" s="11">
        <f t="shared" si="83"/>
        <v>6</v>
      </c>
    </row>
    <row r="1781" spans="2:10">
      <c r="B1781" s="9">
        <f t="array" ref="B1781">MIN(IFERROR(FIND(lstNum,tblSalaries[[#This Row],[How many hours of a day you work on Excel]]),""))</f>
        <v>1</v>
      </c>
      <c r="C1781" s="9">
        <f t="array" ref="C1781">SUMPRODUCT(COUNTIF(lstDigits,MID(tblSalaries[[#This Row],[How many hours of a day you work on Excel]],ROW($1:$9),1)))</f>
        <v>2</v>
      </c>
      <c r="D1781" s="11">
        <f t="array" ref="D1781">IFERROR(1*MID(tblSalaries[[#This Row],[How many hours of a day you work on Excel]],B1781,C1781),0)</f>
        <v>4</v>
      </c>
      <c r="E1781" s="9">
        <f t="array" ref="E1781">MIN(IFERROR(FIND(lstNum,tblSalaries[[#This Row],[How many hours of a day you work on Excel]],B1781+1),""))</f>
        <v>6</v>
      </c>
      <c r="F1781" s="9">
        <f t="array" ref="F1781">SUMPRODUCT(COUNTIF(lstDigits,MID(tblSalaries[[#This Row],[How many hours of a day you work on Excel]],ROW($1:$9)+1,1)))</f>
        <v>1</v>
      </c>
      <c r="G1781" s="11">
        <f t="array" ref="G1781">IFERROR(IF(D1781=1*MID(tblSalaries[[#This Row],[How many hours of a day you work on Excel]],E1781,F1781),"",1*MID(tblSalaries[[#This Row],[How many hours of a day you work on Excel]],E1781,F1781)),0)</f>
        <v>6</v>
      </c>
      <c r="H1781" s="11">
        <f t="shared" si="84"/>
        <v>5</v>
      </c>
      <c r="I1781" s="11">
        <f t="shared" si="85"/>
        <v>4</v>
      </c>
      <c r="J1781" s="11">
        <f t="shared" si="83"/>
        <v>6</v>
      </c>
    </row>
    <row r="1782" spans="2:10">
      <c r="B1782" s="9">
        <f t="array" ref="B1782">MIN(IFERROR(FIND(lstNum,tblSalaries[[#This Row],[How many hours of a day you work on Excel]]),""))</f>
        <v>1</v>
      </c>
      <c r="C1782" s="9">
        <f t="array" ref="C1782">SUMPRODUCT(COUNTIF(lstDigits,MID(tblSalaries[[#This Row],[How many hours of a day you work on Excel]],ROW($1:$9),1)))</f>
        <v>2</v>
      </c>
      <c r="D1782" s="11">
        <f t="array" ref="D1782">IFERROR(1*MID(tblSalaries[[#This Row],[How many hours of a day you work on Excel]],B1782,C1782),0)</f>
        <v>2</v>
      </c>
      <c r="E1782" s="9">
        <f t="array" ref="E1782">MIN(IFERROR(FIND(lstNum,tblSalaries[[#This Row],[How many hours of a day you work on Excel]],B1782+1),""))</f>
        <v>6</v>
      </c>
      <c r="F1782" s="9">
        <f t="array" ref="F1782">SUMPRODUCT(COUNTIF(lstDigits,MID(tblSalaries[[#This Row],[How many hours of a day you work on Excel]],ROW($1:$9)+1,1)))</f>
        <v>1</v>
      </c>
      <c r="G1782" s="11">
        <f t="array" ref="G1782">IFERROR(IF(D1782=1*MID(tblSalaries[[#This Row],[How many hours of a day you work on Excel]],E1782,F1782),"",1*MID(tblSalaries[[#This Row],[How many hours of a day you work on Excel]],E1782,F1782)),0)</f>
        <v>3</v>
      </c>
      <c r="H1782" s="11">
        <f t="shared" si="84"/>
        <v>2.5</v>
      </c>
      <c r="I1782" s="11">
        <f t="shared" si="85"/>
        <v>2</v>
      </c>
      <c r="J1782" s="11">
        <f t="shared" si="83"/>
        <v>3</v>
      </c>
    </row>
    <row r="1783" spans="2:10">
      <c r="B1783" s="9">
        <f t="array" ref="B1783">MIN(IFERROR(FIND(lstNum,tblSalaries[[#This Row],[How many hours of a day you work on Excel]]),""))</f>
        <v>1</v>
      </c>
      <c r="C1783" s="9">
        <f t="array" ref="C1783">SUMPRODUCT(COUNTIF(lstDigits,MID(tblSalaries[[#This Row],[How many hours of a day you work on Excel]],ROW($1:$9),1)))</f>
        <v>2</v>
      </c>
      <c r="D1783" s="11">
        <f t="array" ref="D1783">IFERROR(1*MID(tblSalaries[[#This Row],[How many hours of a day you work on Excel]],B1783,C1783),0)</f>
        <v>2</v>
      </c>
      <c r="E1783" s="9">
        <f t="array" ref="E1783">MIN(IFERROR(FIND(lstNum,tblSalaries[[#This Row],[How many hours of a day you work on Excel]],B1783+1),""))</f>
        <v>6</v>
      </c>
      <c r="F1783" s="9">
        <f t="array" ref="F1783">SUMPRODUCT(COUNTIF(lstDigits,MID(tblSalaries[[#This Row],[How many hours of a day you work on Excel]],ROW($1:$9)+1,1)))</f>
        <v>1</v>
      </c>
      <c r="G1783" s="11">
        <f t="array" ref="G1783">IFERROR(IF(D1783=1*MID(tblSalaries[[#This Row],[How many hours of a day you work on Excel]],E1783,F1783),"",1*MID(tblSalaries[[#This Row],[How many hours of a day you work on Excel]],E1783,F1783)),0)</f>
        <v>3</v>
      </c>
      <c r="H1783" s="11">
        <f t="shared" si="84"/>
        <v>2.5</v>
      </c>
      <c r="I1783" s="11">
        <f t="shared" si="85"/>
        <v>2</v>
      </c>
      <c r="J1783" s="11">
        <f t="shared" si="83"/>
        <v>3</v>
      </c>
    </row>
    <row r="1784" spans="2:10">
      <c r="B1784" s="9">
        <f t="array" ref="B1784">MIN(IFERROR(FIND(lstNum,tblSalaries[[#This Row],[How many hours of a day you work on Excel]]),""))</f>
        <v>1</v>
      </c>
      <c r="C1784" s="9">
        <f t="array" ref="C1784">SUMPRODUCT(COUNTIF(lstDigits,MID(tblSalaries[[#This Row],[How many hours of a day you work on Excel]],ROW($1:$9),1)))</f>
        <v>2</v>
      </c>
      <c r="D1784" s="11">
        <f t="array" ref="D1784">IFERROR(1*MID(tblSalaries[[#This Row],[How many hours of a day you work on Excel]],B1784,C1784),0)</f>
        <v>2</v>
      </c>
      <c r="E1784" s="9">
        <f t="array" ref="E1784">MIN(IFERROR(FIND(lstNum,tblSalaries[[#This Row],[How many hours of a day you work on Excel]],B1784+1),""))</f>
        <v>6</v>
      </c>
      <c r="F1784" s="9">
        <f t="array" ref="F1784">SUMPRODUCT(COUNTIF(lstDigits,MID(tblSalaries[[#This Row],[How many hours of a day you work on Excel]],ROW($1:$9)+1,1)))</f>
        <v>1</v>
      </c>
      <c r="G1784" s="11">
        <f t="array" ref="G1784">IFERROR(IF(D1784=1*MID(tblSalaries[[#This Row],[How many hours of a day you work on Excel]],E1784,F1784),"",1*MID(tblSalaries[[#This Row],[How many hours of a day you work on Excel]],E1784,F1784)),0)</f>
        <v>3</v>
      </c>
      <c r="H1784" s="11">
        <f t="shared" si="84"/>
        <v>2.5</v>
      </c>
      <c r="I1784" s="11">
        <f t="shared" si="85"/>
        <v>2</v>
      </c>
      <c r="J1784" s="11">
        <f t="shared" si="83"/>
        <v>3</v>
      </c>
    </row>
    <row r="1785" spans="2:10">
      <c r="B1785" s="9">
        <f t="array" ref="B1785">MIN(IFERROR(FIND(lstNum,tblSalaries[[#This Row],[How many hours of a day you work on Excel]]),""))</f>
        <v>9</v>
      </c>
      <c r="C1785" s="9">
        <f t="array" ref="C1785">SUMPRODUCT(COUNTIF(lstDigits,MID(tblSalaries[[#This Row],[How many hours of a day you work on Excel]],ROW($1:$9),1)))</f>
        <v>1</v>
      </c>
      <c r="D1785" s="11">
        <f t="array" ref="D1785">IFERROR(1*MID(tblSalaries[[#This Row],[How many hours of a day you work on Excel]],B1785,C1785),0)</f>
        <v>8</v>
      </c>
      <c r="E1785" s="9">
        <f t="array" ref="E1785">MIN(IFERROR(FIND(lstNum,tblSalaries[[#This Row],[How many hours of a day you work on Excel]],B1785+1),""))</f>
        <v>31</v>
      </c>
      <c r="F1785" s="9">
        <f t="array" ref="F1785">SUMPRODUCT(COUNTIF(lstDigits,MID(tblSalaries[[#This Row],[How many hours of a day you work on Excel]],ROW($1:$9)+1,1)))</f>
        <v>1</v>
      </c>
      <c r="G1785" s="11" t="str">
        <f t="array" ref="G1785">IFERROR(IF(D1785=1*MID(tblSalaries[[#This Row],[How many hours of a day you work on Excel]],E1785,F1785),"",1*MID(tblSalaries[[#This Row],[How many hours of a day you work on Excel]],E1785,F1785)),0)</f>
        <v/>
      </c>
      <c r="H1785" s="11">
        <f t="shared" si="84"/>
        <v>8</v>
      </c>
      <c r="I1785" s="11">
        <f t="shared" si="85"/>
        <v>8</v>
      </c>
      <c r="J1785" s="11">
        <f t="shared" si="83"/>
        <v>8</v>
      </c>
    </row>
    <row r="1786" spans="2:10">
      <c r="B1786" s="9">
        <f t="array" ref="B1786">MIN(IFERROR(FIND(lstNum,tblSalaries[[#This Row],[How many hours of a day you work on Excel]]),""))</f>
        <v>9</v>
      </c>
      <c r="C1786" s="9">
        <f t="array" ref="C1786">SUMPRODUCT(COUNTIF(lstDigits,MID(tblSalaries[[#This Row],[How many hours of a day you work on Excel]],ROW($1:$9),1)))</f>
        <v>1</v>
      </c>
      <c r="D1786" s="11">
        <f t="array" ref="D1786">IFERROR(1*MID(tblSalaries[[#This Row],[How many hours of a day you work on Excel]],B1786,C1786),0)</f>
        <v>8</v>
      </c>
      <c r="E1786" s="9">
        <f t="array" ref="E1786">MIN(IFERROR(FIND(lstNum,tblSalaries[[#This Row],[How many hours of a day you work on Excel]],B1786+1),""))</f>
        <v>31</v>
      </c>
      <c r="F1786" s="9">
        <f t="array" ref="F1786">SUMPRODUCT(COUNTIF(lstDigits,MID(tblSalaries[[#This Row],[How many hours of a day you work on Excel]],ROW($1:$9)+1,1)))</f>
        <v>1</v>
      </c>
      <c r="G1786" s="11" t="str">
        <f t="array" ref="G1786">IFERROR(IF(D1786=1*MID(tblSalaries[[#This Row],[How many hours of a day you work on Excel]],E1786,F1786),"",1*MID(tblSalaries[[#This Row],[How many hours of a day you work on Excel]],E1786,F1786)),0)</f>
        <v/>
      </c>
      <c r="H1786" s="11">
        <f t="shared" si="84"/>
        <v>8</v>
      </c>
      <c r="I1786" s="11">
        <f t="shared" si="85"/>
        <v>8</v>
      </c>
      <c r="J1786" s="11">
        <f t="shared" si="83"/>
        <v>8</v>
      </c>
    </row>
    <row r="1787" spans="2:10">
      <c r="B1787" s="9">
        <f t="array" ref="B1787">MIN(IFERROR(FIND(lstNum,tblSalaries[[#This Row],[How many hours of a day you work on Excel]]),""))</f>
        <v>1</v>
      </c>
      <c r="C1787" s="9">
        <f t="array" ref="C1787">SUMPRODUCT(COUNTIF(lstDigits,MID(tblSalaries[[#This Row],[How many hours of a day you work on Excel]],ROW($1:$9),1)))</f>
        <v>2</v>
      </c>
      <c r="D1787" s="11">
        <f t="array" ref="D1787">IFERROR(1*MID(tblSalaries[[#This Row],[How many hours of a day you work on Excel]],B1787,C1787),0)</f>
        <v>2</v>
      </c>
      <c r="E1787" s="9">
        <f t="array" ref="E1787">MIN(IFERROR(FIND(lstNum,tblSalaries[[#This Row],[How many hours of a day you work on Excel]],B1787+1),""))</f>
        <v>6</v>
      </c>
      <c r="F1787" s="9">
        <f t="array" ref="F1787">SUMPRODUCT(COUNTIF(lstDigits,MID(tblSalaries[[#This Row],[How many hours of a day you work on Excel]],ROW($1:$9)+1,1)))</f>
        <v>1</v>
      </c>
      <c r="G1787" s="11">
        <f t="array" ref="G1787">IFERROR(IF(D1787=1*MID(tblSalaries[[#This Row],[How many hours of a day you work on Excel]],E1787,F1787),"",1*MID(tblSalaries[[#This Row],[How many hours of a day you work on Excel]],E1787,F1787)),0)</f>
        <v>3</v>
      </c>
      <c r="H1787" s="11">
        <f t="shared" si="84"/>
        <v>2.5</v>
      </c>
      <c r="I1787" s="11">
        <f t="shared" si="85"/>
        <v>2</v>
      </c>
      <c r="J1787" s="11">
        <f t="shared" si="83"/>
        <v>3</v>
      </c>
    </row>
    <row r="1788" spans="2:10">
      <c r="B1788" s="9">
        <f t="array" ref="B1788">MIN(IFERROR(FIND(lstNum,tblSalaries[[#This Row],[How many hours of a day you work on Excel]]),""))</f>
        <v>9</v>
      </c>
      <c r="C1788" s="9">
        <f t="array" ref="C1788">SUMPRODUCT(COUNTIF(lstDigits,MID(tblSalaries[[#This Row],[How many hours of a day you work on Excel]],ROW($1:$9),1)))</f>
        <v>1</v>
      </c>
      <c r="D1788" s="11">
        <f t="array" ref="D1788">IFERROR(1*MID(tblSalaries[[#This Row],[How many hours of a day you work on Excel]],B1788,C1788),0)</f>
        <v>8</v>
      </c>
      <c r="E1788" s="9">
        <f t="array" ref="E1788">MIN(IFERROR(FIND(lstNum,tblSalaries[[#This Row],[How many hours of a day you work on Excel]],B1788+1),""))</f>
        <v>31</v>
      </c>
      <c r="F1788" s="9">
        <f t="array" ref="F1788">SUMPRODUCT(COUNTIF(lstDigits,MID(tblSalaries[[#This Row],[How many hours of a day you work on Excel]],ROW($1:$9)+1,1)))</f>
        <v>1</v>
      </c>
      <c r="G1788" s="11" t="str">
        <f t="array" ref="G1788">IFERROR(IF(D1788=1*MID(tblSalaries[[#This Row],[How many hours of a day you work on Excel]],E1788,F1788),"",1*MID(tblSalaries[[#This Row],[How many hours of a day you work on Excel]],E1788,F1788)),0)</f>
        <v/>
      </c>
      <c r="H1788" s="11">
        <f t="shared" si="84"/>
        <v>8</v>
      </c>
      <c r="I1788" s="11">
        <f t="shared" si="85"/>
        <v>8</v>
      </c>
      <c r="J1788" s="11">
        <f t="shared" si="83"/>
        <v>8</v>
      </c>
    </row>
    <row r="1789" spans="2:10">
      <c r="B1789" s="9">
        <f t="array" ref="B1789">MIN(IFERROR(FIND(lstNum,tblSalaries[[#This Row],[How many hours of a day you work on Excel]]),""))</f>
        <v>1</v>
      </c>
      <c r="C1789" s="9">
        <f t="array" ref="C1789">SUMPRODUCT(COUNTIF(lstDigits,MID(tblSalaries[[#This Row],[How many hours of a day you work on Excel]],ROW($1:$9),1)))</f>
        <v>2</v>
      </c>
      <c r="D1789" s="11">
        <f t="array" ref="D1789">IFERROR(1*MID(tblSalaries[[#This Row],[How many hours of a day you work on Excel]],B1789,C1789),0)</f>
        <v>4</v>
      </c>
      <c r="E1789" s="9">
        <f t="array" ref="E1789">MIN(IFERROR(FIND(lstNum,tblSalaries[[#This Row],[How many hours of a day you work on Excel]],B1789+1),""))</f>
        <v>6</v>
      </c>
      <c r="F1789" s="9">
        <f t="array" ref="F1789">SUMPRODUCT(COUNTIF(lstDigits,MID(tblSalaries[[#This Row],[How many hours of a day you work on Excel]],ROW($1:$9)+1,1)))</f>
        <v>1</v>
      </c>
      <c r="G1789" s="11">
        <f t="array" ref="G1789">IFERROR(IF(D1789=1*MID(tblSalaries[[#This Row],[How many hours of a day you work on Excel]],E1789,F1789),"",1*MID(tblSalaries[[#This Row],[How many hours of a day you work on Excel]],E1789,F1789)),0)</f>
        <v>6</v>
      </c>
      <c r="H1789" s="11">
        <f t="shared" si="84"/>
        <v>5</v>
      </c>
      <c r="I1789" s="11">
        <f t="shared" si="85"/>
        <v>4</v>
      </c>
      <c r="J1789" s="11">
        <f t="shared" si="83"/>
        <v>6</v>
      </c>
    </row>
    <row r="1790" spans="2:10">
      <c r="B1790" s="9">
        <f t="array" ref="B1790">MIN(IFERROR(FIND(lstNum,tblSalaries[[#This Row],[How many hours of a day you work on Excel]]),""))</f>
        <v>1</v>
      </c>
      <c r="C1790" s="9">
        <f t="array" ref="C1790">SUMPRODUCT(COUNTIF(lstDigits,MID(tblSalaries[[#This Row],[How many hours of a day you work on Excel]],ROW($1:$9),1)))</f>
        <v>2</v>
      </c>
      <c r="D1790" s="11">
        <f t="array" ref="D1790">IFERROR(1*MID(tblSalaries[[#This Row],[How many hours of a day you work on Excel]],B1790,C1790),0)</f>
        <v>4</v>
      </c>
      <c r="E1790" s="9">
        <f t="array" ref="E1790">MIN(IFERROR(FIND(lstNum,tblSalaries[[#This Row],[How many hours of a day you work on Excel]],B1790+1),""))</f>
        <v>6</v>
      </c>
      <c r="F1790" s="9">
        <f t="array" ref="F1790">SUMPRODUCT(COUNTIF(lstDigits,MID(tblSalaries[[#This Row],[How many hours of a day you work on Excel]],ROW($1:$9)+1,1)))</f>
        <v>1</v>
      </c>
      <c r="G1790" s="11">
        <f t="array" ref="G1790">IFERROR(IF(D1790=1*MID(tblSalaries[[#This Row],[How many hours of a day you work on Excel]],E1790,F1790),"",1*MID(tblSalaries[[#This Row],[How many hours of a day you work on Excel]],E1790,F1790)),0)</f>
        <v>6</v>
      </c>
      <c r="H1790" s="11">
        <f t="shared" si="84"/>
        <v>5</v>
      </c>
      <c r="I1790" s="11">
        <f t="shared" si="85"/>
        <v>4</v>
      </c>
      <c r="J1790" s="11">
        <f t="shared" si="83"/>
        <v>6</v>
      </c>
    </row>
    <row r="1791" spans="2:10">
      <c r="B1791" s="9">
        <f t="array" ref="B1791">MIN(IFERROR(FIND(lstNum,tblSalaries[[#This Row],[How many hours of a day you work on Excel]]),""))</f>
        <v>1</v>
      </c>
      <c r="C1791" s="9">
        <f t="array" ref="C1791">SUMPRODUCT(COUNTIF(lstDigits,MID(tblSalaries[[#This Row],[How many hours of a day you work on Excel]],ROW($1:$9),1)))</f>
        <v>2</v>
      </c>
      <c r="D1791" s="11">
        <f t="array" ref="D1791">IFERROR(1*MID(tblSalaries[[#This Row],[How many hours of a day you work on Excel]],B1791,C1791),0)</f>
        <v>1</v>
      </c>
      <c r="E1791" s="9">
        <f t="array" ref="E1791">MIN(IFERROR(FIND(lstNum,tblSalaries[[#This Row],[How many hours of a day you work on Excel]],B1791+1),""))</f>
        <v>6</v>
      </c>
      <c r="F1791" s="9">
        <f t="array" ref="F1791">SUMPRODUCT(COUNTIF(lstDigits,MID(tblSalaries[[#This Row],[How many hours of a day you work on Excel]],ROW($1:$9)+1,1)))</f>
        <v>1</v>
      </c>
      <c r="G1791" s="11">
        <f t="array" ref="G1791">IFERROR(IF(D1791=1*MID(tblSalaries[[#This Row],[How many hours of a day you work on Excel]],E1791,F1791),"",1*MID(tblSalaries[[#This Row],[How many hours of a day you work on Excel]],E1791,F1791)),0)</f>
        <v>2</v>
      </c>
      <c r="H1791" s="11">
        <f t="shared" si="84"/>
        <v>1.5</v>
      </c>
      <c r="I1791" s="11">
        <f t="shared" si="85"/>
        <v>1</v>
      </c>
      <c r="J1791" s="11">
        <f t="shared" si="83"/>
        <v>2</v>
      </c>
    </row>
    <row r="1792" spans="2:10">
      <c r="B1792" s="9">
        <f t="array" ref="B1792">MIN(IFERROR(FIND(lstNum,tblSalaries[[#This Row],[How many hours of a day you work on Excel]]),""))</f>
        <v>1</v>
      </c>
      <c r="C1792" s="9">
        <f t="array" ref="C1792">SUMPRODUCT(COUNTIF(lstDigits,MID(tblSalaries[[#This Row],[How many hours of a day you work on Excel]],ROW($1:$9),1)))</f>
        <v>2</v>
      </c>
      <c r="D1792" s="11">
        <f t="array" ref="D1792">IFERROR(1*MID(tblSalaries[[#This Row],[How many hours of a day you work on Excel]],B1792,C1792),0)</f>
        <v>2</v>
      </c>
      <c r="E1792" s="9">
        <f t="array" ref="E1792">MIN(IFERROR(FIND(lstNum,tblSalaries[[#This Row],[How many hours of a day you work on Excel]],B1792+1),""))</f>
        <v>6</v>
      </c>
      <c r="F1792" s="9">
        <f t="array" ref="F1792">SUMPRODUCT(COUNTIF(lstDigits,MID(tblSalaries[[#This Row],[How many hours of a day you work on Excel]],ROW($1:$9)+1,1)))</f>
        <v>1</v>
      </c>
      <c r="G1792" s="11">
        <f t="array" ref="G1792">IFERROR(IF(D1792=1*MID(tblSalaries[[#This Row],[How many hours of a day you work on Excel]],E1792,F1792),"",1*MID(tblSalaries[[#This Row],[How many hours of a day you work on Excel]],E1792,F1792)),0)</f>
        <v>3</v>
      </c>
      <c r="H1792" s="11">
        <f t="shared" si="84"/>
        <v>2.5</v>
      </c>
      <c r="I1792" s="11">
        <f t="shared" si="85"/>
        <v>2</v>
      </c>
      <c r="J1792" s="11">
        <f t="shared" si="83"/>
        <v>3</v>
      </c>
    </row>
    <row r="1793" spans="2:10">
      <c r="B1793" s="9">
        <f t="array" ref="B1793">MIN(IFERROR(FIND(lstNum,tblSalaries[[#This Row],[How many hours of a day you work on Excel]]),""))</f>
        <v>1</v>
      </c>
      <c r="C1793" s="9">
        <f t="array" ref="C1793">SUMPRODUCT(COUNTIF(lstDigits,MID(tblSalaries[[#This Row],[How many hours of a day you work on Excel]],ROW($1:$9),1)))</f>
        <v>2</v>
      </c>
      <c r="D1793" s="11">
        <f t="array" ref="D1793">IFERROR(1*MID(tblSalaries[[#This Row],[How many hours of a day you work on Excel]],B1793,C1793),0)</f>
        <v>2</v>
      </c>
      <c r="E1793" s="9">
        <f t="array" ref="E1793">MIN(IFERROR(FIND(lstNum,tblSalaries[[#This Row],[How many hours of a day you work on Excel]],B1793+1),""))</f>
        <v>6</v>
      </c>
      <c r="F1793" s="9">
        <f t="array" ref="F1793">SUMPRODUCT(COUNTIF(lstDigits,MID(tblSalaries[[#This Row],[How many hours of a day you work on Excel]],ROW($1:$9)+1,1)))</f>
        <v>1</v>
      </c>
      <c r="G1793" s="11">
        <f t="array" ref="G1793">IFERROR(IF(D1793=1*MID(tblSalaries[[#This Row],[How many hours of a day you work on Excel]],E1793,F1793),"",1*MID(tblSalaries[[#This Row],[How many hours of a day you work on Excel]],E1793,F1793)),0)</f>
        <v>3</v>
      </c>
      <c r="H1793" s="11">
        <f t="shared" si="84"/>
        <v>2.5</v>
      </c>
      <c r="I1793" s="11">
        <f t="shared" si="85"/>
        <v>2</v>
      </c>
      <c r="J1793" s="11">
        <f t="shared" si="83"/>
        <v>3</v>
      </c>
    </row>
    <row r="1794" spans="2:10">
      <c r="B1794" s="9">
        <f t="array" ref="B1794">MIN(IFERROR(FIND(lstNum,tblSalaries[[#This Row],[How many hours of a day you work on Excel]]),""))</f>
        <v>1</v>
      </c>
      <c r="C1794" s="9">
        <f t="array" ref="C1794">SUMPRODUCT(COUNTIF(lstDigits,MID(tblSalaries[[#This Row],[How many hours of a day you work on Excel]],ROW($1:$9),1)))</f>
        <v>2</v>
      </c>
      <c r="D1794" s="11">
        <f t="array" ref="D1794">IFERROR(1*MID(tblSalaries[[#This Row],[How many hours of a day you work on Excel]],B1794,C1794),0)</f>
        <v>2</v>
      </c>
      <c r="E1794" s="9">
        <f t="array" ref="E1794">MIN(IFERROR(FIND(lstNum,tblSalaries[[#This Row],[How many hours of a day you work on Excel]],B1794+1),""))</f>
        <v>6</v>
      </c>
      <c r="F1794" s="9">
        <f t="array" ref="F1794">SUMPRODUCT(COUNTIF(lstDigits,MID(tblSalaries[[#This Row],[How many hours of a day you work on Excel]],ROW($1:$9)+1,1)))</f>
        <v>1</v>
      </c>
      <c r="G1794" s="11">
        <f t="array" ref="G1794">IFERROR(IF(D1794=1*MID(tblSalaries[[#This Row],[How many hours of a day you work on Excel]],E1794,F1794),"",1*MID(tblSalaries[[#This Row],[How many hours of a day you work on Excel]],E1794,F1794)),0)</f>
        <v>3</v>
      </c>
      <c r="H1794" s="11">
        <f t="shared" si="84"/>
        <v>2.5</v>
      </c>
      <c r="I1794" s="11">
        <f t="shared" si="85"/>
        <v>2</v>
      </c>
      <c r="J1794" s="11">
        <f t="shared" si="83"/>
        <v>3</v>
      </c>
    </row>
    <row r="1795" spans="2:10">
      <c r="B1795" s="9">
        <f t="array" ref="B1795">MIN(IFERROR(FIND(lstNum,tblSalaries[[#This Row],[How many hours of a day you work on Excel]]),""))</f>
        <v>9</v>
      </c>
      <c r="C1795" s="9">
        <f t="array" ref="C1795">SUMPRODUCT(COUNTIF(lstDigits,MID(tblSalaries[[#This Row],[How many hours of a day you work on Excel]],ROW($1:$9),1)))</f>
        <v>1</v>
      </c>
      <c r="D1795" s="11">
        <f t="array" ref="D1795">IFERROR(1*MID(tblSalaries[[#This Row],[How many hours of a day you work on Excel]],B1795,C1795),0)</f>
        <v>8</v>
      </c>
      <c r="E1795" s="9">
        <f t="array" ref="E1795">MIN(IFERROR(FIND(lstNum,tblSalaries[[#This Row],[How many hours of a day you work on Excel]],B1795+1),""))</f>
        <v>31</v>
      </c>
      <c r="F1795" s="9">
        <f t="array" ref="F1795">SUMPRODUCT(COUNTIF(lstDigits,MID(tblSalaries[[#This Row],[How many hours of a day you work on Excel]],ROW($1:$9)+1,1)))</f>
        <v>1</v>
      </c>
      <c r="G1795" s="11" t="str">
        <f t="array" ref="G1795">IFERROR(IF(D1795=1*MID(tblSalaries[[#This Row],[How many hours of a day you work on Excel]],E1795,F1795),"",1*MID(tblSalaries[[#This Row],[How many hours of a day you work on Excel]],E1795,F1795)),0)</f>
        <v/>
      </c>
      <c r="H1795" s="11">
        <f t="shared" si="84"/>
        <v>8</v>
      </c>
      <c r="I1795" s="11">
        <f t="shared" si="85"/>
        <v>8</v>
      </c>
      <c r="J1795" s="11">
        <f t="shared" si="83"/>
        <v>8</v>
      </c>
    </row>
    <row r="1796" spans="2:10">
      <c r="B1796" s="9">
        <f t="array" ref="B1796">MIN(IFERROR(FIND(lstNum,tblSalaries[[#This Row],[How many hours of a day you work on Excel]]),""))</f>
        <v>1</v>
      </c>
      <c r="C1796" s="9">
        <f t="array" ref="C1796">SUMPRODUCT(COUNTIF(lstDigits,MID(tblSalaries[[#This Row],[How many hours of a day you work on Excel]],ROW($1:$9),1)))</f>
        <v>2</v>
      </c>
      <c r="D1796" s="11">
        <f t="array" ref="D1796">IFERROR(1*MID(tblSalaries[[#This Row],[How many hours of a day you work on Excel]],B1796,C1796),0)</f>
        <v>4</v>
      </c>
      <c r="E1796" s="9">
        <f t="array" ref="E1796">MIN(IFERROR(FIND(lstNum,tblSalaries[[#This Row],[How many hours of a day you work on Excel]],B1796+1),""))</f>
        <v>6</v>
      </c>
      <c r="F1796" s="9">
        <f t="array" ref="F1796">SUMPRODUCT(COUNTIF(lstDigits,MID(tblSalaries[[#This Row],[How many hours of a day you work on Excel]],ROW($1:$9)+1,1)))</f>
        <v>1</v>
      </c>
      <c r="G1796" s="11">
        <f t="array" ref="G1796">IFERROR(IF(D1796=1*MID(tblSalaries[[#This Row],[How many hours of a day you work on Excel]],E1796,F1796),"",1*MID(tblSalaries[[#This Row],[How many hours of a day you work on Excel]],E1796,F1796)),0)</f>
        <v>6</v>
      </c>
      <c r="H1796" s="11">
        <f t="shared" si="84"/>
        <v>5</v>
      </c>
      <c r="I1796" s="11">
        <f t="shared" si="85"/>
        <v>4</v>
      </c>
      <c r="J1796" s="11">
        <f t="shared" si="83"/>
        <v>6</v>
      </c>
    </row>
    <row r="1797" spans="2:10">
      <c r="B1797" s="9">
        <f t="array" ref="B1797">MIN(IFERROR(FIND(lstNum,tblSalaries[[#This Row],[How many hours of a day you work on Excel]]),""))</f>
        <v>1</v>
      </c>
      <c r="C1797" s="9">
        <f t="array" ref="C1797">SUMPRODUCT(COUNTIF(lstDigits,MID(tblSalaries[[#This Row],[How many hours of a day you work on Excel]],ROW($1:$9),1)))</f>
        <v>2</v>
      </c>
      <c r="D1797" s="11">
        <f t="array" ref="D1797">IFERROR(1*MID(tblSalaries[[#This Row],[How many hours of a day you work on Excel]],B1797,C1797),0)</f>
        <v>2</v>
      </c>
      <c r="E1797" s="9">
        <f t="array" ref="E1797">MIN(IFERROR(FIND(lstNum,tblSalaries[[#This Row],[How many hours of a day you work on Excel]],B1797+1),""))</f>
        <v>6</v>
      </c>
      <c r="F1797" s="9">
        <f t="array" ref="F1797">SUMPRODUCT(COUNTIF(lstDigits,MID(tblSalaries[[#This Row],[How many hours of a day you work on Excel]],ROW($1:$9)+1,1)))</f>
        <v>1</v>
      </c>
      <c r="G1797" s="11">
        <f t="array" ref="G1797">IFERROR(IF(D1797=1*MID(tblSalaries[[#This Row],[How many hours of a day you work on Excel]],E1797,F1797),"",1*MID(tblSalaries[[#This Row],[How many hours of a day you work on Excel]],E1797,F1797)),0)</f>
        <v>3</v>
      </c>
      <c r="H1797" s="11">
        <f t="shared" si="84"/>
        <v>2.5</v>
      </c>
      <c r="I1797" s="11">
        <f t="shared" si="85"/>
        <v>2</v>
      </c>
      <c r="J1797" s="11">
        <f t="shared" si="83"/>
        <v>3</v>
      </c>
    </row>
    <row r="1798" spans="2:10">
      <c r="B1798" s="9">
        <f t="array" ref="B1798">MIN(IFERROR(FIND(lstNum,tblSalaries[[#This Row],[How many hours of a day you work on Excel]]),""))</f>
        <v>1</v>
      </c>
      <c r="C1798" s="9">
        <f t="array" ref="C1798">SUMPRODUCT(COUNTIF(lstDigits,MID(tblSalaries[[#This Row],[How many hours of a day you work on Excel]],ROW($1:$9),1)))</f>
        <v>2</v>
      </c>
      <c r="D1798" s="11">
        <f t="array" ref="D1798">IFERROR(1*MID(tblSalaries[[#This Row],[How many hours of a day you work on Excel]],B1798,C1798),0)</f>
        <v>2</v>
      </c>
      <c r="E1798" s="9">
        <f t="array" ref="E1798">MIN(IFERROR(FIND(lstNum,tblSalaries[[#This Row],[How many hours of a day you work on Excel]],B1798+1),""))</f>
        <v>6</v>
      </c>
      <c r="F1798" s="9">
        <f t="array" ref="F1798">SUMPRODUCT(COUNTIF(lstDigits,MID(tblSalaries[[#This Row],[How many hours of a day you work on Excel]],ROW($1:$9)+1,1)))</f>
        <v>1</v>
      </c>
      <c r="G1798" s="11">
        <f t="array" ref="G1798">IFERROR(IF(D1798=1*MID(tblSalaries[[#This Row],[How many hours of a day you work on Excel]],E1798,F1798),"",1*MID(tblSalaries[[#This Row],[How many hours of a day you work on Excel]],E1798,F1798)),0)</f>
        <v>3</v>
      </c>
      <c r="H1798" s="11">
        <f t="shared" si="84"/>
        <v>2.5</v>
      </c>
      <c r="I1798" s="11">
        <f t="shared" si="85"/>
        <v>2</v>
      </c>
      <c r="J1798" s="11">
        <f t="shared" si="83"/>
        <v>3</v>
      </c>
    </row>
    <row r="1799" spans="2:10">
      <c r="B1799" s="9">
        <f t="array" ref="B1799">MIN(IFERROR(FIND(lstNum,tblSalaries[[#This Row],[How many hours of a day you work on Excel]]),""))</f>
        <v>1</v>
      </c>
      <c r="C1799" s="9">
        <f t="array" ref="C1799">SUMPRODUCT(COUNTIF(lstDigits,MID(tblSalaries[[#This Row],[How many hours of a day you work on Excel]],ROW($1:$9),1)))</f>
        <v>2</v>
      </c>
      <c r="D1799" s="11">
        <f t="array" ref="D1799">IFERROR(1*MID(tblSalaries[[#This Row],[How many hours of a day you work on Excel]],B1799,C1799),0)</f>
        <v>4</v>
      </c>
      <c r="E1799" s="9">
        <f t="array" ref="E1799">MIN(IFERROR(FIND(lstNum,tblSalaries[[#This Row],[How many hours of a day you work on Excel]],B1799+1),""))</f>
        <v>6</v>
      </c>
      <c r="F1799" s="9">
        <f t="array" ref="F1799">SUMPRODUCT(COUNTIF(lstDigits,MID(tblSalaries[[#This Row],[How many hours of a day you work on Excel]],ROW($1:$9)+1,1)))</f>
        <v>1</v>
      </c>
      <c r="G1799" s="11">
        <f t="array" ref="G1799">IFERROR(IF(D1799=1*MID(tblSalaries[[#This Row],[How many hours of a day you work on Excel]],E1799,F1799),"",1*MID(tblSalaries[[#This Row],[How many hours of a day you work on Excel]],E1799,F1799)),0)</f>
        <v>6</v>
      </c>
      <c r="H1799" s="11">
        <f t="shared" si="84"/>
        <v>5</v>
      </c>
      <c r="I1799" s="11">
        <f t="shared" si="85"/>
        <v>4</v>
      </c>
      <c r="J1799" s="11">
        <f t="shared" ref="J1799:J1862" si="86">MAX(D1799,G1799)</f>
        <v>6</v>
      </c>
    </row>
    <row r="1800" spans="2:10">
      <c r="B1800" s="9">
        <f t="array" ref="B1800">MIN(IFERROR(FIND(lstNum,tblSalaries[[#This Row],[How many hours of a day you work on Excel]]),""))</f>
        <v>1</v>
      </c>
      <c r="C1800" s="9">
        <f t="array" ref="C1800">SUMPRODUCT(COUNTIF(lstDigits,MID(tblSalaries[[#This Row],[How many hours of a day you work on Excel]],ROW($1:$9),1)))</f>
        <v>2</v>
      </c>
      <c r="D1800" s="11">
        <f t="array" ref="D1800">IFERROR(1*MID(tblSalaries[[#This Row],[How many hours of a day you work on Excel]],B1800,C1800),0)</f>
        <v>4</v>
      </c>
      <c r="E1800" s="9">
        <f t="array" ref="E1800">MIN(IFERROR(FIND(lstNum,tblSalaries[[#This Row],[How many hours of a day you work on Excel]],B1800+1),""))</f>
        <v>6</v>
      </c>
      <c r="F1800" s="9">
        <f t="array" ref="F1800">SUMPRODUCT(COUNTIF(lstDigits,MID(tblSalaries[[#This Row],[How many hours of a day you work on Excel]],ROW($1:$9)+1,1)))</f>
        <v>1</v>
      </c>
      <c r="G1800" s="11">
        <f t="array" ref="G1800">IFERROR(IF(D1800=1*MID(tblSalaries[[#This Row],[How many hours of a day you work on Excel]],E1800,F1800),"",1*MID(tblSalaries[[#This Row],[How many hours of a day you work on Excel]],E1800,F1800)),0)</f>
        <v>6</v>
      </c>
      <c r="H1800" s="11">
        <f t="shared" si="84"/>
        <v>5</v>
      </c>
      <c r="I1800" s="11">
        <f t="shared" si="85"/>
        <v>4</v>
      </c>
      <c r="J1800" s="11">
        <f t="shared" si="86"/>
        <v>6</v>
      </c>
    </row>
    <row r="1801" spans="2:10">
      <c r="B1801" s="9">
        <f t="array" ref="B1801">MIN(IFERROR(FIND(lstNum,tblSalaries[[#This Row],[How many hours of a day you work on Excel]]),""))</f>
        <v>1</v>
      </c>
      <c r="C1801" s="9">
        <f t="array" ref="C1801">SUMPRODUCT(COUNTIF(lstDigits,MID(tblSalaries[[#This Row],[How many hours of a day you work on Excel]],ROW($1:$9),1)))</f>
        <v>2</v>
      </c>
      <c r="D1801" s="11">
        <f t="array" ref="D1801">IFERROR(1*MID(tblSalaries[[#This Row],[How many hours of a day you work on Excel]],B1801,C1801),0)</f>
        <v>2</v>
      </c>
      <c r="E1801" s="9">
        <f t="array" ref="E1801">MIN(IFERROR(FIND(lstNum,tblSalaries[[#This Row],[How many hours of a day you work on Excel]],B1801+1),""))</f>
        <v>6</v>
      </c>
      <c r="F1801" s="9">
        <f t="array" ref="F1801">SUMPRODUCT(COUNTIF(lstDigits,MID(tblSalaries[[#This Row],[How many hours of a day you work on Excel]],ROW($1:$9)+1,1)))</f>
        <v>1</v>
      </c>
      <c r="G1801" s="11">
        <f t="array" ref="G1801">IFERROR(IF(D1801=1*MID(tblSalaries[[#This Row],[How many hours of a day you work on Excel]],E1801,F1801),"",1*MID(tblSalaries[[#This Row],[How many hours of a day you work on Excel]],E1801,F1801)),0)</f>
        <v>3</v>
      </c>
      <c r="H1801" s="11">
        <f t="shared" si="84"/>
        <v>2.5</v>
      </c>
      <c r="I1801" s="11">
        <f t="shared" si="85"/>
        <v>2</v>
      </c>
      <c r="J1801" s="11">
        <f t="shared" si="86"/>
        <v>3</v>
      </c>
    </row>
    <row r="1802" spans="2:10">
      <c r="B1802" s="9">
        <f t="array" ref="B1802">MIN(IFERROR(FIND(lstNum,tblSalaries[[#This Row],[How many hours of a day you work on Excel]]),""))</f>
        <v>1</v>
      </c>
      <c r="C1802" s="9">
        <f t="array" ref="C1802">SUMPRODUCT(COUNTIF(lstDigits,MID(tblSalaries[[#This Row],[How many hours of a day you work on Excel]],ROW($1:$9),1)))</f>
        <v>2</v>
      </c>
      <c r="D1802" s="11">
        <f t="array" ref="D1802">IFERROR(1*MID(tblSalaries[[#This Row],[How many hours of a day you work on Excel]],B1802,C1802),0)</f>
        <v>4</v>
      </c>
      <c r="E1802" s="9">
        <f t="array" ref="E1802">MIN(IFERROR(FIND(lstNum,tblSalaries[[#This Row],[How many hours of a day you work on Excel]],B1802+1),""))</f>
        <v>6</v>
      </c>
      <c r="F1802" s="9">
        <f t="array" ref="F1802">SUMPRODUCT(COUNTIF(lstDigits,MID(tblSalaries[[#This Row],[How many hours of a day you work on Excel]],ROW($1:$9)+1,1)))</f>
        <v>1</v>
      </c>
      <c r="G1802" s="11">
        <f t="array" ref="G1802">IFERROR(IF(D1802=1*MID(tblSalaries[[#This Row],[How many hours of a day you work on Excel]],E1802,F1802),"",1*MID(tblSalaries[[#This Row],[How many hours of a day you work on Excel]],E1802,F1802)),0)</f>
        <v>6</v>
      </c>
      <c r="H1802" s="11">
        <f t="shared" si="84"/>
        <v>5</v>
      </c>
      <c r="I1802" s="11">
        <f t="shared" si="85"/>
        <v>4</v>
      </c>
      <c r="J1802" s="11">
        <f t="shared" si="86"/>
        <v>6</v>
      </c>
    </row>
    <row r="1803" spans="2:10">
      <c r="B1803" s="9">
        <f t="array" ref="B1803">MIN(IFERROR(FIND(lstNum,tblSalaries[[#This Row],[How many hours of a day you work on Excel]]),""))</f>
        <v>1</v>
      </c>
      <c r="C1803" s="9">
        <f t="array" ref="C1803">SUMPRODUCT(COUNTIF(lstDigits,MID(tblSalaries[[#This Row],[How many hours of a day you work on Excel]],ROW($1:$9),1)))</f>
        <v>2</v>
      </c>
      <c r="D1803" s="11">
        <f t="array" ref="D1803">IFERROR(1*MID(tblSalaries[[#This Row],[How many hours of a day you work on Excel]],B1803,C1803),0)</f>
        <v>4</v>
      </c>
      <c r="E1803" s="9">
        <f t="array" ref="E1803">MIN(IFERROR(FIND(lstNum,tblSalaries[[#This Row],[How many hours of a day you work on Excel]],B1803+1),""))</f>
        <v>6</v>
      </c>
      <c r="F1803" s="9">
        <f t="array" ref="F1803">SUMPRODUCT(COUNTIF(lstDigits,MID(tblSalaries[[#This Row],[How many hours of a day you work on Excel]],ROW($1:$9)+1,1)))</f>
        <v>1</v>
      </c>
      <c r="G1803" s="11">
        <f t="array" ref="G1803">IFERROR(IF(D1803=1*MID(tblSalaries[[#This Row],[How many hours of a day you work on Excel]],E1803,F1803),"",1*MID(tblSalaries[[#This Row],[How many hours of a day you work on Excel]],E1803,F1803)),0)</f>
        <v>6</v>
      </c>
      <c r="H1803" s="11">
        <f t="shared" si="84"/>
        <v>5</v>
      </c>
      <c r="I1803" s="11">
        <f t="shared" si="85"/>
        <v>4</v>
      </c>
      <c r="J1803" s="11">
        <f t="shared" si="86"/>
        <v>6</v>
      </c>
    </row>
    <row r="1804" spans="2:10">
      <c r="B1804" s="9">
        <f t="array" ref="B1804">MIN(IFERROR(FIND(lstNum,tblSalaries[[#This Row],[How many hours of a day you work on Excel]]),""))</f>
        <v>1</v>
      </c>
      <c r="C1804" s="9">
        <f t="array" ref="C1804">SUMPRODUCT(COUNTIF(lstDigits,MID(tblSalaries[[#This Row],[How many hours of a day you work on Excel]],ROW($1:$9),1)))</f>
        <v>2</v>
      </c>
      <c r="D1804" s="11">
        <f t="array" ref="D1804">IFERROR(1*MID(tblSalaries[[#This Row],[How many hours of a day you work on Excel]],B1804,C1804),0)</f>
        <v>4</v>
      </c>
      <c r="E1804" s="9">
        <f t="array" ref="E1804">MIN(IFERROR(FIND(lstNum,tblSalaries[[#This Row],[How many hours of a day you work on Excel]],B1804+1),""))</f>
        <v>6</v>
      </c>
      <c r="F1804" s="9">
        <f t="array" ref="F1804">SUMPRODUCT(COUNTIF(lstDigits,MID(tblSalaries[[#This Row],[How many hours of a day you work on Excel]],ROW($1:$9)+1,1)))</f>
        <v>1</v>
      </c>
      <c r="G1804" s="11">
        <f t="array" ref="G1804">IFERROR(IF(D1804=1*MID(tblSalaries[[#This Row],[How many hours of a day you work on Excel]],E1804,F1804),"",1*MID(tblSalaries[[#This Row],[How many hours of a day you work on Excel]],E1804,F1804)),0)</f>
        <v>6</v>
      </c>
      <c r="H1804" s="11">
        <f t="shared" si="84"/>
        <v>5</v>
      </c>
      <c r="I1804" s="11">
        <f t="shared" si="85"/>
        <v>4</v>
      </c>
      <c r="J1804" s="11">
        <f t="shared" si="86"/>
        <v>6</v>
      </c>
    </row>
    <row r="1805" spans="2:10">
      <c r="B1805" s="9">
        <f t="array" ref="B1805">MIN(IFERROR(FIND(lstNum,tblSalaries[[#This Row],[How many hours of a day you work on Excel]]),""))</f>
        <v>1</v>
      </c>
      <c r="C1805" s="9">
        <f t="array" ref="C1805">SUMPRODUCT(COUNTIF(lstDigits,MID(tblSalaries[[#This Row],[How many hours of a day you work on Excel]],ROW($1:$9),1)))</f>
        <v>2</v>
      </c>
      <c r="D1805" s="11">
        <f t="array" ref="D1805">IFERROR(1*MID(tblSalaries[[#This Row],[How many hours of a day you work on Excel]],B1805,C1805),0)</f>
        <v>4</v>
      </c>
      <c r="E1805" s="9">
        <f t="array" ref="E1805">MIN(IFERROR(FIND(lstNum,tblSalaries[[#This Row],[How many hours of a day you work on Excel]],B1805+1),""))</f>
        <v>6</v>
      </c>
      <c r="F1805" s="9">
        <f t="array" ref="F1805">SUMPRODUCT(COUNTIF(lstDigits,MID(tblSalaries[[#This Row],[How many hours of a day you work on Excel]],ROW($1:$9)+1,1)))</f>
        <v>1</v>
      </c>
      <c r="G1805" s="11">
        <f t="array" ref="G1805">IFERROR(IF(D1805=1*MID(tblSalaries[[#This Row],[How many hours of a day you work on Excel]],E1805,F1805),"",1*MID(tblSalaries[[#This Row],[How many hours of a day you work on Excel]],E1805,F1805)),0)</f>
        <v>6</v>
      </c>
      <c r="H1805" s="11">
        <f t="shared" si="84"/>
        <v>5</v>
      </c>
      <c r="I1805" s="11">
        <f t="shared" si="85"/>
        <v>4</v>
      </c>
      <c r="J1805" s="11">
        <f t="shared" si="86"/>
        <v>6</v>
      </c>
    </row>
    <row r="1806" spans="2:10">
      <c r="B1806" s="9">
        <f t="array" ref="B1806">MIN(IFERROR(FIND(lstNum,tblSalaries[[#This Row],[How many hours of a day you work on Excel]]),""))</f>
        <v>1</v>
      </c>
      <c r="C1806" s="9">
        <f t="array" ref="C1806">SUMPRODUCT(COUNTIF(lstDigits,MID(tblSalaries[[#This Row],[How many hours of a day you work on Excel]],ROW($1:$9),1)))</f>
        <v>2</v>
      </c>
      <c r="D1806" s="11">
        <f t="array" ref="D1806">IFERROR(1*MID(tblSalaries[[#This Row],[How many hours of a day you work on Excel]],B1806,C1806),0)</f>
        <v>4</v>
      </c>
      <c r="E1806" s="9">
        <f t="array" ref="E1806">MIN(IFERROR(FIND(lstNum,tblSalaries[[#This Row],[How many hours of a day you work on Excel]],B1806+1),""))</f>
        <v>6</v>
      </c>
      <c r="F1806" s="9">
        <f t="array" ref="F1806">SUMPRODUCT(COUNTIF(lstDigits,MID(tblSalaries[[#This Row],[How many hours of a day you work on Excel]],ROW($1:$9)+1,1)))</f>
        <v>1</v>
      </c>
      <c r="G1806" s="11">
        <f t="array" ref="G1806">IFERROR(IF(D1806=1*MID(tblSalaries[[#This Row],[How many hours of a day you work on Excel]],E1806,F1806),"",1*MID(tblSalaries[[#This Row],[How many hours of a day you work on Excel]],E1806,F1806)),0)</f>
        <v>6</v>
      </c>
      <c r="H1806" s="11">
        <f t="shared" si="84"/>
        <v>5</v>
      </c>
      <c r="I1806" s="11">
        <f t="shared" si="85"/>
        <v>4</v>
      </c>
      <c r="J1806" s="11">
        <f t="shared" si="86"/>
        <v>6</v>
      </c>
    </row>
    <row r="1807" spans="2:10">
      <c r="B1807" s="9">
        <f t="array" ref="B1807">MIN(IFERROR(FIND(lstNum,tblSalaries[[#This Row],[How many hours of a day you work on Excel]]),""))</f>
        <v>9</v>
      </c>
      <c r="C1807" s="9">
        <f t="array" ref="C1807">SUMPRODUCT(COUNTIF(lstDigits,MID(tblSalaries[[#This Row],[How many hours of a day you work on Excel]],ROW($1:$9),1)))</f>
        <v>1</v>
      </c>
      <c r="D1807" s="11">
        <f t="array" ref="D1807">IFERROR(1*MID(tblSalaries[[#This Row],[How many hours of a day you work on Excel]],B1807,C1807),0)</f>
        <v>8</v>
      </c>
      <c r="E1807" s="9">
        <f t="array" ref="E1807">MIN(IFERROR(FIND(lstNum,tblSalaries[[#This Row],[How many hours of a day you work on Excel]],B1807+1),""))</f>
        <v>31</v>
      </c>
      <c r="F1807" s="9">
        <f t="array" ref="F1807">SUMPRODUCT(COUNTIF(lstDigits,MID(tblSalaries[[#This Row],[How many hours of a day you work on Excel]],ROW($1:$9)+1,1)))</f>
        <v>1</v>
      </c>
      <c r="G1807" s="11" t="str">
        <f t="array" ref="G1807">IFERROR(IF(D1807=1*MID(tblSalaries[[#This Row],[How many hours of a day you work on Excel]],E1807,F1807),"",1*MID(tblSalaries[[#This Row],[How many hours of a day you work on Excel]],E1807,F1807)),0)</f>
        <v/>
      </c>
      <c r="H1807" s="11">
        <f t="shared" si="84"/>
        <v>8</v>
      </c>
      <c r="I1807" s="11">
        <f t="shared" si="85"/>
        <v>8</v>
      </c>
      <c r="J1807" s="11">
        <f t="shared" si="86"/>
        <v>8</v>
      </c>
    </row>
    <row r="1808" spans="2:10">
      <c r="B1808" s="9">
        <f t="array" ref="B1808">MIN(IFERROR(FIND(lstNum,tblSalaries[[#This Row],[How many hours of a day you work on Excel]]),""))</f>
        <v>9</v>
      </c>
      <c r="C1808" s="9">
        <f t="array" ref="C1808">SUMPRODUCT(COUNTIF(lstDigits,MID(tblSalaries[[#This Row],[How many hours of a day you work on Excel]],ROW($1:$9),1)))</f>
        <v>1</v>
      </c>
      <c r="D1808" s="11">
        <f t="array" ref="D1808">IFERROR(1*MID(tblSalaries[[#This Row],[How many hours of a day you work on Excel]],B1808,C1808),0)</f>
        <v>8</v>
      </c>
      <c r="E1808" s="9">
        <f t="array" ref="E1808">MIN(IFERROR(FIND(lstNum,tblSalaries[[#This Row],[How many hours of a day you work on Excel]],B1808+1),""))</f>
        <v>31</v>
      </c>
      <c r="F1808" s="9">
        <f t="array" ref="F1808">SUMPRODUCT(COUNTIF(lstDigits,MID(tblSalaries[[#This Row],[How many hours of a day you work on Excel]],ROW($1:$9)+1,1)))</f>
        <v>1</v>
      </c>
      <c r="G1808" s="11" t="str">
        <f t="array" ref="G1808">IFERROR(IF(D1808=1*MID(tblSalaries[[#This Row],[How many hours of a day you work on Excel]],E1808,F1808),"",1*MID(tblSalaries[[#This Row],[How many hours of a day you work on Excel]],E1808,F1808)),0)</f>
        <v/>
      </c>
      <c r="H1808" s="11">
        <f t="shared" si="84"/>
        <v>8</v>
      </c>
      <c r="I1808" s="11">
        <f t="shared" si="85"/>
        <v>8</v>
      </c>
      <c r="J1808" s="11">
        <f t="shared" si="86"/>
        <v>8</v>
      </c>
    </row>
    <row r="1809" spans="2:10">
      <c r="B1809" s="9">
        <f t="array" ref="B1809">MIN(IFERROR(FIND(lstNum,tblSalaries[[#This Row],[How many hours of a day you work on Excel]]),""))</f>
        <v>1</v>
      </c>
      <c r="C1809" s="9">
        <f t="array" ref="C1809">SUMPRODUCT(COUNTIF(lstDigits,MID(tblSalaries[[#This Row],[How many hours of a day you work on Excel]],ROW($1:$9),1)))</f>
        <v>2</v>
      </c>
      <c r="D1809" s="11">
        <f t="array" ref="D1809">IFERROR(1*MID(tblSalaries[[#This Row],[How many hours of a day you work on Excel]],B1809,C1809),0)</f>
        <v>2</v>
      </c>
      <c r="E1809" s="9">
        <f t="array" ref="E1809">MIN(IFERROR(FIND(lstNum,tblSalaries[[#This Row],[How many hours of a day you work on Excel]],B1809+1),""))</f>
        <v>6</v>
      </c>
      <c r="F1809" s="9">
        <f t="array" ref="F1809">SUMPRODUCT(COUNTIF(lstDigits,MID(tblSalaries[[#This Row],[How many hours of a day you work on Excel]],ROW($1:$9)+1,1)))</f>
        <v>1</v>
      </c>
      <c r="G1809" s="11">
        <f t="array" ref="G1809">IFERROR(IF(D1809=1*MID(tblSalaries[[#This Row],[How many hours of a day you work on Excel]],E1809,F1809),"",1*MID(tblSalaries[[#This Row],[How many hours of a day you work on Excel]],E1809,F1809)),0)</f>
        <v>3</v>
      </c>
      <c r="H1809" s="11">
        <f t="shared" si="84"/>
        <v>2.5</v>
      </c>
      <c r="I1809" s="11">
        <f t="shared" si="85"/>
        <v>2</v>
      </c>
      <c r="J1809" s="11">
        <f t="shared" si="86"/>
        <v>3</v>
      </c>
    </row>
    <row r="1810" spans="2:10">
      <c r="B1810" s="9">
        <f t="array" ref="B1810">MIN(IFERROR(FIND(lstNum,tblSalaries[[#This Row],[How many hours of a day you work on Excel]]),""))</f>
        <v>9</v>
      </c>
      <c r="C1810" s="9">
        <f t="array" ref="C1810">SUMPRODUCT(COUNTIF(lstDigits,MID(tblSalaries[[#This Row],[How many hours of a day you work on Excel]],ROW($1:$9),1)))</f>
        <v>1</v>
      </c>
      <c r="D1810" s="11">
        <f t="array" ref="D1810">IFERROR(1*MID(tblSalaries[[#This Row],[How many hours of a day you work on Excel]],B1810,C1810),0)</f>
        <v>8</v>
      </c>
      <c r="E1810" s="9">
        <f t="array" ref="E1810">MIN(IFERROR(FIND(lstNum,tblSalaries[[#This Row],[How many hours of a day you work on Excel]],B1810+1),""))</f>
        <v>31</v>
      </c>
      <c r="F1810" s="9">
        <f t="array" ref="F1810">SUMPRODUCT(COUNTIF(lstDigits,MID(tblSalaries[[#This Row],[How many hours of a day you work on Excel]],ROW($1:$9)+1,1)))</f>
        <v>1</v>
      </c>
      <c r="G1810" s="11" t="str">
        <f t="array" ref="G1810">IFERROR(IF(D1810=1*MID(tblSalaries[[#This Row],[How many hours of a day you work on Excel]],E1810,F1810),"",1*MID(tblSalaries[[#This Row],[How many hours of a day you work on Excel]],E1810,F1810)),0)</f>
        <v/>
      </c>
      <c r="H1810" s="11">
        <f t="shared" si="84"/>
        <v>8</v>
      </c>
      <c r="I1810" s="11">
        <f t="shared" si="85"/>
        <v>8</v>
      </c>
      <c r="J1810" s="11">
        <f t="shared" si="86"/>
        <v>8</v>
      </c>
    </row>
    <row r="1811" spans="2:10">
      <c r="B1811" s="9">
        <f t="array" ref="B1811">MIN(IFERROR(FIND(lstNum,tblSalaries[[#This Row],[How many hours of a day you work on Excel]]),""))</f>
        <v>1</v>
      </c>
      <c r="C1811" s="9">
        <f t="array" ref="C1811">SUMPRODUCT(COUNTIF(lstDigits,MID(tblSalaries[[#This Row],[How many hours of a day you work on Excel]],ROW($1:$9),1)))</f>
        <v>2</v>
      </c>
      <c r="D1811" s="11">
        <f t="array" ref="D1811">IFERROR(1*MID(tblSalaries[[#This Row],[How many hours of a day you work on Excel]],B1811,C1811),0)</f>
        <v>4</v>
      </c>
      <c r="E1811" s="9">
        <f t="array" ref="E1811">MIN(IFERROR(FIND(lstNum,tblSalaries[[#This Row],[How many hours of a day you work on Excel]],B1811+1),""))</f>
        <v>6</v>
      </c>
      <c r="F1811" s="9">
        <f t="array" ref="F1811">SUMPRODUCT(COUNTIF(lstDigits,MID(tblSalaries[[#This Row],[How many hours of a day you work on Excel]],ROW($1:$9)+1,1)))</f>
        <v>1</v>
      </c>
      <c r="G1811" s="11">
        <f t="array" ref="G1811">IFERROR(IF(D1811=1*MID(tblSalaries[[#This Row],[How many hours of a day you work on Excel]],E1811,F1811),"",1*MID(tblSalaries[[#This Row],[How many hours of a day you work on Excel]],E1811,F1811)),0)</f>
        <v>6</v>
      </c>
      <c r="H1811" s="11">
        <f t="shared" si="84"/>
        <v>5</v>
      </c>
      <c r="I1811" s="11">
        <f t="shared" si="85"/>
        <v>4</v>
      </c>
      <c r="J1811" s="11">
        <f t="shared" si="86"/>
        <v>6</v>
      </c>
    </row>
    <row r="1812" spans="2:10">
      <c r="B1812" s="9">
        <f t="array" ref="B1812">MIN(IFERROR(FIND(lstNum,tblSalaries[[#This Row],[How many hours of a day you work on Excel]]),""))</f>
        <v>1</v>
      </c>
      <c r="C1812" s="9">
        <f t="array" ref="C1812">SUMPRODUCT(COUNTIF(lstDigits,MID(tblSalaries[[#This Row],[How many hours of a day you work on Excel]],ROW($1:$9),1)))</f>
        <v>2</v>
      </c>
      <c r="D1812" s="11">
        <f t="array" ref="D1812">IFERROR(1*MID(tblSalaries[[#This Row],[How many hours of a day you work on Excel]],B1812,C1812),0)</f>
        <v>2</v>
      </c>
      <c r="E1812" s="9">
        <f t="array" ref="E1812">MIN(IFERROR(FIND(lstNum,tblSalaries[[#This Row],[How many hours of a day you work on Excel]],B1812+1),""))</f>
        <v>6</v>
      </c>
      <c r="F1812" s="9">
        <f t="array" ref="F1812">SUMPRODUCT(COUNTIF(lstDigits,MID(tblSalaries[[#This Row],[How many hours of a day you work on Excel]],ROW($1:$9)+1,1)))</f>
        <v>1</v>
      </c>
      <c r="G1812" s="11">
        <f t="array" ref="G1812">IFERROR(IF(D1812=1*MID(tblSalaries[[#This Row],[How many hours of a day you work on Excel]],E1812,F1812),"",1*MID(tblSalaries[[#This Row],[How many hours of a day you work on Excel]],E1812,F1812)),0)</f>
        <v>3</v>
      </c>
      <c r="H1812" s="11">
        <f t="shared" si="84"/>
        <v>2.5</v>
      </c>
      <c r="I1812" s="11">
        <f t="shared" si="85"/>
        <v>2</v>
      </c>
      <c r="J1812" s="11">
        <f t="shared" si="86"/>
        <v>3</v>
      </c>
    </row>
    <row r="1813" spans="2:10">
      <c r="B1813" s="9">
        <f t="array" ref="B1813">MIN(IFERROR(FIND(lstNum,tblSalaries[[#This Row],[How many hours of a day you work on Excel]]),""))</f>
        <v>1</v>
      </c>
      <c r="C1813" s="9">
        <f t="array" ref="C1813">SUMPRODUCT(COUNTIF(lstDigits,MID(tblSalaries[[#This Row],[How many hours of a day you work on Excel]],ROW($1:$9),1)))</f>
        <v>2</v>
      </c>
      <c r="D1813" s="11">
        <f t="array" ref="D1813">IFERROR(1*MID(tblSalaries[[#This Row],[How many hours of a day you work on Excel]],B1813,C1813),0)</f>
        <v>2</v>
      </c>
      <c r="E1813" s="9">
        <f t="array" ref="E1813">MIN(IFERROR(FIND(lstNum,tblSalaries[[#This Row],[How many hours of a day you work on Excel]],B1813+1),""))</f>
        <v>6</v>
      </c>
      <c r="F1813" s="9">
        <f t="array" ref="F1813">SUMPRODUCT(COUNTIF(lstDigits,MID(tblSalaries[[#This Row],[How many hours of a day you work on Excel]],ROW($1:$9)+1,1)))</f>
        <v>1</v>
      </c>
      <c r="G1813" s="11">
        <f t="array" ref="G1813">IFERROR(IF(D1813=1*MID(tblSalaries[[#This Row],[How many hours of a day you work on Excel]],E1813,F1813),"",1*MID(tblSalaries[[#This Row],[How many hours of a day you work on Excel]],E1813,F1813)),0)</f>
        <v>3</v>
      </c>
      <c r="H1813" s="11">
        <f t="shared" si="84"/>
        <v>2.5</v>
      </c>
      <c r="I1813" s="11">
        <f t="shared" si="85"/>
        <v>2</v>
      </c>
      <c r="J1813" s="11">
        <f t="shared" si="86"/>
        <v>3</v>
      </c>
    </row>
    <row r="1814" spans="2:10">
      <c r="B1814" s="9">
        <f t="array" ref="B1814">MIN(IFERROR(FIND(lstNum,tblSalaries[[#This Row],[How many hours of a day you work on Excel]]),""))</f>
        <v>1</v>
      </c>
      <c r="C1814" s="9">
        <f t="array" ref="C1814">SUMPRODUCT(COUNTIF(lstDigits,MID(tblSalaries[[#This Row],[How many hours of a day you work on Excel]],ROW($1:$9),1)))</f>
        <v>2</v>
      </c>
      <c r="D1814" s="11">
        <f t="array" ref="D1814">IFERROR(1*MID(tblSalaries[[#This Row],[How many hours of a day you work on Excel]],B1814,C1814),0)</f>
        <v>2</v>
      </c>
      <c r="E1814" s="9">
        <f t="array" ref="E1814">MIN(IFERROR(FIND(lstNum,tblSalaries[[#This Row],[How many hours of a day you work on Excel]],B1814+1),""))</f>
        <v>6</v>
      </c>
      <c r="F1814" s="9">
        <f t="array" ref="F1814">SUMPRODUCT(COUNTIF(lstDigits,MID(tblSalaries[[#This Row],[How many hours of a day you work on Excel]],ROW($1:$9)+1,1)))</f>
        <v>1</v>
      </c>
      <c r="G1814" s="11">
        <f t="array" ref="G1814">IFERROR(IF(D1814=1*MID(tblSalaries[[#This Row],[How many hours of a day you work on Excel]],E1814,F1814),"",1*MID(tblSalaries[[#This Row],[How many hours of a day you work on Excel]],E1814,F1814)),0)</f>
        <v>3</v>
      </c>
      <c r="H1814" s="11">
        <f t="shared" si="84"/>
        <v>2.5</v>
      </c>
      <c r="I1814" s="11">
        <f t="shared" si="85"/>
        <v>2</v>
      </c>
      <c r="J1814" s="11">
        <f t="shared" si="86"/>
        <v>3</v>
      </c>
    </row>
    <row r="1815" spans="2:10">
      <c r="B1815" s="9">
        <f t="array" ref="B1815">MIN(IFERROR(FIND(lstNum,tblSalaries[[#This Row],[How many hours of a day you work on Excel]]),""))</f>
        <v>9</v>
      </c>
      <c r="C1815" s="9">
        <f t="array" ref="C1815">SUMPRODUCT(COUNTIF(lstDigits,MID(tblSalaries[[#This Row],[How many hours of a day you work on Excel]],ROW($1:$9),1)))</f>
        <v>1</v>
      </c>
      <c r="D1815" s="11">
        <f t="array" ref="D1815">IFERROR(1*MID(tblSalaries[[#This Row],[How many hours of a day you work on Excel]],B1815,C1815),0)</f>
        <v>8</v>
      </c>
      <c r="E1815" s="9">
        <f t="array" ref="E1815">MIN(IFERROR(FIND(lstNum,tblSalaries[[#This Row],[How many hours of a day you work on Excel]],B1815+1),""))</f>
        <v>31</v>
      </c>
      <c r="F1815" s="9">
        <f t="array" ref="F1815">SUMPRODUCT(COUNTIF(lstDigits,MID(tblSalaries[[#This Row],[How many hours of a day you work on Excel]],ROW($1:$9)+1,1)))</f>
        <v>1</v>
      </c>
      <c r="G1815" s="11" t="str">
        <f t="array" ref="G1815">IFERROR(IF(D1815=1*MID(tblSalaries[[#This Row],[How many hours of a day you work on Excel]],E1815,F1815),"",1*MID(tblSalaries[[#This Row],[How many hours of a day you work on Excel]],E1815,F1815)),0)</f>
        <v/>
      </c>
      <c r="H1815" s="11">
        <f t="shared" si="84"/>
        <v>8</v>
      </c>
      <c r="I1815" s="11">
        <f t="shared" si="85"/>
        <v>8</v>
      </c>
      <c r="J1815" s="11">
        <f t="shared" si="86"/>
        <v>8</v>
      </c>
    </row>
    <row r="1816" spans="2:10">
      <c r="B1816" s="9">
        <f t="array" ref="B1816">MIN(IFERROR(FIND(lstNum,tblSalaries[[#This Row],[How many hours of a day you work on Excel]]),""))</f>
        <v>1</v>
      </c>
      <c r="C1816" s="9">
        <f t="array" ref="C1816">SUMPRODUCT(COUNTIF(lstDigits,MID(tblSalaries[[#This Row],[How many hours of a day you work on Excel]],ROW($1:$9),1)))</f>
        <v>2</v>
      </c>
      <c r="D1816" s="11">
        <f t="array" ref="D1816">IFERROR(1*MID(tblSalaries[[#This Row],[How many hours of a day you work on Excel]],B1816,C1816),0)</f>
        <v>4</v>
      </c>
      <c r="E1816" s="9">
        <f t="array" ref="E1816">MIN(IFERROR(FIND(lstNum,tblSalaries[[#This Row],[How many hours of a day you work on Excel]],B1816+1),""))</f>
        <v>6</v>
      </c>
      <c r="F1816" s="9">
        <f t="array" ref="F1816">SUMPRODUCT(COUNTIF(lstDigits,MID(tblSalaries[[#This Row],[How many hours of a day you work on Excel]],ROW($1:$9)+1,1)))</f>
        <v>1</v>
      </c>
      <c r="G1816" s="11">
        <f t="array" ref="G1816">IFERROR(IF(D1816=1*MID(tblSalaries[[#This Row],[How many hours of a day you work on Excel]],E1816,F1816),"",1*MID(tblSalaries[[#This Row],[How many hours of a day you work on Excel]],E1816,F1816)),0)</f>
        <v>6</v>
      </c>
      <c r="H1816" s="11">
        <f t="shared" ref="H1816:H1879" si="87">AVERAGE(D1816,G1816)</f>
        <v>5</v>
      </c>
      <c r="I1816" s="11">
        <f t="shared" ref="I1816:I1879" si="88">MIN(D1816,G1816)</f>
        <v>4</v>
      </c>
      <c r="J1816" s="11">
        <f t="shared" si="86"/>
        <v>6</v>
      </c>
    </row>
    <row r="1817" spans="2:10">
      <c r="B1817" s="9">
        <f t="array" ref="B1817">MIN(IFERROR(FIND(lstNum,tblSalaries[[#This Row],[How many hours of a day you work on Excel]]),""))</f>
        <v>1</v>
      </c>
      <c r="C1817" s="9">
        <f t="array" ref="C1817">SUMPRODUCT(COUNTIF(lstDigits,MID(tblSalaries[[#This Row],[How many hours of a day you work on Excel]],ROW($1:$9),1)))</f>
        <v>2</v>
      </c>
      <c r="D1817" s="11">
        <f t="array" ref="D1817">IFERROR(1*MID(tblSalaries[[#This Row],[How many hours of a day you work on Excel]],B1817,C1817),0)</f>
        <v>4</v>
      </c>
      <c r="E1817" s="9">
        <f t="array" ref="E1817">MIN(IFERROR(FIND(lstNum,tblSalaries[[#This Row],[How many hours of a day you work on Excel]],B1817+1),""))</f>
        <v>6</v>
      </c>
      <c r="F1817" s="9">
        <f t="array" ref="F1817">SUMPRODUCT(COUNTIF(lstDigits,MID(tblSalaries[[#This Row],[How many hours of a day you work on Excel]],ROW($1:$9)+1,1)))</f>
        <v>1</v>
      </c>
      <c r="G1817" s="11">
        <f t="array" ref="G1817">IFERROR(IF(D1817=1*MID(tblSalaries[[#This Row],[How many hours of a day you work on Excel]],E1817,F1817),"",1*MID(tblSalaries[[#This Row],[How many hours of a day you work on Excel]],E1817,F1817)),0)</f>
        <v>6</v>
      </c>
      <c r="H1817" s="11">
        <f t="shared" si="87"/>
        <v>5</v>
      </c>
      <c r="I1817" s="11">
        <f t="shared" si="88"/>
        <v>4</v>
      </c>
      <c r="J1817" s="11">
        <f t="shared" si="86"/>
        <v>6</v>
      </c>
    </row>
    <row r="1818" spans="2:10">
      <c r="B1818" s="9">
        <f t="array" ref="B1818">MIN(IFERROR(FIND(lstNum,tblSalaries[[#This Row],[How many hours of a day you work on Excel]]),""))</f>
        <v>9</v>
      </c>
      <c r="C1818" s="9">
        <f t="array" ref="C1818">SUMPRODUCT(COUNTIF(lstDigits,MID(tblSalaries[[#This Row],[How many hours of a day you work on Excel]],ROW($1:$9),1)))</f>
        <v>1</v>
      </c>
      <c r="D1818" s="11">
        <f t="array" ref="D1818">IFERROR(1*MID(tblSalaries[[#This Row],[How many hours of a day you work on Excel]],B1818,C1818),0)</f>
        <v>8</v>
      </c>
      <c r="E1818" s="9">
        <f t="array" ref="E1818">MIN(IFERROR(FIND(lstNum,tblSalaries[[#This Row],[How many hours of a day you work on Excel]],B1818+1),""))</f>
        <v>31</v>
      </c>
      <c r="F1818" s="9">
        <f t="array" ref="F1818">SUMPRODUCT(COUNTIF(lstDigits,MID(tblSalaries[[#This Row],[How many hours of a day you work on Excel]],ROW($1:$9)+1,1)))</f>
        <v>1</v>
      </c>
      <c r="G1818" s="11" t="str">
        <f t="array" ref="G1818">IFERROR(IF(D1818=1*MID(tblSalaries[[#This Row],[How many hours of a day you work on Excel]],E1818,F1818),"",1*MID(tblSalaries[[#This Row],[How many hours of a day you work on Excel]],E1818,F1818)),0)</f>
        <v/>
      </c>
      <c r="H1818" s="11">
        <f t="shared" si="87"/>
        <v>8</v>
      </c>
      <c r="I1818" s="11">
        <f t="shared" si="88"/>
        <v>8</v>
      </c>
      <c r="J1818" s="11">
        <f t="shared" si="86"/>
        <v>8</v>
      </c>
    </row>
    <row r="1819" spans="2:10">
      <c r="B1819" s="9">
        <f t="array" ref="B1819">MIN(IFERROR(FIND(lstNum,tblSalaries[[#This Row],[How many hours of a day you work on Excel]]),""))</f>
        <v>1</v>
      </c>
      <c r="C1819" s="9">
        <f t="array" ref="C1819">SUMPRODUCT(COUNTIF(lstDigits,MID(tblSalaries[[#This Row],[How many hours of a day you work on Excel]],ROW($1:$9),1)))</f>
        <v>2</v>
      </c>
      <c r="D1819" s="11">
        <f t="array" ref="D1819">IFERROR(1*MID(tblSalaries[[#This Row],[How many hours of a day you work on Excel]],B1819,C1819),0)</f>
        <v>2</v>
      </c>
      <c r="E1819" s="9">
        <f t="array" ref="E1819">MIN(IFERROR(FIND(lstNum,tblSalaries[[#This Row],[How many hours of a day you work on Excel]],B1819+1),""))</f>
        <v>6</v>
      </c>
      <c r="F1819" s="9">
        <f t="array" ref="F1819">SUMPRODUCT(COUNTIF(lstDigits,MID(tblSalaries[[#This Row],[How many hours of a day you work on Excel]],ROW($1:$9)+1,1)))</f>
        <v>1</v>
      </c>
      <c r="G1819" s="11">
        <f t="array" ref="G1819">IFERROR(IF(D1819=1*MID(tblSalaries[[#This Row],[How many hours of a day you work on Excel]],E1819,F1819),"",1*MID(tblSalaries[[#This Row],[How many hours of a day you work on Excel]],E1819,F1819)),0)</f>
        <v>3</v>
      </c>
      <c r="H1819" s="11">
        <f t="shared" si="87"/>
        <v>2.5</v>
      </c>
      <c r="I1819" s="11">
        <f t="shared" si="88"/>
        <v>2</v>
      </c>
      <c r="J1819" s="11">
        <f t="shared" si="86"/>
        <v>3</v>
      </c>
    </row>
    <row r="1820" spans="2:10">
      <c r="B1820" s="9">
        <f t="array" ref="B1820">MIN(IFERROR(FIND(lstNum,tblSalaries[[#This Row],[How many hours of a day you work on Excel]]),""))</f>
        <v>1</v>
      </c>
      <c r="C1820" s="9">
        <f t="array" ref="C1820">SUMPRODUCT(COUNTIF(lstDigits,MID(tblSalaries[[#This Row],[How many hours of a day you work on Excel]],ROW($1:$9),1)))</f>
        <v>2</v>
      </c>
      <c r="D1820" s="11">
        <f t="array" ref="D1820">IFERROR(1*MID(tblSalaries[[#This Row],[How many hours of a day you work on Excel]],B1820,C1820),0)</f>
        <v>4</v>
      </c>
      <c r="E1820" s="9">
        <f t="array" ref="E1820">MIN(IFERROR(FIND(lstNum,tblSalaries[[#This Row],[How many hours of a day you work on Excel]],B1820+1),""))</f>
        <v>6</v>
      </c>
      <c r="F1820" s="9">
        <f t="array" ref="F1820">SUMPRODUCT(COUNTIF(lstDigits,MID(tblSalaries[[#This Row],[How many hours of a day you work on Excel]],ROW($1:$9)+1,1)))</f>
        <v>1</v>
      </c>
      <c r="G1820" s="11">
        <f t="array" ref="G1820">IFERROR(IF(D1820=1*MID(tblSalaries[[#This Row],[How many hours of a day you work on Excel]],E1820,F1820),"",1*MID(tblSalaries[[#This Row],[How many hours of a day you work on Excel]],E1820,F1820)),0)</f>
        <v>6</v>
      </c>
      <c r="H1820" s="11">
        <f t="shared" si="87"/>
        <v>5</v>
      </c>
      <c r="I1820" s="11">
        <f t="shared" si="88"/>
        <v>4</v>
      </c>
      <c r="J1820" s="11">
        <f t="shared" si="86"/>
        <v>6</v>
      </c>
    </row>
    <row r="1821" spans="2:10">
      <c r="B1821" s="9">
        <f t="array" ref="B1821">MIN(IFERROR(FIND(lstNum,tblSalaries[[#This Row],[How many hours of a day you work on Excel]]),""))</f>
        <v>1</v>
      </c>
      <c r="C1821" s="9">
        <f t="array" ref="C1821">SUMPRODUCT(COUNTIF(lstDigits,MID(tblSalaries[[#This Row],[How many hours of a day you work on Excel]],ROW($1:$9),1)))</f>
        <v>2</v>
      </c>
      <c r="D1821" s="11">
        <f t="array" ref="D1821">IFERROR(1*MID(tblSalaries[[#This Row],[How many hours of a day you work on Excel]],B1821,C1821),0)</f>
        <v>2</v>
      </c>
      <c r="E1821" s="9">
        <f t="array" ref="E1821">MIN(IFERROR(FIND(lstNum,tblSalaries[[#This Row],[How many hours of a day you work on Excel]],B1821+1),""))</f>
        <v>6</v>
      </c>
      <c r="F1821" s="9">
        <f t="array" ref="F1821">SUMPRODUCT(COUNTIF(lstDigits,MID(tblSalaries[[#This Row],[How many hours of a day you work on Excel]],ROW($1:$9)+1,1)))</f>
        <v>1</v>
      </c>
      <c r="G1821" s="11">
        <f t="array" ref="G1821">IFERROR(IF(D1821=1*MID(tblSalaries[[#This Row],[How many hours of a day you work on Excel]],E1821,F1821),"",1*MID(tblSalaries[[#This Row],[How many hours of a day you work on Excel]],E1821,F1821)),0)</f>
        <v>3</v>
      </c>
      <c r="H1821" s="11">
        <f t="shared" si="87"/>
        <v>2.5</v>
      </c>
      <c r="I1821" s="11">
        <f t="shared" si="88"/>
        <v>2</v>
      </c>
      <c r="J1821" s="11">
        <f t="shared" si="86"/>
        <v>3</v>
      </c>
    </row>
    <row r="1822" spans="2:10">
      <c r="B1822" s="9">
        <f t="array" ref="B1822">MIN(IFERROR(FIND(lstNum,tblSalaries[[#This Row],[How many hours of a day you work on Excel]]),""))</f>
        <v>1</v>
      </c>
      <c r="C1822" s="9">
        <f t="array" ref="C1822">SUMPRODUCT(COUNTIF(lstDigits,MID(tblSalaries[[#This Row],[How many hours of a day you work on Excel]],ROW($1:$9),1)))</f>
        <v>2</v>
      </c>
      <c r="D1822" s="11">
        <f t="array" ref="D1822">IFERROR(1*MID(tblSalaries[[#This Row],[How many hours of a day you work on Excel]],B1822,C1822),0)</f>
        <v>2</v>
      </c>
      <c r="E1822" s="9">
        <f t="array" ref="E1822">MIN(IFERROR(FIND(lstNum,tblSalaries[[#This Row],[How many hours of a day you work on Excel]],B1822+1),""))</f>
        <v>6</v>
      </c>
      <c r="F1822" s="9">
        <f t="array" ref="F1822">SUMPRODUCT(COUNTIF(lstDigits,MID(tblSalaries[[#This Row],[How many hours of a day you work on Excel]],ROW($1:$9)+1,1)))</f>
        <v>1</v>
      </c>
      <c r="G1822" s="11">
        <f t="array" ref="G1822">IFERROR(IF(D1822=1*MID(tblSalaries[[#This Row],[How many hours of a day you work on Excel]],E1822,F1822),"",1*MID(tblSalaries[[#This Row],[How many hours of a day you work on Excel]],E1822,F1822)),0)</f>
        <v>3</v>
      </c>
      <c r="H1822" s="11">
        <f t="shared" si="87"/>
        <v>2.5</v>
      </c>
      <c r="I1822" s="11">
        <f t="shared" si="88"/>
        <v>2</v>
      </c>
      <c r="J1822" s="11">
        <f t="shared" si="86"/>
        <v>3</v>
      </c>
    </row>
    <row r="1823" spans="2:10">
      <c r="B1823" s="9">
        <f t="array" ref="B1823">MIN(IFERROR(FIND(lstNum,tblSalaries[[#This Row],[How many hours of a day you work on Excel]]),""))</f>
        <v>9</v>
      </c>
      <c r="C1823" s="9">
        <f t="array" ref="C1823">SUMPRODUCT(COUNTIF(lstDigits,MID(tblSalaries[[#This Row],[How many hours of a day you work on Excel]],ROW($1:$9),1)))</f>
        <v>1</v>
      </c>
      <c r="D1823" s="11">
        <f t="array" ref="D1823">IFERROR(1*MID(tblSalaries[[#This Row],[How many hours of a day you work on Excel]],B1823,C1823),0)</f>
        <v>8</v>
      </c>
      <c r="E1823" s="9">
        <f t="array" ref="E1823">MIN(IFERROR(FIND(lstNum,tblSalaries[[#This Row],[How many hours of a day you work on Excel]],B1823+1),""))</f>
        <v>31</v>
      </c>
      <c r="F1823" s="9">
        <f t="array" ref="F1823">SUMPRODUCT(COUNTIF(lstDigits,MID(tblSalaries[[#This Row],[How many hours of a day you work on Excel]],ROW($1:$9)+1,1)))</f>
        <v>1</v>
      </c>
      <c r="G1823" s="11" t="str">
        <f t="array" ref="G1823">IFERROR(IF(D1823=1*MID(tblSalaries[[#This Row],[How many hours of a day you work on Excel]],E1823,F1823),"",1*MID(tblSalaries[[#This Row],[How many hours of a day you work on Excel]],E1823,F1823)),0)</f>
        <v/>
      </c>
      <c r="H1823" s="11">
        <f t="shared" si="87"/>
        <v>8</v>
      </c>
      <c r="I1823" s="11">
        <f t="shared" si="88"/>
        <v>8</v>
      </c>
      <c r="J1823" s="11">
        <f t="shared" si="86"/>
        <v>8</v>
      </c>
    </row>
    <row r="1824" spans="2:10">
      <c r="B1824" s="9">
        <f t="array" ref="B1824">MIN(IFERROR(FIND(lstNum,tblSalaries[[#This Row],[How many hours of a day you work on Excel]]),""))</f>
        <v>1</v>
      </c>
      <c r="C1824" s="9">
        <f t="array" ref="C1824">SUMPRODUCT(COUNTIF(lstDigits,MID(tblSalaries[[#This Row],[How many hours of a day you work on Excel]],ROW($1:$9),1)))</f>
        <v>2</v>
      </c>
      <c r="D1824" s="11">
        <f t="array" ref="D1824">IFERROR(1*MID(tblSalaries[[#This Row],[How many hours of a day you work on Excel]],B1824,C1824),0)</f>
        <v>2</v>
      </c>
      <c r="E1824" s="9">
        <f t="array" ref="E1824">MIN(IFERROR(FIND(lstNum,tblSalaries[[#This Row],[How many hours of a day you work on Excel]],B1824+1),""))</f>
        <v>6</v>
      </c>
      <c r="F1824" s="9">
        <f t="array" ref="F1824">SUMPRODUCT(COUNTIF(lstDigits,MID(tblSalaries[[#This Row],[How many hours of a day you work on Excel]],ROW($1:$9)+1,1)))</f>
        <v>1</v>
      </c>
      <c r="G1824" s="11">
        <f t="array" ref="G1824">IFERROR(IF(D1824=1*MID(tblSalaries[[#This Row],[How many hours of a day you work on Excel]],E1824,F1824),"",1*MID(tblSalaries[[#This Row],[How many hours of a day you work on Excel]],E1824,F1824)),0)</f>
        <v>3</v>
      </c>
      <c r="H1824" s="11">
        <f t="shared" si="87"/>
        <v>2.5</v>
      </c>
      <c r="I1824" s="11">
        <f t="shared" si="88"/>
        <v>2</v>
      </c>
      <c r="J1824" s="11">
        <f t="shared" si="86"/>
        <v>3</v>
      </c>
    </row>
    <row r="1825" spans="2:10">
      <c r="B1825" s="9">
        <f t="array" ref="B1825">MIN(IFERROR(FIND(lstNum,tblSalaries[[#This Row],[How many hours of a day you work on Excel]]),""))</f>
        <v>9</v>
      </c>
      <c r="C1825" s="9">
        <f t="array" ref="C1825">SUMPRODUCT(COUNTIF(lstDigits,MID(tblSalaries[[#This Row],[How many hours of a day you work on Excel]],ROW($1:$9),1)))</f>
        <v>1</v>
      </c>
      <c r="D1825" s="11">
        <f t="array" ref="D1825">IFERROR(1*MID(tblSalaries[[#This Row],[How many hours of a day you work on Excel]],B1825,C1825),0)</f>
        <v>8</v>
      </c>
      <c r="E1825" s="9">
        <f t="array" ref="E1825">MIN(IFERROR(FIND(lstNum,tblSalaries[[#This Row],[How many hours of a day you work on Excel]],B1825+1),""))</f>
        <v>31</v>
      </c>
      <c r="F1825" s="9">
        <f t="array" ref="F1825">SUMPRODUCT(COUNTIF(lstDigits,MID(tblSalaries[[#This Row],[How many hours of a day you work on Excel]],ROW($1:$9)+1,1)))</f>
        <v>1</v>
      </c>
      <c r="G1825" s="11" t="str">
        <f t="array" ref="G1825">IFERROR(IF(D1825=1*MID(tblSalaries[[#This Row],[How many hours of a day you work on Excel]],E1825,F1825),"",1*MID(tblSalaries[[#This Row],[How many hours of a day you work on Excel]],E1825,F1825)),0)</f>
        <v/>
      </c>
      <c r="H1825" s="11">
        <f t="shared" si="87"/>
        <v>8</v>
      </c>
      <c r="I1825" s="11">
        <f t="shared" si="88"/>
        <v>8</v>
      </c>
      <c r="J1825" s="11">
        <f t="shared" si="86"/>
        <v>8</v>
      </c>
    </row>
    <row r="1826" spans="2:10">
      <c r="B1826" s="9">
        <f t="array" ref="B1826">MIN(IFERROR(FIND(lstNum,tblSalaries[[#This Row],[How many hours of a day you work on Excel]]),""))</f>
        <v>1</v>
      </c>
      <c r="C1826" s="9">
        <f t="array" ref="C1826">SUMPRODUCT(COUNTIF(lstDigits,MID(tblSalaries[[#This Row],[How many hours of a day you work on Excel]],ROW($1:$9),1)))</f>
        <v>2</v>
      </c>
      <c r="D1826" s="11">
        <f t="array" ref="D1826">IFERROR(1*MID(tblSalaries[[#This Row],[How many hours of a day you work on Excel]],B1826,C1826),0)</f>
        <v>2</v>
      </c>
      <c r="E1826" s="9">
        <f t="array" ref="E1826">MIN(IFERROR(FIND(lstNum,tblSalaries[[#This Row],[How many hours of a day you work on Excel]],B1826+1),""))</f>
        <v>6</v>
      </c>
      <c r="F1826" s="9">
        <f t="array" ref="F1826">SUMPRODUCT(COUNTIF(lstDigits,MID(tblSalaries[[#This Row],[How many hours of a day you work on Excel]],ROW($1:$9)+1,1)))</f>
        <v>1</v>
      </c>
      <c r="G1826" s="11">
        <f t="array" ref="G1826">IFERROR(IF(D1826=1*MID(tblSalaries[[#This Row],[How many hours of a day you work on Excel]],E1826,F1826),"",1*MID(tblSalaries[[#This Row],[How many hours of a day you work on Excel]],E1826,F1826)),0)</f>
        <v>3</v>
      </c>
      <c r="H1826" s="11">
        <f t="shared" si="87"/>
        <v>2.5</v>
      </c>
      <c r="I1826" s="11">
        <f t="shared" si="88"/>
        <v>2</v>
      </c>
      <c r="J1826" s="11">
        <f t="shared" si="86"/>
        <v>3</v>
      </c>
    </row>
    <row r="1827" spans="2:10">
      <c r="B1827" s="9">
        <f t="array" ref="B1827">MIN(IFERROR(FIND(lstNum,tblSalaries[[#This Row],[How many hours of a day you work on Excel]]),""))</f>
        <v>9</v>
      </c>
      <c r="C1827" s="9">
        <f t="array" ref="C1827">SUMPRODUCT(COUNTIF(lstDigits,MID(tblSalaries[[#This Row],[How many hours of a day you work on Excel]],ROW($1:$9),1)))</f>
        <v>1</v>
      </c>
      <c r="D1827" s="11">
        <f t="array" ref="D1827">IFERROR(1*MID(tblSalaries[[#This Row],[How many hours of a day you work on Excel]],B1827,C1827),0)</f>
        <v>8</v>
      </c>
      <c r="E1827" s="9">
        <f t="array" ref="E1827">MIN(IFERROR(FIND(lstNum,tblSalaries[[#This Row],[How many hours of a day you work on Excel]],B1827+1),""))</f>
        <v>31</v>
      </c>
      <c r="F1827" s="9">
        <f t="array" ref="F1827">SUMPRODUCT(COUNTIF(lstDigits,MID(tblSalaries[[#This Row],[How many hours of a day you work on Excel]],ROW($1:$9)+1,1)))</f>
        <v>1</v>
      </c>
      <c r="G1827" s="11" t="str">
        <f t="array" ref="G1827">IFERROR(IF(D1827=1*MID(tblSalaries[[#This Row],[How many hours of a day you work on Excel]],E1827,F1827),"",1*MID(tblSalaries[[#This Row],[How many hours of a day you work on Excel]],E1827,F1827)),0)</f>
        <v/>
      </c>
      <c r="H1827" s="11">
        <f t="shared" si="87"/>
        <v>8</v>
      </c>
      <c r="I1827" s="11">
        <f t="shared" si="88"/>
        <v>8</v>
      </c>
      <c r="J1827" s="11">
        <f t="shared" si="86"/>
        <v>8</v>
      </c>
    </row>
    <row r="1828" spans="2:10">
      <c r="B1828" s="9">
        <f t="array" ref="B1828">MIN(IFERROR(FIND(lstNum,tblSalaries[[#This Row],[How many hours of a day you work on Excel]]),""))</f>
        <v>1</v>
      </c>
      <c r="C1828" s="9">
        <f t="array" ref="C1828">SUMPRODUCT(COUNTIF(lstDigits,MID(tblSalaries[[#This Row],[How many hours of a day you work on Excel]],ROW($1:$9),1)))</f>
        <v>2</v>
      </c>
      <c r="D1828" s="11">
        <f t="array" ref="D1828">IFERROR(1*MID(tblSalaries[[#This Row],[How many hours of a day you work on Excel]],B1828,C1828),0)</f>
        <v>4</v>
      </c>
      <c r="E1828" s="9">
        <f t="array" ref="E1828">MIN(IFERROR(FIND(lstNum,tblSalaries[[#This Row],[How many hours of a day you work on Excel]],B1828+1),""))</f>
        <v>6</v>
      </c>
      <c r="F1828" s="9">
        <f t="array" ref="F1828">SUMPRODUCT(COUNTIF(lstDigits,MID(tblSalaries[[#This Row],[How many hours of a day you work on Excel]],ROW($1:$9)+1,1)))</f>
        <v>1</v>
      </c>
      <c r="G1828" s="11">
        <f t="array" ref="G1828">IFERROR(IF(D1828=1*MID(tblSalaries[[#This Row],[How many hours of a day you work on Excel]],E1828,F1828),"",1*MID(tblSalaries[[#This Row],[How many hours of a day you work on Excel]],E1828,F1828)),0)</f>
        <v>6</v>
      </c>
      <c r="H1828" s="11">
        <f t="shared" si="87"/>
        <v>5</v>
      </c>
      <c r="I1828" s="11">
        <f t="shared" si="88"/>
        <v>4</v>
      </c>
      <c r="J1828" s="11">
        <f t="shared" si="86"/>
        <v>6</v>
      </c>
    </row>
    <row r="1829" spans="2:10">
      <c r="B1829" s="9">
        <f t="array" ref="B1829">MIN(IFERROR(FIND(lstNum,tblSalaries[[#This Row],[How many hours of a day you work on Excel]]),""))</f>
        <v>9</v>
      </c>
      <c r="C1829" s="9">
        <f t="array" ref="C1829">SUMPRODUCT(COUNTIF(lstDigits,MID(tblSalaries[[#This Row],[How many hours of a day you work on Excel]],ROW($1:$9),1)))</f>
        <v>1</v>
      </c>
      <c r="D1829" s="11">
        <f t="array" ref="D1829">IFERROR(1*MID(tblSalaries[[#This Row],[How many hours of a day you work on Excel]],B1829,C1829),0)</f>
        <v>8</v>
      </c>
      <c r="E1829" s="9">
        <f t="array" ref="E1829">MIN(IFERROR(FIND(lstNum,tblSalaries[[#This Row],[How many hours of a day you work on Excel]],B1829+1),""))</f>
        <v>31</v>
      </c>
      <c r="F1829" s="9">
        <f t="array" ref="F1829">SUMPRODUCT(COUNTIF(lstDigits,MID(tblSalaries[[#This Row],[How many hours of a day you work on Excel]],ROW($1:$9)+1,1)))</f>
        <v>1</v>
      </c>
      <c r="G1829" s="11" t="str">
        <f t="array" ref="G1829">IFERROR(IF(D1829=1*MID(tblSalaries[[#This Row],[How many hours of a day you work on Excel]],E1829,F1829),"",1*MID(tblSalaries[[#This Row],[How many hours of a day you work on Excel]],E1829,F1829)),0)</f>
        <v/>
      </c>
      <c r="H1829" s="11">
        <f t="shared" si="87"/>
        <v>8</v>
      </c>
      <c r="I1829" s="11">
        <f t="shared" si="88"/>
        <v>8</v>
      </c>
      <c r="J1829" s="11">
        <f t="shared" si="86"/>
        <v>8</v>
      </c>
    </row>
    <row r="1830" spans="2:10">
      <c r="B1830" s="9">
        <f t="array" ref="B1830">MIN(IFERROR(FIND(lstNum,tblSalaries[[#This Row],[How many hours of a day you work on Excel]]),""))</f>
        <v>1</v>
      </c>
      <c r="C1830" s="9">
        <f t="array" ref="C1830">SUMPRODUCT(COUNTIF(lstDigits,MID(tblSalaries[[#This Row],[How many hours of a day you work on Excel]],ROW($1:$9),1)))</f>
        <v>2</v>
      </c>
      <c r="D1830" s="11">
        <f t="array" ref="D1830">IFERROR(1*MID(tblSalaries[[#This Row],[How many hours of a day you work on Excel]],B1830,C1830),0)</f>
        <v>4</v>
      </c>
      <c r="E1830" s="9">
        <f t="array" ref="E1830">MIN(IFERROR(FIND(lstNum,tblSalaries[[#This Row],[How many hours of a day you work on Excel]],B1830+1),""))</f>
        <v>6</v>
      </c>
      <c r="F1830" s="9">
        <f t="array" ref="F1830">SUMPRODUCT(COUNTIF(lstDigits,MID(tblSalaries[[#This Row],[How many hours of a day you work on Excel]],ROW($1:$9)+1,1)))</f>
        <v>1</v>
      </c>
      <c r="G1830" s="11">
        <f t="array" ref="G1830">IFERROR(IF(D1830=1*MID(tblSalaries[[#This Row],[How many hours of a day you work on Excel]],E1830,F1830),"",1*MID(tblSalaries[[#This Row],[How many hours of a day you work on Excel]],E1830,F1830)),0)</f>
        <v>6</v>
      </c>
      <c r="H1830" s="11">
        <f t="shared" si="87"/>
        <v>5</v>
      </c>
      <c r="I1830" s="11">
        <f t="shared" si="88"/>
        <v>4</v>
      </c>
      <c r="J1830" s="11">
        <f t="shared" si="86"/>
        <v>6</v>
      </c>
    </row>
    <row r="1831" spans="2:10">
      <c r="B1831" s="9">
        <f t="array" ref="B1831">MIN(IFERROR(FIND(lstNum,tblSalaries[[#This Row],[How many hours of a day you work on Excel]]),""))</f>
        <v>1</v>
      </c>
      <c r="C1831" s="9">
        <f t="array" ref="C1831">SUMPRODUCT(COUNTIF(lstDigits,MID(tblSalaries[[#This Row],[How many hours of a day you work on Excel]],ROW($1:$9),1)))</f>
        <v>2</v>
      </c>
      <c r="D1831" s="11">
        <f t="array" ref="D1831">IFERROR(1*MID(tblSalaries[[#This Row],[How many hours of a day you work on Excel]],B1831,C1831),0)</f>
        <v>4</v>
      </c>
      <c r="E1831" s="9">
        <f t="array" ref="E1831">MIN(IFERROR(FIND(lstNum,tblSalaries[[#This Row],[How many hours of a day you work on Excel]],B1831+1),""))</f>
        <v>6</v>
      </c>
      <c r="F1831" s="9">
        <f t="array" ref="F1831">SUMPRODUCT(COUNTIF(lstDigits,MID(tblSalaries[[#This Row],[How many hours of a day you work on Excel]],ROW($1:$9)+1,1)))</f>
        <v>1</v>
      </c>
      <c r="G1831" s="11">
        <f t="array" ref="G1831">IFERROR(IF(D1831=1*MID(tblSalaries[[#This Row],[How many hours of a day you work on Excel]],E1831,F1831),"",1*MID(tblSalaries[[#This Row],[How many hours of a day you work on Excel]],E1831,F1831)),0)</f>
        <v>6</v>
      </c>
      <c r="H1831" s="11">
        <f t="shared" si="87"/>
        <v>5</v>
      </c>
      <c r="I1831" s="11">
        <f t="shared" si="88"/>
        <v>4</v>
      </c>
      <c r="J1831" s="11">
        <f t="shared" si="86"/>
        <v>6</v>
      </c>
    </row>
    <row r="1832" spans="2:10">
      <c r="B1832" s="9">
        <f t="array" ref="B1832">MIN(IFERROR(FIND(lstNum,tblSalaries[[#This Row],[How many hours of a day you work on Excel]]),""))</f>
        <v>9</v>
      </c>
      <c r="C1832" s="9">
        <f t="array" ref="C1832">SUMPRODUCT(COUNTIF(lstDigits,MID(tblSalaries[[#This Row],[How many hours of a day you work on Excel]],ROW($1:$9),1)))</f>
        <v>1</v>
      </c>
      <c r="D1832" s="11">
        <f t="array" ref="D1832">IFERROR(1*MID(tblSalaries[[#This Row],[How many hours of a day you work on Excel]],B1832,C1832),0)</f>
        <v>8</v>
      </c>
      <c r="E1832" s="9">
        <f t="array" ref="E1832">MIN(IFERROR(FIND(lstNum,tblSalaries[[#This Row],[How many hours of a day you work on Excel]],B1832+1),""))</f>
        <v>31</v>
      </c>
      <c r="F1832" s="9">
        <f t="array" ref="F1832">SUMPRODUCT(COUNTIF(lstDigits,MID(tblSalaries[[#This Row],[How many hours of a day you work on Excel]],ROW($1:$9)+1,1)))</f>
        <v>1</v>
      </c>
      <c r="G1832" s="11" t="str">
        <f t="array" ref="G1832">IFERROR(IF(D1832=1*MID(tblSalaries[[#This Row],[How many hours of a day you work on Excel]],E1832,F1832),"",1*MID(tblSalaries[[#This Row],[How many hours of a day you work on Excel]],E1832,F1832)),0)</f>
        <v/>
      </c>
      <c r="H1832" s="11">
        <f t="shared" si="87"/>
        <v>8</v>
      </c>
      <c r="I1832" s="11">
        <f t="shared" si="88"/>
        <v>8</v>
      </c>
      <c r="J1832" s="11">
        <f t="shared" si="86"/>
        <v>8</v>
      </c>
    </row>
    <row r="1833" spans="2:10">
      <c r="B1833" s="9">
        <f t="array" ref="B1833">MIN(IFERROR(FIND(lstNum,tblSalaries[[#This Row],[How many hours of a day you work on Excel]]),""))</f>
        <v>1</v>
      </c>
      <c r="C1833" s="9">
        <f t="array" ref="C1833">SUMPRODUCT(COUNTIF(lstDigits,MID(tblSalaries[[#This Row],[How many hours of a day you work on Excel]],ROW($1:$9),1)))</f>
        <v>2</v>
      </c>
      <c r="D1833" s="11">
        <f t="array" ref="D1833">IFERROR(1*MID(tblSalaries[[#This Row],[How many hours of a day you work on Excel]],B1833,C1833),0)</f>
        <v>4</v>
      </c>
      <c r="E1833" s="9">
        <f t="array" ref="E1833">MIN(IFERROR(FIND(lstNum,tblSalaries[[#This Row],[How many hours of a day you work on Excel]],B1833+1),""))</f>
        <v>6</v>
      </c>
      <c r="F1833" s="9">
        <f t="array" ref="F1833">SUMPRODUCT(COUNTIF(lstDigits,MID(tblSalaries[[#This Row],[How many hours of a day you work on Excel]],ROW($1:$9)+1,1)))</f>
        <v>1</v>
      </c>
      <c r="G1833" s="11">
        <f t="array" ref="G1833">IFERROR(IF(D1833=1*MID(tblSalaries[[#This Row],[How many hours of a day you work on Excel]],E1833,F1833),"",1*MID(tblSalaries[[#This Row],[How many hours of a day you work on Excel]],E1833,F1833)),0)</f>
        <v>6</v>
      </c>
      <c r="H1833" s="11">
        <f t="shared" si="87"/>
        <v>5</v>
      </c>
      <c r="I1833" s="11">
        <f t="shared" si="88"/>
        <v>4</v>
      </c>
      <c r="J1833" s="11">
        <f t="shared" si="86"/>
        <v>6</v>
      </c>
    </row>
    <row r="1834" spans="2:10">
      <c r="B1834" s="9">
        <f t="array" ref="B1834">MIN(IFERROR(FIND(lstNum,tblSalaries[[#This Row],[How many hours of a day you work on Excel]]),""))</f>
        <v>9</v>
      </c>
      <c r="C1834" s="9">
        <f t="array" ref="C1834">SUMPRODUCT(COUNTIF(lstDigits,MID(tblSalaries[[#This Row],[How many hours of a day you work on Excel]],ROW($1:$9),1)))</f>
        <v>1</v>
      </c>
      <c r="D1834" s="11">
        <f t="array" ref="D1834">IFERROR(1*MID(tblSalaries[[#This Row],[How many hours of a day you work on Excel]],B1834,C1834),0)</f>
        <v>8</v>
      </c>
      <c r="E1834" s="9">
        <f t="array" ref="E1834">MIN(IFERROR(FIND(lstNum,tblSalaries[[#This Row],[How many hours of a day you work on Excel]],B1834+1),""))</f>
        <v>31</v>
      </c>
      <c r="F1834" s="9">
        <f t="array" ref="F1834">SUMPRODUCT(COUNTIF(lstDigits,MID(tblSalaries[[#This Row],[How many hours of a day you work on Excel]],ROW($1:$9)+1,1)))</f>
        <v>1</v>
      </c>
      <c r="G1834" s="11" t="str">
        <f t="array" ref="G1834">IFERROR(IF(D1834=1*MID(tblSalaries[[#This Row],[How many hours of a day you work on Excel]],E1834,F1834),"",1*MID(tblSalaries[[#This Row],[How many hours of a day you work on Excel]],E1834,F1834)),0)</f>
        <v/>
      </c>
      <c r="H1834" s="11">
        <f t="shared" si="87"/>
        <v>8</v>
      </c>
      <c r="I1834" s="11">
        <f t="shared" si="88"/>
        <v>8</v>
      </c>
      <c r="J1834" s="11">
        <f t="shared" si="86"/>
        <v>8</v>
      </c>
    </row>
    <row r="1835" spans="2:10">
      <c r="B1835" s="9">
        <f t="array" ref="B1835">MIN(IFERROR(FIND(lstNum,tblSalaries[[#This Row],[How many hours of a day you work on Excel]]),""))</f>
        <v>9</v>
      </c>
      <c r="C1835" s="9">
        <f t="array" ref="C1835">SUMPRODUCT(COUNTIF(lstDigits,MID(tblSalaries[[#This Row],[How many hours of a day you work on Excel]],ROW($1:$9),1)))</f>
        <v>1</v>
      </c>
      <c r="D1835" s="11">
        <f t="array" ref="D1835">IFERROR(1*MID(tblSalaries[[#This Row],[How many hours of a day you work on Excel]],B1835,C1835),0)</f>
        <v>8</v>
      </c>
      <c r="E1835" s="9">
        <f t="array" ref="E1835">MIN(IFERROR(FIND(lstNum,tblSalaries[[#This Row],[How many hours of a day you work on Excel]],B1835+1),""))</f>
        <v>31</v>
      </c>
      <c r="F1835" s="9">
        <f t="array" ref="F1835">SUMPRODUCT(COUNTIF(lstDigits,MID(tblSalaries[[#This Row],[How many hours of a day you work on Excel]],ROW($1:$9)+1,1)))</f>
        <v>1</v>
      </c>
      <c r="G1835" s="11" t="str">
        <f t="array" ref="G1835">IFERROR(IF(D1835=1*MID(tblSalaries[[#This Row],[How many hours of a day you work on Excel]],E1835,F1835),"",1*MID(tblSalaries[[#This Row],[How many hours of a day you work on Excel]],E1835,F1835)),0)</f>
        <v/>
      </c>
      <c r="H1835" s="11">
        <f t="shared" si="87"/>
        <v>8</v>
      </c>
      <c r="I1835" s="11">
        <f t="shared" si="88"/>
        <v>8</v>
      </c>
      <c r="J1835" s="11">
        <f t="shared" si="86"/>
        <v>8</v>
      </c>
    </row>
    <row r="1836" spans="2:10">
      <c r="B1836" s="9">
        <f t="array" ref="B1836">MIN(IFERROR(FIND(lstNum,tblSalaries[[#This Row],[How many hours of a day you work on Excel]]),""))</f>
        <v>1</v>
      </c>
      <c r="C1836" s="9">
        <f t="array" ref="C1836">SUMPRODUCT(COUNTIF(lstDigits,MID(tblSalaries[[#This Row],[How many hours of a day you work on Excel]],ROW($1:$9),1)))</f>
        <v>2</v>
      </c>
      <c r="D1836" s="11">
        <f t="array" ref="D1836">IFERROR(1*MID(tblSalaries[[#This Row],[How many hours of a day you work on Excel]],B1836,C1836),0)</f>
        <v>4</v>
      </c>
      <c r="E1836" s="9">
        <f t="array" ref="E1836">MIN(IFERROR(FIND(lstNum,tblSalaries[[#This Row],[How many hours of a day you work on Excel]],B1836+1),""))</f>
        <v>6</v>
      </c>
      <c r="F1836" s="9">
        <f t="array" ref="F1836">SUMPRODUCT(COUNTIF(lstDigits,MID(tblSalaries[[#This Row],[How many hours of a day you work on Excel]],ROW($1:$9)+1,1)))</f>
        <v>1</v>
      </c>
      <c r="G1836" s="11">
        <f t="array" ref="G1836">IFERROR(IF(D1836=1*MID(tblSalaries[[#This Row],[How many hours of a day you work on Excel]],E1836,F1836),"",1*MID(tblSalaries[[#This Row],[How many hours of a day you work on Excel]],E1836,F1836)),0)</f>
        <v>6</v>
      </c>
      <c r="H1836" s="11">
        <f t="shared" si="87"/>
        <v>5</v>
      </c>
      <c r="I1836" s="11">
        <f t="shared" si="88"/>
        <v>4</v>
      </c>
      <c r="J1836" s="11">
        <f t="shared" si="86"/>
        <v>6</v>
      </c>
    </row>
    <row r="1837" spans="2:10">
      <c r="B1837" s="9">
        <f t="array" ref="B1837">MIN(IFERROR(FIND(lstNum,tblSalaries[[#This Row],[How many hours of a day you work on Excel]]),""))</f>
        <v>1</v>
      </c>
      <c r="C1837" s="9">
        <f t="array" ref="C1837">SUMPRODUCT(COUNTIF(lstDigits,MID(tblSalaries[[#This Row],[How many hours of a day you work on Excel]],ROW($1:$9),1)))</f>
        <v>2</v>
      </c>
      <c r="D1837" s="11">
        <f t="array" ref="D1837">IFERROR(1*MID(tblSalaries[[#This Row],[How many hours of a day you work on Excel]],B1837,C1837),0)</f>
        <v>4</v>
      </c>
      <c r="E1837" s="9">
        <f t="array" ref="E1837">MIN(IFERROR(FIND(lstNum,tblSalaries[[#This Row],[How many hours of a day you work on Excel]],B1837+1),""))</f>
        <v>6</v>
      </c>
      <c r="F1837" s="9">
        <f t="array" ref="F1837">SUMPRODUCT(COUNTIF(lstDigits,MID(tblSalaries[[#This Row],[How many hours of a day you work on Excel]],ROW($1:$9)+1,1)))</f>
        <v>1</v>
      </c>
      <c r="G1837" s="11">
        <f t="array" ref="G1837">IFERROR(IF(D1837=1*MID(tblSalaries[[#This Row],[How many hours of a day you work on Excel]],E1837,F1837),"",1*MID(tblSalaries[[#This Row],[How many hours of a day you work on Excel]],E1837,F1837)),0)</f>
        <v>6</v>
      </c>
      <c r="H1837" s="11">
        <f t="shared" si="87"/>
        <v>5</v>
      </c>
      <c r="I1837" s="11">
        <f t="shared" si="88"/>
        <v>4</v>
      </c>
      <c r="J1837" s="11">
        <f t="shared" si="86"/>
        <v>6</v>
      </c>
    </row>
    <row r="1838" spans="2:10">
      <c r="B1838" s="9">
        <f t="array" ref="B1838">MIN(IFERROR(FIND(lstNum,tblSalaries[[#This Row],[How many hours of a day you work on Excel]]),""))</f>
        <v>1</v>
      </c>
      <c r="C1838" s="9">
        <f t="array" ref="C1838">SUMPRODUCT(COUNTIF(lstDigits,MID(tblSalaries[[#This Row],[How many hours of a day you work on Excel]],ROW($1:$9),1)))</f>
        <v>2</v>
      </c>
      <c r="D1838" s="11">
        <f t="array" ref="D1838">IFERROR(1*MID(tblSalaries[[#This Row],[How many hours of a day you work on Excel]],B1838,C1838),0)</f>
        <v>4</v>
      </c>
      <c r="E1838" s="9">
        <f t="array" ref="E1838">MIN(IFERROR(FIND(lstNum,tblSalaries[[#This Row],[How many hours of a day you work on Excel]],B1838+1),""))</f>
        <v>6</v>
      </c>
      <c r="F1838" s="9">
        <f t="array" ref="F1838">SUMPRODUCT(COUNTIF(lstDigits,MID(tblSalaries[[#This Row],[How many hours of a day you work on Excel]],ROW($1:$9)+1,1)))</f>
        <v>1</v>
      </c>
      <c r="G1838" s="11">
        <f t="array" ref="G1838">IFERROR(IF(D1838=1*MID(tblSalaries[[#This Row],[How many hours of a day you work on Excel]],E1838,F1838),"",1*MID(tblSalaries[[#This Row],[How many hours of a day you work on Excel]],E1838,F1838)),0)</f>
        <v>6</v>
      </c>
      <c r="H1838" s="11">
        <f t="shared" si="87"/>
        <v>5</v>
      </c>
      <c r="I1838" s="11">
        <f t="shared" si="88"/>
        <v>4</v>
      </c>
      <c r="J1838" s="11">
        <f t="shared" si="86"/>
        <v>6</v>
      </c>
    </row>
    <row r="1839" spans="2:10">
      <c r="B1839" s="9">
        <f t="array" ref="B1839">MIN(IFERROR(FIND(lstNum,tblSalaries[[#This Row],[How many hours of a day you work on Excel]]),""))</f>
        <v>1</v>
      </c>
      <c r="C1839" s="9">
        <f t="array" ref="C1839">SUMPRODUCT(COUNTIF(lstDigits,MID(tblSalaries[[#This Row],[How many hours of a day you work on Excel]],ROW($1:$9),1)))</f>
        <v>2</v>
      </c>
      <c r="D1839" s="11">
        <f t="array" ref="D1839">IFERROR(1*MID(tblSalaries[[#This Row],[How many hours of a day you work on Excel]],B1839,C1839),0)</f>
        <v>2</v>
      </c>
      <c r="E1839" s="9">
        <f t="array" ref="E1839">MIN(IFERROR(FIND(lstNum,tblSalaries[[#This Row],[How many hours of a day you work on Excel]],B1839+1),""))</f>
        <v>6</v>
      </c>
      <c r="F1839" s="9">
        <f t="array" ref="F1839">SUMPRODUCT(COUNTIF(lstDigits,MID(tblSalaries[[#This Row],[How many hours of a day you work on Excel]],ROW($1:$9)+1,1)))</f>
        <v>1</v>
      </c>
      <c r="G1839" s="11">
        <f t="array" ref="G1839">IFERROR(IF(D1839=1*MID(tblSalaries[[#This Row],[How many hours of a day you work on Excel]],E1839,F1839),"",1*MID(tblSalaries[[#This Row],[How many hours of a day you work on Excel]],E1839,F1839)),0)</f>
        <v>3</v>
      </c>
      <c r="H1839" s="11">
        <f t="shared" si="87"/>
        <v>2.5</v>
      </c>
      <c r="I1839" s="11">
        <f t="shared" si="88"/>
        <v>2</v>
      </c>
      <c r="J1839" s="11">
        <f t="shared" si="86"/>
        <v>3</v>
      </c>
    </row>
    <row r="1840" spans="2:10">
      <c r="B1840" s="9">
        <f t="array" ref="B1840">MIN(IFERROR(FIND(lstNum,tblSalaries[[#This Row],[How many hours of a day you work on Excel]]),""))</f>
        <v>1</v>
      </c>
      <c r="C1840" s="9">
        <f t="array" ref="C1840">SUMPRODUCT(COUNTIF(lstDigits,MID(tblSalaries[[#This Row],[How many hours of a day you work on Excel]],ROW($1:$9),1)))</f>
        <v>2</v>
      </c>
      <c r="D1840" s="11">
        <f t="array" ref="D1840">IFERROR(1*MID(tblSalaries[[#This Row],[How many hours of a day you work on Excel]],B1840,C1840),0)</f>
        <v>2</v>
      </c>
      <c r="E1840" s="9">
        <f t="array" ref="E1840">MIN(IFERROR(FIND(lstNum,tblSalaries[[#This Row],[How many hours of a day you work on Excel]],B1840+1),""))</f>
        <v>6</v>
      </c>
      <c r="F1840" s="9">
        <f t="array" ref="F1840">SUMPRODUCT(COUNTIF(lstDigits,MID(tblSalaries[[#This Row],[How many hours of a day you work on Excel]],ROW($1:$9)+1,1)))</f>
        <v>1</v>
      </c>
      <c r="G1840" s="11">
        <f t="array" ref="G1840">IFERROR(IF(D1840=1*MID(tblSalaries[[#This Row],[How many hours of a day you work on Excel]],E1840,F1840),"",1*MID(tblSalaries[[#This Row],[How many hours of a day you work on Excel]],E1840,F1840)),0)</f>
        <v>3</v>
      </c>
      <c r="H1840" s="11">
        <f t="shared" si="87"/>
        <v>2.5</v>
      </c>
      <c r="I1840" s="11">
        <f t="shared" si="88"/>
        <v>2</v>
      </c>
      <c r="J1840" s="11">
        <f t="shared" si="86"/>
        <v>3</v>
      </c>
    </row>
    <row r="1841" spans="2:10">
      <c r="B1841" s="9">
        <f t="array" ref="B1841">MIN(IFERROR(FIND(lstNum,tblSalaries[[#This Row],[How many hours of a day you work on Excel]]),""))</f>
        <v>1</v>
      </c>
      <c r="C1841" s="9">
        <f t="array" ref="C1841">SUMPRODUCT(COUNTIF(lstDigits,MID(tblSalaries[[#This Row],[How many hours of a day you work on Excel]],ROW($1:$9),1)))</f>
        <v>2</v>
      </c>
      <c r="D1841" s="11">
        <f t="array" ref="D1841">IFERROR(1*MID(tblSalaries[[#This Row],[How many hours of a day you work on Excel]],B1841,C1841),0)</f>
        <v>4</v>
      </c>
      <c r="E1841" s="9">
        <f t="array" ref="E1841">MIN(IFERROR(FIND(lstNum,tblSalaries[[#This Row],[How many hours of a day you work on Excel]],B1841+1),""))</f>
        <v>6</v>
      </c>
      <c r="F1841" s="9">
        <f t="array" ref="F1841">SUMPRODUCT(COUNTIF(lstDigits,MID(tblSalaries[[#This Row],[How many hours of a day you work on Excel]],ROW($1:$9)+1,1)))</f>
        <v>1</v>
      </c>
      <c r="G1841" s="11">
        <f t="array" ref="G1841">IFERROR(IF(D1841=1*MID(tblSalaries[[#This Row],[How many hours of a day you work on Excel]],E1841,F1841),"",1*MID(tblSalaries[[#This Row],[How many hours of a day you work on Excel]],E1841,F1841)),0)</f>
        <v>6</v>
      </c>
      <c r="H1841" s="11">
        <f t="shared" si="87"/>
        <v>5</v>
      </c>
      <c r="I1841" s="11">
        <f t="shared" si="88"/>
        <v>4</v>
      </c>
      <c r="J1841" s="11">
        <f t="shared" si="86"/>
        <v>6</v>
      </c>
    </row>
    <row r="1842" spans="2:10">
      <c r="B1842" s="9">
        <f t="array" ref="B1842">MIN(IFERROR(FIND(lstNum,tblSalaries[[#This Row],[How many hours of a day you work on Excel]]),""))</f>
        <v>1</v>
      </c>
      <c r="C1842" s="9">
        <f t="array" ref="C1842">SUMPRODUCT(COUNTIF(lstDigits,MID(tblSalaries[[#This Row],[How many hours of a day you work on Excel]],ROW($1:$9),1)))</f>
        <v>2</v>
      </c>
      <c r="D1842" s="11">
        <f t="array" ref="D1842">IFERROR(1*MID(tblSalaries[[#This Row],[How many hours of a day you work on Excel]],B1842,C1842),0)</f>
        <v>1</v>
      </c>
      <c r="E1842" s="9">
        <f t="array" ref="E1842">MIN(IFERROR(FIND(lstNum,tblSalaries[[#This Row],[How many hours of a day you work on Excel]],B1842+1),""))</f>
        <v>6</v>
      </c>
      <c r="F1842" s="9">
        <f t="array" ref="F1842">SUMPRODUCT(COUNTIF(lstDigits,MID(tblSalaries[[#This Row],[How many hours of a day you work on Excel]],ROW($1:$9)+1,1)))</f>
        <v>1</v>
      </c>
      <c r="G1842" s="11">
        <f t="array" ref="G1842">IFERROR(IF(D1842=1*MID(tblSalaries[[#This Row],[How many hours of a day you work on Excel]],E1842,F1842),"",1*MID(tblSalaries[[#This Row],[How many hours of a day you work on Excel]],E1842,F1842)),0)</f>
        <v>2</v>
      </c>
      <c r="H1842" s="11">
        <f t="shared" si="87"/>
        <v>1.5</v>
      </c>
      <c r="I1842" s="11">
        <f t="shared" si="88"/>
        <v>1</v>
      </c>
      <c r="J1842" s="11">
        <f t="shared" si="86"/>
        <v>2</v>
      </c>
    </row>
    <row r="1843" spans="2:10">
      <c r="B1843" s="9">
        <f t="array" ref="B1843">MIN(IFERROR(FIND(lstNum,tblSalaries[[#This Row],[How many hours of a day you work on Excel]]),""))</f>
        <v>9</v>
      </c>
      <c r="C1843" s="9">
        <f t="array" ref="C1843">SUMPRODUCT(COUNTIF(lstDigits,MID(tblSalaries[[#This Row],[How many hours of a day you work on Excel]],ROW($1:$9),1)))</f>
        <v>1</v>
      </c>
      <c r="D1843" s="11">
        <f t="array" ref="D1843">IFERROR(1*MID(tblSalaries[[#This Row],[How many hours of a day you work on Excel]],B1843,C1843),0)</f>
        <v>8</v>
      </c>
      <c r="E1843" s="9">
        <f t="array" ref="E1843">MIN(IFERROR(FIND(lstNum,tblSalaries[[#This Row],[How many hours of a day you work on Excel]],B1843+1),""))</f>
        <v>31</v>
      </c>
      <c r="F1843" s="9">
        <f t="array" ref="F1843">SUMPRODUCT(COUNTIF(lstDigits,MID(tblSalaries[[#This Row],[How many hours of a day you work on Excel]],ROW($1:$9)+1,1)))</f>
        <v>1</v>
      </c>
      <c r="G1843" s="11" t="str">
        <f t="array" ref="G1843">IFERROR(IF(D1843=1*MID(tblSalaries[[#This Row],[How many hours of a day you work on Excel]],E1843,F1843),"",1*MID(tblSalaries[[#This Row],[How many hours of a day you work on Excel]],E1843,F1843)),0)</f>
        <v/>
      </c>
      <c r="H1843" s="11">
        <f t="shared" si="87"/>
        <v>8</v>
      </c>
      <c r="I1843" s="11">
        <f t="shared" si="88"/>
        <v>8</v>
      </c>
      <c r="J1843" s="11">
        <f t="shared" si="86"/>
        <v>8</v>
      </c>
    </row>
    <row r="1844" spans="2:10">
      <c r="B1844" s="9">
        <f t="array" ref="B1844">MIN(IFERROR(FIND(lstNum,tblSalaries[[#This Row],[How many hours of a day you work on Excel]]),""))</f>
        <v>1</v>
      </c>
      <c r="C1844" s="9">
        <f t="array" ref="C1844">SUMPRODUCT(COUNTIF(lstDigits,MID(tblSalaries[[#This Row],[How many hours of a day you work on Excel]],ROW($1:$9),1)))</f>
        <v>2</v>
      </c>
      <c r="D1844" s="11">
        <f t="array" ref="D1844">IFERROR(1*MID(tblSalaries[[#This Row],[How many hours of a day you work on Excel]],B1844,C1844),0)</f>
        <v>4</v>
      </c>
      <c r="E1844" s="9">
        <f t="array" ref="E1844">MIN(IFERROR(FIND(lstNum,tblSalaries[[#This Row],[How many hours of a day you work on Excel]],B1844+1),""))</f>
        <v>6</v>
      </c>
      <c r="F1844" s="9">
        <f t="array" ref="F1844">SUMPRODUCT(COUNTIF(lstDigits,MID(tblSalaries[[#This Row],[How many hours of a day you work on Excel]],ROW($1:$9)+1,1)))</f>
        <v>1</v>
      </c>
      <c r="G1844" s="11">
        <f t="array" ref="G1844">IFERROR(IF(D1844=1*MID(tblSalaries[[#This Row],[How many hours of a day you work on Excel]],E1844,F1844),"",1*MID(tblSalaries[[#This Row],[How many hours of a day you work on Excel]],E1844,F1844)),0)</f>
        <v>6</v>
      </c>
      <c r="H1844" s="11">
        <f t="shared" si="87"/>
        <v>5</v>
      </c>
      <c r="I1844" s="11">
        <f t="shared" si="88"/>
        <v>4</v>
      </c>
      <c r="J1844" s="11">
        <f t="shared" si="86"/>
        <v>6</v>
      </c>
    </row>
    <row r="1845" spans="2:10">
      <c r="B1845" s="9">
        <f t="array" ref="B1845">MIN(IFERROR(FIND(lstNum,tblSalaries[[#This Row],[How many hours of a day you work on Excel]]),""))</f>
        <v>9</v>
      </c>
      <c r="C1845" s="9">
        <f t="array" ref="C1845">SUMPRODUCT(COUNTIF(lstDigits,MID(tblSalaries[[#This Row],[How many hours of a day you work on Excel]],ROW($1:$9),1)))</f>
        <v>1</v>
      </c>
      <c r="D1845" s="11">
        <f t="array" ref="D1845">IFERROR(1*MID(tblSalaries[[#This Row],[How many hours of a day you work on Excel]],B1845,C1845),0)</f>
        <v>8</v>
      </c>
      <c r="E1845" s="9">
        <f t="array" ref="E1845">MIN(IFERROR(FIND(lstNum,tblSalaries[[#This Row],[How many hours of a day you work on Excel]],B1845+1),""))</f>
        <v>31</v>
      </c>
      <c r="F1845" s="9">
        <f t="array" ref="F1845">SUMPRODUCT(COUNTIF(lstDigits,MID(tblSalaries[[#This Row],[How many hours of a day you work on Excel]],ROW($1:$9)+1,1)))</f>
        <v>1</v>
      </c>
      <c r="G1845" s="11" t="str">
        <f t="array" ref="G1845">IFERROR(IF(D1845=1*MID(tblSalaries[[#This Row],[How many hours of a day you work on Excel]],E1845,F1845),"",1*MID(tblSalaries[[#This Row],[How many hours of a day you work on Excel]],E1845,F1845)),0)</f>
        <v/>
      </c>
      <c r="H1845" s="11">
        <f t="shared" si="87"/>
        <v>8</v>
      </c>
      <c r="I1845" s="11">
        <f t="shared" si="88"/>
        <v>8</v>
      </c>
      <c r="J1845" s="11">
        <f t="shared" si="86"/>
        <v>8</v>
      </c>
    </row>
    <row r="1846" spans="2:10">
      <c r="B1846" s="9">
        <f t="array" ref="B1846">MIN(IFERROR(FIND(lstNum,tblSalaries[[#This Row],[How many hours of a day you work on Excel]]),""))</f>
        <v>1</v>
      </c>
      <c r="C1846" s="9">
        <f t="array" ref="C1846">SUMPRODUCT(COUNTIF(lstDigits,MID(tblSalaries[[#This Row],[How many hours of a day you work on Excel]],ROW($1:$9),1)))</f>
        <v>2</v>
      </c>
      <c r="D1846" s="11">
        <f t="array" ref="D1846">IFERROR(1*MID(tblSalaries[[#This Row],[How many hours of a day you work on Excel]],B1846,C1846),0)</f>
        <v>2</v>
      </c>
      <c r="E1846" s="9">
        <f t="array" ref="E1846">MIN(IFERROR(FIND(lstNum,tblSalaries[[#This Row],[How many hours of a day you work on Excel]],B1846+1),""))</f>
        <v>6</v>
      </c>
      <c r="F1846" s="9">
        <f t="array" ref="F1846">SUMPRODUCT(COUNTIF(lstDigits,MID(tblSalaries[[#This Row],[How many hours of a day you work on Excel]],ROW($1:$9)+1,1)))</f>
        <v>1</v>
      </c>
      <c r="G1846" s="11">
        <f t="array" ref="G1846">IFERROR(IF(D1846=1*MID(tblSalaries[[#This Row],[How many hours of a day you work on Excel]],E1846,F1846),"",1*MID(tblSalaries[[#This Row],[How many hours of a day you work on Excel]],E1846,F1846)),0)</f>
        <v>3</v>
      </c>
      <c r="H1846" s="11">
        <f t="shared" si="87"/>
        <v>2.5</v>
      </c>
      <c r="I1846" s="11">
        <f t="shared" si="88"/>
        <v>2</v>
      </c>
      <c r="J1846" s="11">
        <f t="shared" si="86"/>
        <v>3</v>
      </c>
    </row>
    <row r="1847" spans="2:10">
      <c r="B1847" s="9">
        <f t="array" ref="B1847">MIN(IFERROR(FIND(lstNum,tblSalaries[[#This Row],[How many hours of a day you work on Excel]]),""))</f>
        <v>9</v>
      </c>
      <c r="C1847" s="9">
        <f t="array" ref="C1847">SUMPRODUCT(COUNTIF(lstDigits,MID(tblSalaries[[#This Row],[How many hours of a day you work on Excel]],ROW($1:$9),1)))</f>
        <v>1</v>
      </c>
      <c r="D1847" s="11">
        <f t="array" ref="D1847">IFERROR(1*MID(tblSalaries[[#This Row],[How many hours of a day you work on Excel]],B1847,C1847),0)</f>
        <v>8</v>
      </c>
      <c r="E1847" s="9">
        <f t="array" ref="E1847">MIN(IFERROR(FIND(lstNum,tblSalaries[[#This Row],[How many hours of a day you work on Excel]],B1847+1),""))</f>
        <v>31</v>
      </c>
      <c r="F1847" s="9">
        <f t="array" ref="F1847">SUMPRODUCT(COUNTIF(lstDigits,MID(tblSalaries[[#This Row],[How many hours of a day you work on Excel]],ROW($1:$9)+1,1)))</f>
        <v>1</v>
      </c>
      <c r="G1847" s="11" t="str">
        <f t="array" ref="G1847">IFERROR(IF(D1847=1*MID(tblSalaries[[#This Row],[How many hours of a day you work on Excel]],E1847,F1847),"",1*MID(tblSalaries[[#This Row],[How many hours of a day you work on Excel]],E1847,F1847)),0)</f>
        <v/>
      </c>
      <c r="H1847" s="11">
        <f t="shared" si="87"/>
        <v>8</v>
      </c>
      <c r="I1847" s="11">
        <f t="shared" si="88"/>
        <v>8</v>
      </c>
      <c r="J1847" s="11">
        <f t="shared" si="86"/>
        <v>8</v>
      </c>
    </row>
    <row r="1848" spans="2:10">
      <c r="B1848" s="9">
        <f t="array" ref="B1848">MIN(IFERROR(FIND(lstNum,tblSalaries[[#This Row],[How many hours of a day you work on Excel]]),""))</f>
        <v>1</v>
      </c>
      <c r="C1848" s="9">
        <f t="array" ref="C1848">SUMPRODUCT(COUNTIF(lstDigits,MID(tblSalaries[[#This Row],[How many hours of a day you work on Excel]],ROW($1:$9),1)))</f>
        <v>2</v>
      </c>
      <c r="D1848" s="11">
        <f t="array" ref="D1848">IFERROR(1*MID(tblSalaries[[#This Row],[How many hours of a day you work on Excel]],B1848,C1848),0)</f>
        <v>4</v>
      </c>
      <c r="E1848" s="9">
        <f t="array" ref="E1848">MIN(IFERROR(FIND(lstNum,tblSalaries[[#This Row],[How many hours of a day you work on Excel]],B1848+1),""))</f>
        <v>6</v>
      </c>
      <c r="F1848" s="9">
        <f t="array" ref="F1848">SUMPRODUCT(COUNTIF(lstDigits,MID(tblSalaries[[#This Row],[How many hours of a day you work on Excel]],ROW($1:$9)+1,1)))</f>
        <v>1</v>
      </c>
      <c r="G1848" s="11">
        <f t="array" ref="G1848">IFERROR(IF(D1848=1*MID(tblSalaries[[#This Row],[How many hours of a day you work on Excel]],E1848,F1848),"",1*MID(tblSalaries[[#This Row],[How many hours of a day you work on Excel]],E1848,F1848)),0)</f>
        <v>6</v>
      </c>
      <c r="H1848" s="11">
        <f t="shared" si="87"/>
        <v>5</v>
      </c>
      <c r="I1848" s="11">
        <f t="shared" si="88"/>
        <v>4</v>
      </c>
      <c r="J1848" s="11">
        <f t="shared" si="86"/>
        <v>6</v>
      </c>
    </row>
    <row r="1849" spans="2:10">
      <c r="B1849" s="9">
        <f t="array" ref="B1849">MIN(IFERROR(FIND(lstNum,tblSalaries[[#This Row],[How many hours of a day you work on Excel]]),""))</f>
        <v>1</v>
      </c>
      <c r="C1849" s="9">
        <f t="array" ref="C1849">SUMPRODUCT(COUNTIF(lstDigits,MID(tblSalaries[[#This Row],[How many hours of a day you work on Excel]],ROW($1:$9),1)))</f>
        <v>2</v>
      </c>
      <c r="D1849" s="11">
        <f t="array" ref="D1849">IFERROR(1*MID(tblSalaries[[#This Row],[How many hours of a day you work on Excel]],B1849,C1849),0)</f>
        <v>2</v>
      </c>
      <c r="E1849" s="9">
        <f t="array" ref="E1849">MIN(IFERROR(FIND(lstNum,tblSalaries[[#This Row],[How many hours of a day you work on Excel]],B1849+1),""))</f>
        <v>6</v>
      </c>
      <c r="F1849" s="9">
        <f t="array" ref="F1849">SUMPRODUCT(COUNTIF(lstDigits,MID(tblSalaries[[#This Row],[How many hours of a day you work on Excel]],ROW($1:$9)+1,1)))</f>
        <v>1</v>
      </c>
      <c r="G1849" s="11">
        <f t="array" ref="G1849">IFERROR(IF(D1849=1*MID(tblSalaries[[#This Row],[How many hours of a day you work on Excel]],E1849,F1849),"",1*MID(tblSalaries[[#This Row],[How many hours of a day you work on Excel]],E1849,F1849)),0)</f>
        <v>3</v>
      </c>
      <c r="H1849" s="11">
        <f t="shared" si="87"/>
        <v>2.5</v>
      </c>
      <c r="I1849" s="11">
        <f t="shared" si="88"/>
        <v>2</v>
      </c>
      <c r="J1849" s="11">
        <f t="shared" si="86"/>
        <v>3</v>
      </c>
    </row>
    <row r="1850" spans="2:10">
      <c r="B1850" s="9">
        <f t="array" ref="B1850">MIN(IFERROR(FIND(lstNum,tblSalaries[[#This Row],[How many hours of a day you work on Excel]]),""))</f>
        <v>9</v>
      </c>
      <c r="C1850" s="9">
        <f t="array" ref="C1850">SUMPRODUCT(COUNTIF(lstDigits,MID(tblSalaries[[#This Row],[How many hours of a day you work on Excel]],ROW($1:$9),1)))</f>
        <v>1</v>
      </c>
      <c r="D1850" s="11">
        <f t="array" ref="D1850">IFERROR(1*MID(tblSalaries[[#This Row],[How many hours of a day you work on Excel]],B1850,C1850),0)</f>
        <v>8</v>
      </c>
      <c r="E1850" s="9">
        <f t="array" ref="E1850">MIN(IFERROR(FIND(lstNum,tblSalaries[[#This Row],[How many hours of a day you work on Excel]],B1850+1),""))</f>
        <v>31</v>
      </c>
      <c r="F1850" s="9">
        <f t="array" ref="F1850">SUMPRODUCT(COUNTIF(lstDigits,MID(tblSalaries[[#This Row],[How many hours of a day you work on Excel]],ROW($1:$9)+1,1)))</f>
        <v>1</v>
      </c>
      <c r="G1850" s="11" t="str">
        <f t="array" ref="G1850">IFERROR(IF(D1850=1*MID(tblSalaries[[#This Row],[How many hours of a day you work on Excel]],E1850,F1850),"",1*MID(tblSalaries[[#This Row],[How many hours of a day you work on Excel]],E1850,F1850)),0)</f>
        <v/>
      </c>
      <c r="H1850" s="11">
        <f t="shared" si="87"/>
        <v>8</v>
      </c>
      <c r="I1850" s="11">
        <f t="shared" si="88"/>
        <v>8</v>
      </c>
      <c r="J1850" s="11">
        <f t="shared" si="86"/>
        <v>8</v>
      </c>
    </row>
    <row r="1851" spans="2:10">
      <c r="B1851" s="9">
        <f t="array" ref="B1851">MIN(IFERROR(FIND(lstNum,tblSalaries[[#This Row],[How many hours of a day you work on Excel]]),""))</f>
        <v>9</v>
      </c>
      <c r="C1851" s="9">
        <f t="array" ref="C1851">SUMPRODUCT(COUNTIF(lstDigits,MID(tblSalaries[[#This Row],[How many hours of a day you work on Excel]],ROW($1:$9),1)))</f>
        <v>1</v>
      </c>
      <c r="D1851" s="11">
        <f t="array" ref="D1851">IFERROR(1*MID(tblSalaries[[#This Row],[How many hours of a day you work on Excel]],B1851,C1851),0)</f>
        <v>8</v>
      </c>
      <c r="E1851" s="9">
        <f t="array" ref="E1851">MIN(IFERROR(FIND(lstNum,tblSalaries[[#This Row],[How many hours of a day you work on Excel]],B1851+1),""))</f>
        <v>31</v>
      </c>
      <c r="F1851" s="9">
        <f t="array" ref="F1851">SUMPRODUCT(COUNTIF(lstDigits,MID(tblSalaries[[#This Row],[How many hours of a day you work on Excel]],ROW($1:$9)+1,1)))</f>
        <v>1</v>
      </c>
      <c r="G1851" s="11" t="str">
        <f t="array" ref="G1851">IFERROR(IF(D1851=1*MID(tblSalaries[[#This Row],[How many hours of a day you work on Excel]],E1851,F1851),"",1*MID(tblSalaries[[#This Row],[How many hours of a day you work on Excel]],E1851,F1851)),0)</f>
        <v/>
      </c>
      <c r="H1851" s="11">
        <f t="shared" si="87"/>
        <v>8</v>
      </c>
      <c r="I1851" s="11">
        <f t="shared" si="88"/>
        <v>8</v>
      </c>
      <c r="J1851" s="11">
        <f t="shared" si="86"/>
        <v>8</v>
      </c>
    </row>
    <row r="1852" spans="2:10">
      <c r="B1852" s="9">
        <f t="array" ref="B1852">MIN(IFERROR(FIND(lstNum,tblSalaries[[#This Row],[How many hours of a day you work on Excel]]),""))</f>
        <v>9</v>
      </c>
      <c r="C1852" s="9">
        <f t="array" ref="C1852">SUMPRODUCT(COUNTIF(lstDigits,MID(tblSalaries[[#This Row],[How many hours of a day you work on Excel]],ROW($1:$9),1)))</f>
        <v>1</v>
      </c>
      <c r="D1852" s="11">
        <f t="array" ref="D1852">IFERROR(1*MID(tblSalaries[[#This Row],[How many hours of a day you work on Excel]],B1852,C1852),0)</f>
        <v>8</v>
      </c>
      <c r="E1852" s="9">
        <f t="array" ref="E1852">MIN(IFERROR(FIND(lstNum,tblSalaries[[#This Row],[How many hours of a day you work on Excel]],B1852+1),""))</f>
        <v>31</v>
      </c>
      <c r="F1852" s="9">
        <f t="array" ref="F1852">SUMPRODUCT(COUNTIF(lstDigits,MID(tblSalaries[[#This Row],[How many hours of a day you work on Excel]],ROW($1:$9)+1,1)))</f>
        <v>1</v>
      </c>
      <c r="G1852" s="11" t="str">
        <f t="array" ref="G1852">IFERROR(IF(D1852=1*MID(tblSalaries[[#This Row],[How many hours of a day you work on Excel]],E1852,F1852),"",1*MID(tblSalaries[[#This Row],[How many hours of a day you work on Excel]],E1852,F1852)),0)</f>
        <v/>
      </c>
      <c r="H1852" s="11">
        <f t="shared" si="87"/>
        <v>8</v>
      </c>
      <c r="I1852" s="11">
        <f t="shared" si="88"/>
        <v>8</v>
      </c>
      <c r="J1852" s="11">
        <f t="shared" si="86"/>
        <v>8</v>
      </c>
    </row>
    <row r="1853" spans="2:10">
      <c r="B1853" s="9">
        <f t="array" ref="B1853">MIN(IFERROR(FIND(lstNum,tblSalaries[[#This Row],[How many hours of a day you work on Excel]]),""))</f>
        <v>1</v>
      </c>
      <c r="C1853" s="9">
        <f t="array" ref="C1853">SUMPRODUCT(COUNTIF(lstDigits,MID(tblSalaries[[#This Row],[How many hours of a day you work on Excel]],ROW($1:$9),1)))</f>
        <v>2</v>
      </c>
      <c r="D1853" s="11">
        <f t="array" ref="D1853">IFERROR(1*MID(tblSalaries[[#This Row],[How many hours of a day you work on Excel]],B1853,C1853),0)</f>
        <v>2</v>
      </c>
      <c r="E1853" s="9">
        <f t="array" ref="E1853">MIN(IFERROR(FIND(lstNum,tblSalaries[[#This Row],[How many hours of a day you work on Excel]],B1853+1),""))</f>
        <v>6</v>
      </c>
      <c r="F1853" s="9">
        <f t="array" ref="F1853">SUMPRODUCT(COUNTIF(lstDigits,MID(tblSalaries[[#This Row],[How many hours of a day you work on Excel]],ROW($1:$9)+1,1)))</f>
        <v>1</v>
      </c>
      <c r="G1853" s="11">
        <f t="array" ref="G1853">IFERROR(IF(D1853=1*MID(tblSalaries[[#This Row],[How many hours of a day you work on Excel]],E1853,F1853),"",1*MID(tblSalaries[[#This Row],[How many hours of a day you work on Excel]],E1853,F1853)),0)</f>
        <v>3</v>
      </c>
      <c r="H1853" s="11">
        <f t="shared" si="87"/>
        <v>2.5</v>
      </c>
      <c r="I1853" s="11">
        <f t="shared" si="88"/>
        <v>2</v>
      </c>
      <c r="J1853" s="11">
        <f t="shared" si="86"/>
        <v>3</v>
      </c>
    </row>
    <row r="1854" spans="2:10">
      <c r="B1854" s="9">
        <f t="array" ref="B1854">MIN(IFERROR(FIND(lstNum,tblSalaries[[#This Row],[How many hours of a day you work on Excel]]),""))</f>
        <v>9</v>
      </c>
      <c r="C1854" s="9">
        <f t="array" ref="C1854">SUMPRODUCT(COUNTIF(lstDigits,MID(tblSalaries[[#This Row],[How many hours of a day you work on Excel]],ROW($1:$9),1)))</f>
        <v>1</v>
      </c>
      <c r="D1854" s="11">
        <f t="array" ref="D1854">IFERROR(1*MID(tblSalaries[[#This Row],[How many hours of a day you work on Excel]],B1854,C1854),0)</f>
        <v>8</v>
      </c>
      <c r="E1854" s="9">
        <f t="array" ref="E1854">MIN(IFERROR(FIND(lstNum,tblSalaries[[#This Row],[How many hours of a day you work on Excel]],B1854+1),""))</f>
        <v>31</v>
      </c>
      <c r="F1854" s="9">
        <f t="array" ref="F1854">SUMPRODUCT(COUNTIF(lstDigits,MID(tblSalaries[[#This Row],[How many hours of a day you work on Excel]],ROW($1:$9)+1,1)))</f>
        <v>1</v>
      </c>
      <c r="G1854" s="11" t="str">
        <f t="array" ref="G1854">IFERROR(IF(D1854=1*MID(tblSalaries[[#This Row],[How many hours of a day you work on Excel]],E1854,F1854),"",1*MID(tblSalaries[[#This Row],[How many hours of a day you work on Excel]],E1854,F1854)),0)</f>
        <v/>
      </c>
      <c r="H1854" s="11">
        <f t="shared" si="87"/>
        <v>8</v>
      </c>
      <c r="I1854" s="11">
        <f t="shared" si="88"/>
        <v>8</v>
      </c>
      <c r="J1854" s="11">
        <f t="shared" si="86"/>
        <v>8</v>
      </c>
    </row>
    <row r="1855" spans="2:10">
      <c r="B1855" s="9">
        <f t="array" ref="B1855">MIN(IFERROR(FIND(lstNum,tblSalaries[[#This Row],[How many hours of a day you work on Excel]]),""))</f>
        <v>1</v>
      </c>
      <c r="C1855" s="9">
        <f t="array" ref="C1855">SUMPRODUCT(COUNTIF(lstDigits,MID(tblSalaries[[#This Row],[How many hours of a day you work on Excel]],ROW($1:$9),1)))</f>
        <v>2</v>
      </c>
      <c r="D1855" s="11">
        <f t="array" ref="D1855">IFERROR(1*MID(tblSalaries[[#This Row],[How many hours of a day you work on Excel]],B1855,C1855),0)</f>
        <v>2</v>
      </c>
      <c r="E1855" s="9">
        <f t="array" ref="E1855">MIN(IFERROR(FIND(lstNum,tblSalaries[[#This Row],[How many hours of a day you work on Excel]],B1855+1),""))</f>
        <v>6</v>
      </c>
      <c r="F1855" s="9">
        <f t="array" ref="F1855">SUMPRODUCT(COUNTIF(lstDigits,MID(tblSalaries[[#This Row],[How many hours of a day you work on Excel]],ROW($1:$9)+1,1)))</f>
        <v>1</v>
      </c>
      <c r="G1855" s="11">
        <f t="array" ref="G1855">IFERROR(IF(D1855=1*MID(tblSalaries[[#This Row],[How many hours of a day you work on Excel]],E1855,F1855),"",1*MID(tblSalaries[[#This Row],[How many hours of a day you work on Excel]],E1855,F1855)),0)</f>
        <v>3</v>
      </c>
      <c r="H1855" s="11">
        <f t="shared" si="87"/>
        <v>2.5</v>
      </c>
      <c r="I1855" s="11">
        <f t="shared" si="88"/>
        <v>2</v>
      </c>
      <c r="J1855" s="11">
        <f t="shared" si="86"/>
        <v>3</v>
      </c>
    </row>
    <row r="1856" spans="2:10">
      <c r="B1856" s="9">
        <f t="array" ref="B1856">MIN(IFERROR(FIND(lstNum,tblSalaries[[#This Row],[How many hours of a day you work on Excel]]),""))</f>
        <v>1</v>
      </c>
      <c r="C1856" s="9">
        <f t="array" ref="C1856">SUMPRODUCT(COUNTIF(lstDigits,MID(tblSalaries[[#This Row],[How many hours of a day you work on Excel]],ROW($1:$9),1)))</f>
        <v>2</v>
      </c>
      <c r="D1856" s="11">
        <f t="array" ref="D1856">IFERROR(1*MID(tblSalaries[[#This Row],[How many hours of a day you work on Excel]],B1856,C1856),0)</f>
        <v>2</v>
      </c>
      <c r="E1856" s="9">
        <f t="array" ref="E1856">MIN(IFERROR(FIND(lstNum,tblSalaries[[#This Row],[How many hours of a day you work on Excel]],B1856+1),""))</f>
        <v>6</v>
      </c>
      <c r="F1856" s="9">
        <f t="array" ref="F1856">SUMPRODUCT(COUNTIF(lstDigits,MID(tblSalaries[[#This Row],[How many hours of a day you work on Excel]],ROW($1:$9)+1,1)))</f>
        <v>1</v>
      </c>
      <c r="G1856" s="11">
        <f t="array" ref="G1856">IFERROR(IF(D1856=1*MID(tblSalaries[[#This Row],[How many hours of a day you work on Excel]],E1856,F1856),"",1*MID(tblSalaries[[#This Row],[How many hours of a day you work on Excel]],E1856,F1856)),0)</f>
        <v>3</v>
      </c>
      <c r="H1856" s="11">
        <f t="shared" si="87"/>
        <v>2.5</v>
      </c>
      <c r="I1856" s="11">
        <f t="shared" si="88"/>
        <v>2</v>
      </c>
      <c r="J1856" s="11">
        <f t="shared" si="86"/>
        <v>3</v>
      </c>
    </row>
    <row r="1857" spans="2:10">
      <c r="B1857" s="9">
        <f t="array" ref="B1857">MIN(IFERROR(FIND(lstNum,tblSalaries[[#This Row],[How many hours of a day you work on Excel]]),""))</f>
        <v>1</v>
      </c>
      <c r="C1857" s="9">
        <f t="array" ref="C1857">SUMPRODUCT(COUNTIF(lstDigits,MID(tblSalaries[[#This Row],[How many hours of a day you work on Excel]],ROW($1:$9),1)))</f>
        <v>2</v>
      </c>
      <c r="D1857" s="11">
        <f t="array" ref="D1857">IFERROR(1*MID(tblSalaries[[#This Row],[How many hours of a day you work on Excel]],B1857,C1857),0)</f>
        <v>4</v>
      </c>
      <c r="E1857" s="9">
        <f t="array" ref="E1857">MIN(IFERROR(FIND(lstNum,tblSalaries[[#This Row],[How many hours of a day you work on Excel]],B1857+1),""))</f>
        <v>6</v>
      </c>
      <c r="F1857" s="9">
        <f t="array" ref="F1857">SUMPRODUCT(COUNTIF(lstDigits,MID(tblSalaries[[#This Row],[How many hours of a day you work on Excel]],ROW($1:$9)+1,1)))</f>
        <v>1</v>
      </c>
      <c r="G1857" s="11">
        <f t="array" ref="G1857">IFERROR(IF(D1857=1*MID(tblSalaries[[#This Row],[How many hours of a day you work on Excel]],E1857,F1857),"",1*MID(tblSalaries[[#This Row],[How many hours of a day you work on Excel]],E1857,F1857)),0)</f>
        <v>6</v>
      </c>
      <c r="H1857" s="11">
        <f t="shared" si="87"/>
        <v>5</v>
      </c>
      <c r="I1857" s="11">
        <f t="shared" si="88"/>
        <v>4</v>
      </c>
      <c r="J1857" s="11">
        <f t="shared" si="86"/>
        <v>6</v>
      </c>
    </row>
    <row r="1858" spans="2:10">
      <c r="B1858" s="9">
        <f t="array" ref="B1858">MIN(IFERROR(FIND(lstNum,tblSalaries[[#This Row],[How many hours of a day you work on Excel]]),""))</f>
        <v>1</v>
      </c>
      <c r="C1858" s="9">
        <f t="array" ref="C1858">SUMPRODUCT(COUNTIF(lstDigits,MID(tblSalaries[[#This Row],[How many hours of a day you work on Excel]],ROW($1:$9),1)))</f>
        <v>2</v>
      </c>
      <c r="D1858" s="11">
        <f t="array" ref="D1858">IFERROR(1*MID(tblSalaries[[#This Row],[How many hours of a day you work on Excel]],B1858,C1858),0)</f>
        <v>4</v>
      </c>
      <c r="E1858" s="9">
        <f t="array" ref="E1858">MIN(IFERROR(FIND(lstNum,tblSalaries[[#This Row],[How many hours of a day you work on Excel]],B1858+1),""))</f>
        <v>6</v>
      </c>
      <c r="F1858" s="9">
        <f t="array" ref="F1858">SUMPRODUCT(COUNTIF(lstDigits,MID(tblSalaries[[#This Row],[How many hours of a day you work on Excel]],ROW($1:$9)+1,1)))</f>
        <v>1</v>
      </c>
      <c r="G1858" s="11">
        <f t="array" ref="G1858">IFERROR(IF(D1858=1*MID(tblSalaries[[#This Row],[How many hours of a day you work on Excel]],E1858,F1858),"",1*MID(tblSalaries[[#This Row],[How many hours of a day you work on Excel]],E1858,F1858)),0)</f>
        <v>6</v>
      </c>
      <c r="H1858" s="11">
        <f t="shared" si="87"/>
        <v>5</v>
      </c>
      <c r="I1858" s="11">
        <f t="shared" si="88"/>
        <v>4</v>
      </c>
      <c r="J1858" s="11">
        <f t="shared" si="86"/>
        <v>6</v>
      </c>
    </row>
    <row r="1859" spans="2:10">
      <c r="B1859" s="9">
        <f t="array" ref="B1859">MIN(IFERROR(FIND(lstNum,tblSalaries[[#This Row],[How many hours of a day you work on Excel]]),""))</f>
        <v>1</v>
      </c>
      <c r="C1859" s="9">
        <f t="array" ref="C1859">SUMPRODUCT(COUNTIF(lstDigits,MID(tblSalaries[[#This Row],[How many hours of a day you work on Excel]],ROW($1:$9),1)))</f>
        <v>2</v>
      </c>
      <c r="D1859" s="11">
        <f t="array" ref="D1859">IFERROR(1*MID(tblSalaries[[#This Row],[How many hours of a day you work on Excel]],B1859,C1859),0)</f>
        <v>4</v>
      </c>
      <c r="E1859" s="9">
        <f t="array" ref="E1859">MIN(IFERROR(FIND(lstNum,tblSalaries[[#This Row],[How many hours of a day you work on Excel]],B1859+1),""))</f>
        <v>6</v>
      </c>
      <c r="F1859" s="9">
        <f t="array" ref="F1859">SUMPRODUCT(COUNTIF(lstDigits,MID(tblSalaries[[#This Row],[How many hours of a day you work on Excel]],ROW($1:$9)+1,1)))</f>
        <v>1</v>
      </c>
      <c r="G1859" s="11">
        <f t="array" ref="G1859">IFERROR(IF(D1859=1*MID(tblSalaries[[#This Row],[How many hours of a day you work on Excel]],E1859,F1859),"",1*MID(tblSalaries[[#This Row],[How many hours of a day you work on Excel]],E1859,F1859)),0)</f>
        <v>6</v>
      </c>
      <c r="H1859" s="11">
        <f t="shared" si="87"/>
        <v>5</v>
      </c>
      <c r="I1859" s="11">
        <f t="shared" si="88"/>
        <v>4</v>
      </c>
      <c r="J1859" s="11">
        <f t="shared" si="86"/>
        <v>6</v>
      </c>
    </row>
    <row r="1860" spans="2:10">
      <c r="B1860" s="9">
        <f t="array" ref="B1860">MIN(IFERROR(FIND(lstNum,tblSalaries[[#This Row],[How many hours of a day you work on Excel]]),""))</f>
        <v>1</v>
      </c>
      <c r="C1860" s="9">
        <f t="array" ref="C1860">SUMPRODUCT(COUNTIF(lstDigits,MID(tblSalaries[[#This Row],[How many hours of a day you work on Excel]],ROW($1:$9),1)))</f>
        <v>2</v>
      </c>
      <c r="D1860" s="11">
        <f t="array" ref="D1860">IFERROR(1*MID(tblSalaries[[#This Row],[How many hours of a day you work on Excel]],B1860,C1860),0)</f>
        <v>1</v>
      </c>
      <c r="E1860" s="9">
        <f t="array" ref="E1860">MIN(IFERROR(FIND(lstNum,tblSalaries[[#This Row],[How many hours of a day you work on Excel]],B1860+1),""))</f>
        <v>6</v>
      </c>
      <c r="F1860" s="9">
        <f t="array" ref="F1860">SUMPRODUCT(COUNTIF(lstDigits,MID(tblSalaries[[#This Row],[How many hours of a day you work on Excel]],ROW($1:$9)+1,1)))</f>
        <v>1</v>
      </c>
      <c r="G1860" s="11">
        <f t="array" ref="G1860">IFERROR(IF(D1860=1*MID(tblSalaries[[#This Row],[How many hours of a day you work on Excel]],E1860,F1860),"",1*MID(tblSalaries[[#This Row],[How many hours of a day you work on Excel]],E1860,F1860)),0)</f>
        <v>2</v>
      </c>
      <c r="H1860" s="11">
        <f t="shared" si="87"/>
        <v>1.5</v>
      </c>
      <c r="I1860" s="11">
        <f t="shared" si="88"/>
        <v>1</v>
      </c>
      <c r="J1860" s="11">
        <f t="shared" si="86"/>
        <v>2</v>
      </c>
    </row>
    <row r="1861" spans="2:10">
      <c r="B1861" s="9">
        <f t="array" ref="B1861">MIN(IFERROR(FIND(lstNum,tblSalaries[[#This Row],[How many hours of a day you work on Excel]]),""))</f>
        <v>1</v>
      </c>
      <c r="C1861" s="9">
        <f t="array" ref="C1861">SUMPRODUCT(COUNTIF(lstDigits,MID(tblSalaries[[#This Row],[How many hours of a day you work on Excel]],ROW($1:$9),1)))</f>
        <v>2</v>
      </c>
      <c r="D1861" s="11">
        <f t="array" ref="D1861">IFERROR(1*MID(tblSalaries[[#This Row],[How many hours of a day you work on Excel]],B1861,C1861),0)</f>
        <v>2</v>
      </c>
      <c r="E1861" s="9">
        <f t="array" ref="E1861">MIN(IFERROR(FIND(lstNum,tblSalaries[[#This Row],[How many hours of a day you work on Excel]],B1861+1),""))</f>
        <v>6</v>
      </c>
      <c r="F1861" s="9">
        <f t="array" ref="F1861">SUMPRODUCT(COUNTIF(lstDigits,MID(tblSalaries[[#This Row],[How many hours of a day you work on Excel]],ROW($1:$9)+1,1)))</f>
        <v>1</v>
      </c>
      <c r="G1861" s="11">
        <f t="array" ref="G1861">IFERROR(IF(D1861=1*MID(tblSalaries[[#This Row],[How many hours of a day you work on Excel]],E1861,F1861),"",1*MID(tblSalaries[[#This Row],[How many hours of a day you work on Excel]],E1861,F1861)),0)</f>
        <v>3</v>
      </c>
      <c r="H1861" s="11">
        <f t="shared" si="87"/>
        <v>2.5</v>
      </c>
      <c r="I1861" s="11">
        <f t="shared" si="88"/>
        <v>2</v>
      </c>
      <c r="J1861" s="11">
        <f t="shared" si="86"/>
        <v>3</v>
      </c>
    </row>
    <row r="1862" spans="2:10">
      <c r="B1862" s="9">
        <f t="array" ref="B1862">MIN(IFERROR(FIND(lstNum,tblSalaries[[#This Row],[How many hours of a day you work on Excel]]),""))</f>
        <v>1</v>
      </c>
      <c r="C1862" s="9">
        <f t="array" ref="C1862">SUMPRODUCT(COUNTIF(lstDigits,MID(tblSalaries[[#This Row],[How many hours of a day you work on Excel]],ROW($1:$9),1)))</f>
        <v>2</v>
      </c>
      <c r="D1862" s="11">
        <f t="array" ref="D1862">IFERROR(1*MID(tblSalaries[[#This Row],[How many hours of a day you work on Excel]],B1862,C1862),0)</f>
        <v>4</v>
      </c>
      <c r="E1862" s="9">
        <f t="array" ref="E1862">MIN(IFERROR(FIND(lstNum,tblSalaries[[#This Row],[How many hours of a day you work on Excel]],B1862+1),""))</f>
        <v>6</v>
      </c>
      <c r="F1862" s="9">
        <f t="array" ref="F1862">SUMPRODUCT(COUNTIF(lstDigits,MID(tblSalaries[[#This Row],[How many hours of a day you work on Excel]],ROW($1:$9)+1,1)))</f>
        <v>1</v>
      </c>
      <c r="G1862" s="11">
        <f t="array" ref="G1862">IFERROR(IF(D1862=1*MID(tblSalaries[[#This Row],[How many hours of a day you work on Excel]],E1862,F1862),"",1*MID(tblSalaries[[#This Row],[How many hours of a day you work on Excel]],E1862,F1862)),0)</f>
        <v>6</v>
      </c>
      <c r="H1862" s="11">
        <f t="shared" si="87"/>
        <v>5</v>
      </c>
      <c r="I1862" s="11">
        <f t="shared" si="88"/>
        <v>4</v>
      </c>
      <c r="J1862" s="11">
        <f t="shared" si="86"/>
        <v>6</v>
      </c>
    </row>
    <row r="1863" spans="2:10">
      <c r="B1863" s="9">
        <f t="array" ref="B1863">MIN(IFERROR(FIND(lstNum,tblSalaries[[#This Row],[How many hours of a day you work on Excel]]),""))</f>
        <v>1</v>
      </c>
      <c r="C1863" s="9">
        <f t="array" ref="C1863">SUMPRODUCT(COUNTIF(lstDigits,MID(tblSalaries[[#This Row],[How many hours of a day you work on Excel]],ROW($1:$9),1)))</f>
        <v>2</v>
      </c>
      <c r="D1863" s="11">
        <f t="array" ref="D1863">IFERROR(1*MID(tblSalaries[[#This Row],[How many hours of a day you work on Excel]],B1863,C1863),0)</f>
        <v>4</v>
      </c>
      <c r="E1863" s="9">
        <f t="array" ref="E1863">MIN(IFERROR(FIND(lstNum,tblSalaries[[#This Row],[How many hours of a day you work on Excel]],B1863+1),""))</f>
        <v>6</v>
      </c>
      <c r="F1863" s="9">
        <f t="array" ref="F1863">SUMPRODUCT(COUNTIF(lstDigits,MID(tblSalaries[[#This Row],[How many hours of a day you work on Excel]],ROW($1:$9)+1,1)))</f>
        <v>1</v>
      </c>
      <c r="G1863" s="11">
        <f t="array" ref="G1863">IFERROR(IF(D1863=1*MID(tblSalaries[[#This Row],[How many hours of a day you work on Excel]],E1863,F1863),"",1*MID(tblSalaries[[#This Row],[How many hours of a day you work on Excel]],E1863,F1863)),0)</f>
        <v>6</v>
      </c>
      <c r="H1863" s="11">
        <f t="shared" si="87"/>
        <v>5</v>
      </c>
      <c r="I1863" s="11">
        <f t="shared" si="88"/>
        <v>4</v>
      </c>
      <c r="J1863" s="11">
        <f t="shared" ref="J1863:J1888" si="89">MAX(D1863,G1863)</f>
        <v>6</v>
      </c>
    </row>
    <row r="1864" spans="2:10">
      <c r="B1864" s="9">
        <f t="array" ref="B1864">MIN(IFERROR(FIND(lstNum,tblSalaries[[#This Row],[How many hours of a day you work on Excel]]),""))</f>
        <v>1</v>
      </c>
      <c r="C1864" s="9">
        <f t="array" ref="C1864">SUMPRODUCT(COUNTIF(lstDigits,MID(tblSalaries[[#This Row],[How many hours of a day you work on Excel]],ROW($1:$9),1)))</f>
        <v>2</v>
      </c>
      <c r="D1864" s="11">
        <f t="array" ref="D1864">IFERROR(1*MID(tblSalaries[[#This Row],[How many hours of a day you work on Excel]],B1864,C1864),0)</f>
        <v>4</v>
      </c>
      <c r="E1864" s="9">
        <f t="array" ref="E1864">MIN(IFERROR(FIND(lstNum,tblSalaries[[#This Row],[How many hours of a day you work on Excel]],B1864+1),""))</f>
        <v>6</v>
      </c>
      <c r="F1864" s="9">
        <f t="array" ref="F1864">SUMPRODUCT(COUNTIF(lstDigits,MID(tblSalaries[[#This Row],[How many hours of a day you work on Excel]],ROW($1:$9)+1,1)))</f>
        <v>1</v>
      </c>
      <c r="G1864" s="11">
        <f t="array" ref="G1864">IFERROR(IF(D1864=1*MID(tblSalaries[[#This Row],[How many hours of a day you work on Excel]],E1864,F1864),"",1*MID(tblSalaries[[#This Row],[How many hours of a day you work on Excel]],E1864,F1864)),0)</f>
        <v>6</v>
      </c>
      <c r="H1864" s="11">
        <f t="shared" si="87"/>
        <v>5</v>
      </c>
      <c r="I1864" s="11">
        <f t="shared" si="88"/>
        <v>4</v>
      </c>
      <c r="J1864" s="11">
        <f t="shared" si="89"/>
        <v>6</v>
      </c>
    </row>
    <row r="1865" spans="2:10">
      <c r="B1865" s="9">
        <f t="array" ref="B1865">MIN(IFERROR(FIND(lstNum,tblSalaries[[#This Row],[How many hours of a day you work on Excel]]),""))</f>
        <v>1</v>
      </c>
      <c r="C1865" s="9">
        <f t="array" ref="C1865">SUMPRODUCT(COUNTIF(lstDigits,MID(tblSalaries[[#This Row],[How many hours of a day you work on Excel]],ROW($1:$9),1)))</f>
        <v>2</v>
      </c>
      <c r="D1865" s="11">
        <f t="array" ref="D1865">IFERROR(1*MID(tblSalaries[[#This Row],[How many hours of a day you work on Excel]],B1865,C1865),0)</f>
        <v>4</v>
      </c>
      <c r="E1865" s="9">
        <f t="array" ref="E1865">MIN(IFERROR(FIND(lstNum,tblSalaries[[#This Row],[How many hours of a day you work on Excel]],B1865+1),""))</f>
        <v>6</v>
      </c>
      <c r="F1865" s="9">
        <f t="array" ref="F1865">SUMPRODUCT(COUNTIF(lstDigits,MID(tblSalaries[[#This Row],[How many hours of a day you work on Excel]],ROW($1:$9)+1,1)))</f>
        <v>1</v>
      </c>
      <c r="G1865" s="11">
        <f t="array" ref="G1865">IFERROR(IF(D1865=1*MID(tblSalaries[[#This Row],[How many hours of a day you work on Excel]],E1865,F1865),"",1*MID(tblSalaries[[#This Row],[How many hours of a day you work on Excel]],E1865,F1865)),0)</f>
        <v>6</v>
      </c>
      <c r="H1865" s="11">
        <f t="shared" si="87"/>
        <v>5</v>
      </c>
      <c r="I1865" s="11">
        <f t="shared" si="88"/>
        <v>4</v>
      </c>
      <c r="J1865" s="11">
        <f t="shared" si="89"/>
        <v>6</v>
      </c>
    </row>
    <row r="1866" spans="2:10">
      <c r="B1866" s="9">
        <f t="array" ref="B1866">MIN(IFERROR(FIND(lstNum,tblSalaries[[#This Row],[How many hours of a day you work on Excel]]),""))</f>
        <v>1</v>
      </c>
      <c r="C1866" s="9">
        <f t="array" ref="C1866">SUMPRODUCT(COUNTIF(lstDigits,MID(tblSalaries[[#This Row],[How many hours of a day you work on Excel]],ROW($1:$9),1)))</f>
        <v>2</v>
      </c>
      <c r="D1866" s="11">
        <f t="array" ref="D1866">IFERROR(1*MID(tblSalaries[[#This Row],[How many hours of a day you work on Excel]],B1866,C1866),0)</f>
        <v>4</v>
      </c>
      <c r="E1866" s="9">
        <f t="array" ref="E1866">MIN(IFERROR(FIND(lstNum,tblSalaries[[#This Row],[How many hours of a day you work on Excel]],B1866+1),""))</f>
        <v>6</v>
      </c>
      <c r="F1866" s="9">
        <f t="array" ref="F1866">SUMPRODUCT(COUNTIF(lstDigits,MID(tblSalaries[[#This Row],[How many hours of a day you work on Excel]],ROW($1:$9)+1,1)))</f>
        <v>1</v>
      </c>
      <c r="G1866" s="11">
        <f t="array" ref="G1866">IFERROR(IF(D1866=1*MID(tblSalaries[[#This Row],[How many hours of a day you work on Excel]],E1866,F1866),"",1*MID(tblSalaries[[#This Row],[How many hours of a day you work on Excel]],E1866,F1866)),0)</f>
        <v>6</v>
      </c>
      <c r="H1866" s="11">
        <f t="shared" si="87"/>
        <v>5</v>
      </c>
      <c r="I1866" s="11">
        <f t="shared" si="88"/>
        <v>4</v>
      </c>
      <c r="J1866" s="11">
        <f t="shared" si="89"/>
        <v>6</v>
      </c>
    </row>
    <row r="1867" spans="2:10">
      <c r="B1867" s="9">
        <f t="array" ref="B1867">MIN(IFERROR(FIND(lstNum,tblSalaries[[#This Row],[How many hours of a day you work on Excel]]),""))</f>
        <v>1</v>
      </c>
      <c r="C1867" s="9">
        <f t="array" ref="C1867">SUMPRODUCT(COUNTIF(lstDigits,MID(tblSalaries[[#This Row],[How many hours of a day you work on Excel]],ROW($1:$9),1)))</f>
        <v>2</v>
      </c>
      <c r="D1867" s="11">
        <f t="array" ref="D1867">IFERROR(1*MID(tblSalaries[[#This Row],[How many hours of a day you work on Excel]],B1867,C1867),0)</f>
        <v>4</v>
      </c>
      <c r="E1867" s="9">
        <f t="array" ref="E1867">MIN(IFERROR(FIND(lstNum,tblSalaries[[#This Row],[How many hours of a day you work on Excel]],B1867+1),""))</f>
        <v>6</v>
      </c>
      <c r="F1867" s="9">
        <f t="array" ref="F1867">SUMPRODUCT(COUNTIF(lstDigits,MID(tblSalaries[[#This Row],[How many hours of a day you work on Excel]],ROW($1:$9)+1,1)))</f>
        <v>1</v>
      </c>
      <c r="G1867" s="11">
        <f t="array" ref="G1867">IFERROR(IF(D1867=1*MID(tblSalaries[[#This Row],[How many hours of a day you work on Excel]],E1867,F1867),"",1*MID(tblSalaries[[#This Row],[How many hours of a day you work on Excel]],E1867,F1867)),0)</f>
        <v>6</v>
      </c>
      <c r="H1867" s="11">
        <f t="shared" si="87"/>
        <v>5</v>
      </c>
      <c r="I1867" s="11">
        <f t="shared" si="88"/>
        <v>4</v>
      </c>
      <c r="J1867" s="11">
        <f t="shared" si="89"/>
        <v>6</v>
      </c>
    </row>
    <row r="1868" spans="2:10">
      <c r="B1868" s="9">
        <f t="array" ref="B1868">MIN(IFERROR(FIND(lstNum,tblSalaries[[#This Row],[How many hours of a day you work on Excel]]),""))</f>
        <v>1</v>
      </c>
      <c r="C1868" s="9">
        <f t="array" ref="C1868">SUMPRODUCT(COUNTIF(lstDigits,MID(tblSalaries[[#This Row],[How many hours of a day you work on Excel]],ROW($1:$9),1)))</f>
        <v>2</v>
      </c>
      <c r="D1868" s="11">
        <f t="array" ref="D1868">IFERROR(1*MID(tblSalaries[[#This Row],[How many hours of a day you work on Excel]],B1868,C1868),0)</f>
        <v>4</v>
      </c>
      <c r="E1868" s="9">
        <f t="array" ref="E1868">MIN(IFERROR(FIND(lstNum,tblSalaries[[#This Row],[How many hours of a day you work on Excel]],B1868+1),""))</f>
        <v>6</v>
      </c>
      <c r="F1868" s="9">
        <f t="array" ref="F1868">SUMPRODUCT(COUNTIF(lstDigits,MID(tblSalaries[[#This Row],[How many hours of a day you work on Excel]],ROW($1:$9)+1,1)))</f>
        <v>1</v>
      </c>
      <c r="G1868" s="11">
        <f t="array" ref="G1868">IFERROR(IF(D1868=1*MID(tblSalaries[[#This Row],[How many hours of a day you work on Excel]],E1868,F1868),"",1*MID(tblSalaries[[#This Row],[How many hours of a day you work on Excel]],E1868,F1868)),0)</f>
        <v>6</v>
      </c>
      <c r="H1868" s="11">
        <f t="shared" si="87"/>
        <v>5</v>
      </c>
      <c r="I1868" s="11">
        <f t="shared" si="88"/>
        <v>4</v>
      </c>
      <c r="J1868" s="11">
        <f t="shared" si="89"/>
        <v>6</v>
      </c>
    </row>
    <row r="1869" spans="2:10">
      <c r="B1869" s="9">
        <f t="array" ref="B1869">MIN(IFERROR(FIND(lstNum,tblSalaries[[#This Row],[How many hours of a day you work on Excel]]),""))</f>
        <v>1</v>
      </c>
      <c r="C1869" s="9">
        <f t="array" ref="C1869">SUMPRODUCT(COUNTIF(lstDigits,MID(tblSalaries[[#This Row],[How many hours of a day you work on Excel]],ROW($1:$9),1)))</f>
        <v>2</v>
      </c>
      <c r="D1869" s="11">
        <f t="array" ref="D1869">IFERROR(1*MID(tblSalaries[[#This Row],[How many hours of a day you work on Excel]],B1869,C1869),0)</f>
        <v>4</v>
      </c>
      <c r="E1869" s="9">
        <f t="array" ref="E1869">MIN(IFERROR(FIND(lstNum,tblSalaries[[#This Row],[How many hours of a day you work on Excel]],B1869+1),""))</f>
        <v>6</v>
      </c>
      <c r="F1869" s="9">
        <f t="array" ref="F1869">SUMPRODUCT(COUNTIF(lstDigits,MID(tblSalaries[[#This Row],[How many hours of a day you work on Excel]],ROW($1:$9)+1,1)))</f>
        <v>1</v>
      </c>
      <c r="G1869" s="11">
        <f t="array" ref="G1869">IFERROR(IF(D1869=1*MID(tblSalaries[[#This Row],[How many hours of a day you work on Excel]],E1869,F1869),"",1*MID(tblSalaries[[#This Row],[How many hours of a day you work on Excel]],E1869,F1869)),0)</f>
        <v>6</v>
      </c>
      <c r="H1869" s="11">
        <f t="shared" si="87"/>
        <v>5</v>
      </c>
      <c r="I1869" s="11">
        <f t="shared" si="88"/>
        <v>4</v>
      </c>
      <c r="J1869" s="11">
        <f t="shared" si="89"/>
        <v>6</v>
      </c>
    </row>
    <row r="1870" spans="2:10">
      <c r="B1870" s="9">
        <f t="array" ref="B1870">MIN(IFERROR(FIND(lstNum,tblSalaries[[#This Row],[How many hours of a day you work on Excel]]),""))</f>
        <v>1</v>
      </c>
      <c r="C1870" s="9">
        <f t="array" ref="C1870">SUMPRODUCT(COUNTIF(lstDigits,MID(tblSalaries[[#This Row],[How many hours of a day you work on Excel]],ROW($1:$9),1)))</f>
        <v>2</v>
      </c>
      <c r="D1870" s="11">
        <f t="array" ref="D1870">IFERROR(1*MID(tblSalaries[[#This Row],[How many hours of a day you work on Excel]],B1870,C1870),0)</f>
        <v>4</v>
      </c>
      <c r="E1870" s="9">
        <f t="array" ref="E1870">MIN(IFERROR(FIND(lstNum,tblSalaries[[#This Row],[How many hours of a day you work on Excel]],B1870+1),""))</f>
        <v>6</v>
      </c>
      <c r="F1870" s="9">
        <f t="array" ref="F1870">SUMPRODUCT(COUNTIF(lstDigits,MID(tblSalaries[[#This Row],[How many hours of a day you work on Excel]],ROW($1:$9)+1,1)))</f>
        <v>1</v>
      </c>
      <c r="G1870" s="11">
        <f t="array" ref="G1870">IFERROR(IF(D1870=1*MID(tblSalaries[[#This Row],[How many hours of a day you work on Excel]],E1870,F1870),"",1*MID(tblSalaries[[#This Row],[How many hours of a day you work on Excel]],E1870,F1870)),0)</f>
        <v>6</v>
      </c>
      <c r="H1870" s="11">
        <f t="shared" si="87"/>
        <v>5</v>
      </c>
      <c r="I1870" s="11">
        <f t="shared" si="88"/>
        <v>4</v>
      </c>
      <c r="J1870" s="11">
        <f t="shared" si="89"/>
        <v>6</v>
      </c>
    </row>
    <row r="1871" spans="2:10">
      <c r="B1871" s="9">
        <f t="array" ref="B1871">MIN(IFERROR(FIND(lstNum,tblSalaries[[#This Row],[How many hours of a day you work on Excel]]),""))</f>
        <v>1</v>
      </c>
      <c r="C1871" s="9">
        <f t="array" ref="C1871">SUMPRODUCT(COUNTIF(lstDigits,MID(tblSalaries[[#This Row],[How many hours of a day you work on Excel]],ROW($1:$9),1)))</f>
        <v>2</v>
      </c>
      <c r="D1871" s="11">
        <f t="array" ref="D1871">IFERROR(1*MID(tblSalaries[[#This Row],[How many hours of a day you work on Excel]],B1871,C1871),0)</f>
        <v>4</v>
      </c>
      <c r="E1871" s="9">
        <f t="array" ref="E1871">MIN(IFERROR(FIND(lstNum,tblSalaries[[#This Row],[How many hours of a day you work on Excel]],B1871+1),""))</f>
        <v>6</v>
      </c>
      <c r="F1871" s="9">
        <f t="array" ref="F1871">SUMPRODUCT(COUNTIF(lstDigits,MID(tblSalaries[[#This Row],[How many hours of a day you work on Excel]],ROW($1:$9)+1,1)))</f>
        <v>1</v>
      </c>
      <c r="G1871" s="11">
        <f t="array" ref="G1871">IFERROR(IF(D1871=1*MID(tblSalaries[[#This Row],[How many hours of a day you work on Excel]],E1871,F1871),"",1*MID(tblSalaries[[#This Row],[How many hours of a day you work on Excel]],E1871,F1871)),0)</f>
        <v>6</v>
      </c>
      <c r="H1871" s="11">
        <f t="shared" si="87"/>
        <v>5</v>
      </c>
      <c r="I1871" s="11">
        <f t="shared" si="88"/>
        <v>4</v>
      </c>
      <c r="J1871" s="11">
        <f t="shared" si="89"/>
        <v>6</v>
      </c>
    </row>
    <row r="1872" spans="2:10">
      <c r="B1872" s="9">
        <f t="array" ref="B1872">MIN(IFERROR(FIND(lstNum,tblSalaries[[#This Row],[How many hours of a day you work on Excel]]),""))</f>
        <v>9</v>
      </c>
      <c r="C1872" s="9">
        <f t="array" ref="C1872">SUMPRODUCT(COUNTIF(lstDigits,MID(tblSalaries[[#This Row],[How many hours of a day you work on Excel]],ROW($1:$9),1)))</f>
        <v>1</v>
      </c>
      <c r="D1872" s="11">
        <f t="array" ref="D1872">IFERROR(1*MID(tblSalaries[[#This Row],[How many hours of a day you work on Excel]],B1872,C1872),0)</f>
        <v>8</v>
      </c>
      <c r="E1872" s="9">
        <f t="array" ref="E1872">MIN(IFERROR(FIND(lstNum,tblSalaries[[#This Row],[How many hours of a day you work on Excel]],B1872+1),""))</f>
        <v>31</v>
      </c>
      <c r="F1872" s="9">
        <f t="array" ref="F1872">SUMPRODUCT(COUNTIF(lstDigits,MID(tblSalaries[[#This Row],[How many hours of a day you work on Excel]],ROW($1:$9)+1,1)))</f>
        <v>1</v>
      </c>
      <c r="G1872" s="11" t="str">
        <f t="array" ref="G1872">IFERROR(IF(D1872=1*MID(tblSalaries[[#This Row],[How many hours of a day you work on Excel]],E1872,F1872),"",1*MID(tblSalaries[[#This Row],[How many hours of a day you work on Excel]],E1872,F1872)),0)</f>
        <v/>
      </c>
      <c r="H1872" s="11">
        <f t="shared" si="87"/>
        <v>8</v>
      </c>
      <c r="I1872" s="11">
        <f t="shared" si="88"/>
        <v>8</v>
      </c>
      <c r="J1872" s="11">
        <f t="shared" si="89"/>
        <v>8</v>
      </c>
    </row>
    <row r="1873" spans="2:10">
      <c r="B1873" s="9">
        <f t="array" ref="B1873">MIN(IFERROR(FIND(lstNum,tblSalaries[[#This Row],[How many hours of a day you work on Excel]]),""))</f>
        <v>1</v>
      </c>
      <c r="C1873" s="9">
        <f t="array" ref="C1873">SUMPRODUCT(COUNTIF(lstDigits,MID(tblSalaries[[#This Row],[How many hours of a day you work on Excel]],ROW($1:$9),1)))</f>
        <v>2</v>
      </c>
      <c r="D1873" s="11">
        <f t="array" ref="D1873">IFERROR(1*MID(tblSalaries[[#This Row],[How many hours of a day you work on Excel]],B1873,C1873),0)</f>
        <v>1</v>
      </c>
      <c r="E1873" s="9">
        <f t="array" ref="E1873">MIN(IFERROR(FIND(lstNum,tblSalaries[[#This Row],[How many hours of a day you work on Excel]],B1873+1),""))</f>
        <v>6</v>
      </c>
      <c r="F1873" s="9">
        <f t="array" ref="F1873">SUMPRODUCT(COUNTIF(lstDigits,MID(tblSalaries[[#This Row],[How many hours of a day you work on Excel]],ROW($1:$9)+1,1)))</f>
        <v>1</v>
      </c>
      <c r="G1873" s="11">
        <f t="array" ref="G1873">IFERROR(IF(D1873=1*MID(tblSalaries[[#This Row],[How many hours of a day you work on Excel]],E1873,F1873),"",1*MID(tblSalaries[[#This Row],[How many hours of a day you work on Excel]],E1873,F1873)),0)</f>
        <v>2</v>
      </c>
      <c r="H1873" s="11">
        <f t="shared" si="87"/>
        <v>1.5</v>
      </c>
      <c r="I1873" s="11">
        <f t="shared" si="88"/>
        <v>1</v>
      </c>
      <c r="J1873" s="11">
        <f t="shared" si="89"/>
        <v>2</v>
      </c>
    </row>
    <row r="1874" spans="2:10">
      <c r="B1874" s="9">
        <f t="array" ref="B1874">MIN(IFERROR(FIND(lstNum,tblSalaries[[#This Row],[How many hours of a day you work on Excel]]),""))</f>
        <v>0</v>
      </c>
      <c r="C1874" s="9">
        <f t="array" ref="C1874">SUMPRODUCT(COUNTIF(lstDigits,MID(tblSalaries[[#This Row],[How many hours of a day you work on Excel]],ROW($1:$9),1)))</f>
        <v>4</v>
      </c>
      <c r="D1874" s="11">
        <f t="array" ref="D1874">IFERROR(1*MID(tblSalaries[[#This Row],[How many hours of a day you work on Excel]],B1874,C1874),0)</f>
        <v>0</v>
      </c>
      <c r="E1874" s="9">
        <f t="array" ref="E1874">MIN(IFERROR(FIND(lstNum,tblSalaries[[#This Row],[How many hours of a day you work on Excel]],B1874+1),""))</f>
        <v>0</v>
      </c>
      <c r="F1874" s="9">
        <f t="array" ref="F1874">SUMPRODUCT(COUNTIF(lstDigits,MID(tblSalaries[[#This Row],[How many hours of a day you work on Excel]],ROW($1:$9)+1,1)))</f>
        <v>4</v>
      </c>
      <c r="G1874" s="11">
        <f t="array" ref="G1874">IFERROR(IF(D1874=1*MID(tblSalaries[[#This Row],[How many hours of a day you work on Excel]],E1874,F1874),"",1*MID(tblSalaries[[#This Row],[How many hours of a day you work on Excel]],E1874,F1874)),0)</f>
        <v>0</v>
      </c>
      <c r="H1874" s="11">
        <f t="shared" si="87"/>
        <v>0</v>
      </c>
      <c r="I1874" s="11">
        <f t="shared" si="88"/>
        <v>0</v>
      </c>
      <c r="J1874" s="11">
        <f t="shared" si="89"/>
        <v>0</v>
      </c>
    </row>
    <row r="1875" spans="2:10">
      <c r="B1875" s="9">
        <f t="array" ref="B1875">MIN(IFERROR(FIND(lstNum,tblSalaries[[#This Row],[How many hours of a day you work on Excel]]),""))</f>
        <v>9</v>
      </c>
      <c r="C1875" s="9">
        <f t="array" ref="C1875">SUMPRODUCT(COUNTIF(lstDigits,MID(tblSalaries[[#This Row],[How many hours of a day you work on Excel]],ROW($1:$9),1)))</f>
        <v>1</v>
      </c>
      <c r="D1875" s="11">
        <f t="array" ref="D1875">IFERROR(1*MID(tblSalaries[[#This Row],[How many hours of a day you work on Excel]],B1875,C1875),0)</f>
        <v>8</v>
      </c>
      <c r="E1875" s="9">
        <f t="array" ref="E1875">MIN(IFERROR(FIND(lstNum,tblSalaries[[#This Row],[How many hours of a day you work on Excel]],B1875+1),""))</f>
        <v>31</v>
      </c>
      <c r="F1875" s="9">
        <f t="array" ref="F1875">SUMPRODUCT(COUNTIF(lstDigits,MID(tblSalaries[[#This Row],[How many hours of a day you work on Excel]],ROW($1:$9)+1,1)))</f>
        <v>1</v>
      </c>
      <c r="G1875" s="11" t="str">
        <f t="array" ref="G1875">IFERROR(IF(D1875=1*MID(tblSalaries[[#This Row],[How many hours of a day you work on Excel]],E1875,F1875),"",1*MID(tblSalaries[[#This Row],[How many hours of a day you work on Excel]],E1875,F1875)),0)</f>
        <v/>
      </c>
      <c r="H1875" s="11">
        <f t="shared" si="87"/>
        <v>8</v>
      </c>
      <c r="I1875" s="11">
        <f t="shared" si="88"/>
        <v>8</v>
      </c>
      <c r="J1875" s="11">
        <f t="shared" si="89"/>
        <v>8</v>
      </c>
    </row>
    <row r="1876" spans="2:10">
      <c r="B1876" s="9">
        <f t="array" ref="B1876">MIN(IFERROR(FIND(lstNum,tblSalaries[[#This Row],[How many hours of a day you work on Excel]]),""))</f>
        <v>1</v>
      </c>
      <c r="C1876" s="9">
        <f t="array" ref="C1876">SUMPRODUCT(COUNTIF(lstDigits,MID(tblSalaries[[#This Row],[How many hours of a day you work on Excel]],ROW($1:$9),1)))</f>
        <v>2</v>
      </c>
      <c r="D1876" s="11">
        <f t="array" ref="D1876">IFERROR(1*MID(tblSalaries[[#This Row],[How many hours of a day you work on Excel]],B1876,C1876),0)</f>
        <v>2</v>
      </c>
      <c r="E1876" s="9">
        <f t="array" ref="E1876">MIN(IFERROR(FIND(lstNum,tblSalaries[[#This Row],[How many hours of a day you work on Excel]],B1876+1),""))</f>
        <v>6</v>
      </c>
      <c r="F1876" s="9">
        <f t="array" ref="F1876">SUMPRODUCT(COUNTIF(lstDigits,MID(tblSalaries[[#This Row],[How many hours of a day you work on Excel]],ROW($1:$9)+1,1)))</f>
        <v>1</v>
      </c>
      <c r="G1876" s="11">
        <f t="array" ref="G1876">IFERROR(IF(D1876=1*MID(tblSalaries[[#This Row],[How many hours of a day you work on Excel]],E1876,F1876),"",1*MID(tblSalaries[[#This Row],[How many hours of a day you work on Excel]],E1876,F1876)),0)</f>
        <v>3</v>
      </c>
      <c r="H1876" s="11">
        <f t="shared" si="87"/>
        <v>2.5</v>
      </c>
      <c r="I1876" s="11">
        <f t="shared" si="88"/>
        <v>2</v>
      </c>
      <c r="J1876" s="11">
        <f t="shared" si="89"/>
        <v>3</v>
      </c>
    </row>
    <row r="1877" spans="2:10">
      <c r="B1877" s="9">
        <f t="array" ref="B1877">MIN(IFERROR(FIND(lstNum,tblSalaries[[#This Row],[How many hours of a day you work on Excel]]),""))</f>
        <v>1</v>
      </c>
      <c r="C1877" s="9">
        <f t="array" ref="C1877">SUMPRODUCT(COUNTIF(lstDigits,MID(tblSalaries[[#This Row],[How many hours of a day you work on Excel]],ROW($1:$9),1)))</f>
        <v>2</v>
      </c>
      <c r="D1877" s="11">
        <f t="array" ref="D1877">IFERROR(1*MID(tblSalaries[[#This Row],[How many hours of a day you work on Excel]],B1877,C1877),0)</f>
        <v>4</v>
      </c>
      <c r="E1877" s="9">
        <f t="array" ref="E1877">MIN(IFERROR(FIND(lstNum,tblSalaries[[#This Row],[How many hours of a day you work on Excel]],B1877+1),""))</f>
        <v>6</v>
      </c>
      <c r="F1877" s="9">
        <f t="array" ref="F1877">SUMPRODUCT(COUNTIF(lstDigits,MID(tblSalaries[[#This Row],[How many hours of a day you work on Excel]],ROW($1:$9)+1,1)))</f>
        <v>1</v>
      </c>
      <c r="G1877" s="11">
        <f t="array" ref="G1877">IFERROR(IF(D1877=1*MID(tblSalaries[[#This Row],[How many hours of a day you work on Excel]],E1877,F1877),"",1*MID(tblSalaries[[#This Row],[How many hours of a day you work on Excel]],E1877,F1877)),0)</f>
        <v>6</v>
      </c>
      <c r="H1877" s="11">
        <f t="shared" si="87"/>
        <v>5</v>
      </c>
      <c r="I1877" s="11">
        <f t="shared" si="88"/>
        <v>4</v>
      </c>
      <c r="J1877" s="11">
        <f t="shared" si="89"/>
        <v>6</v>
      </c>
    </row>
    <row r="1878" spans="2:10">
      <c r="B1878" s="9">
        <f t="array" ref="B1878">MIN(IFERROR(FIND(lstNum,tblSalaries[[#This Row],[How many hours of a day you work on Excel]]),""))</f>
        <v>9</v>
      </c>
      <c r="C1878" s="9">
        <f t="array" ref="C1878">SUMPRODUCT(COUNTIF(lstDigits,MID(tblSalaries[[#This Row],[How many hours of a day you work on Excel]],ROW($1:$9),1)))</f>
        <v>1</v>
      </c>
      <c r="D1878" s="11">
        <f t="array" ref="D1878">IFERROR(1*MID(tblSalaries[[#This Row],[How many hours of a day you work on Excel]],B1878,C1878),0)</f>
        <v>8</v>
      </c>
      <c r="E1878" s="9">
        <f t="array" ref="E1878">MIN(IFERROR(FIND(lstNum,tblSalaries[[#This Row],[How many hours of a day you work on Excel]],B1878+1),""))</f>
        <v>31</v>
      </c>
      <c r="F1878" s="9">
        <f t="array" ref="F1878">SUMPRODUCT(COUNTIF(lstDigits,MID(tblSalaries[[#This Row],[How many hours of a day you work on Excel]],ROW($1:$9)+1,1)))</f>
        <v>1</v>
      </c>
      <c r="G1878" s="11" t="str">
        <f t="array" ref="G1878">IFERROR(IF(D1878=1*MID(tblSalaries[[#This Row],[How many hours of a day you work on Excel]],E1878,F1878),"",1*MID(tblSalaries[[#This Row],[How many hours of a day you work on Excel]],E1878,F1878)),0)</f>
        <v/>
      </c>
      <c r="H1878" s="11">
        <f t="shared" si="87"/>
        <v>8</v>
      </c>
      <c r="I1878" s="11">
        <f t="shared" si="88"/>
        <v>8</v>
      </c>
      <c r="J1878" s="11">
        <f t="shared" si="89"/>
        <v>8</v>
      </c>
    </row>
    <row r="1879" spans="2:10">
      <c r="B1879" s="9">
        <f t="array" ref="B1879">MIN(IFERROR(FIND(lstNum,tblSalaries[[#This Row],[How many hours of a day you work on Excel]]),""))</f>
        <v>1</v>
      </c>
      <c r="C1879" s="9">
        <f t="array" ref="C1879">SUMPRODUCT(COUNTIF(lstDigits,MID(tblSalaries[[#This Row],[How many hours of a day you work on Excel]],ROW($1:$9),1)))</f>
        <v>2</v>
      </c>
      <c r="D1879" s="11">
        <f t="array" ref="D1879">IFERROR(1*MID(tblSalaries[[#This Row],[How many hours of a day you work on Excel]],B1879,C1879),0)</f>
        <v>4</v>
      </c>
      <c r="E1879" s="9">
        <f t="array" ref="E1879">MIN(IFERROR(FIND(lstNum,tblSalaries[[#This Row],[How many hours of a day you work on Excel]],B1879+1),""))</f>
        <v>6</v>
      </c>
      <c r="F1879" s="9">
        <f t="array" ref="F1879">SUMPRODUCT(COUNTIF(lstDigits,MID(tblSalaries[[#This Row],[How many hours of a day you work on Excel]],ROW($1:$9)+1,1)))</f>
        <v>1</v>
      </c>
      <c r="G1879" s="11">
        <f t="array" ref="G1879">IFERROR(IF(D1879=1*MID(tblSalaries[[#This Row],[How many hours of a day you work on Excel]],E1879,F1879),"",1*MID(tblSalaries[[#This Row],[How many hours of a day you work on Excel]],E1879,F1879)),0)</f>
        <v>6</v>
      </c>
      <c r="H1879" s="11">
        <f t="shared" si="87"/>
        <v>5</v>
      </c>
      <c r="I1879" s="11">
        <f t="shared" si="88"/>
        <v>4</v>
      </c>
      <c r="J1879" s="11">
        <f t="shared" si="89"/>
        <v>6</v>
      </c>
    </row>
    <row r="1880" spans="2:10">
      <c r="B1880" s="9">
        <f t="array" ref="B1880">MIN(IFERROR(FIND(lstNum,tblSalaries[[#This Row],[How many hours of a day you work on Excel]]),""))</f>
        <v>9</v>
      </c>
      <c r="C1880" s="9">
        <f t="array" ref="C1880">SUMPRODUCT(COUNTIF(lstDigits,MID(tblSalaries[[#This Row],[How many hours of a day you work on Excel]],ROW($1:$9),1)))</f>
        <v>1</v>
      </c>
      <c r="D1880" s="11">
        <f t="array" ref="D1880">IFERROR(1*MID(tblSalaries[[#This Row],[How many hours of a day you work on Excel]],B1880,C1880),0)</f>
        <v>8</v>
      </c>
      <c r="E1880" s="9">
        <f t="array" ref="E1880">MIN(IFERROR(FIND(lstNum,tblSalaries[[#This Row],[How many hours of a day you work on Excel]],B1880+1),""))</f>
        <v>31</v>
      </c>
      <c r="F1880" s="9">
        <f t="array" ref="F1880">SUMPRODUCT(COUNTIF(lstDigits,MID(tblSalaries[[#This Row],[How many hours of a day you work on Excel]],ROW($1:$9)+1,1)))</f>
        <v>1</v>
      </c>
      <c r="G1880" s="11" t="str">
        <f t="array" ref="G1880">IFERROR(IF(D1880=1*MID(tblSalaries[[#This Row],[How many hours of a day you work on Excel]],E1880,F1880),"",1*MID(tblSalaries[[#This Row],[How many hours of a day you work on Excel]],E1880,F1880)),0)</f>
        <v/>
      </c>
      <c r="H1880" s="11">
        <f t="shared" ref="H1880:H1888" si="90">AVERAGE(D1880,G1880)</f>
        <v>8</v>
      </c>
      <c r="I1880" s="11">
        <f t="shared" ref="I1880:I1888" si="91">MIN(D1880,G1880)</f>
        <v>8</v>
      </c>
      <c r="J1880" s="11">
        <f t="shared" si="89"/>
        <v>8</v>
      </c>
    </row>
    <row r="1881" spans="2:10">
      <c r="B1881" s="9">
        <f t="array" ref="B1881">MIN(IFERROR(FIND(lstNum,tblSalaries[[#This Row],[How many hours of a day you work on Excel]]),""))</f>
        <v>1</v>
      </c>
      <c r="C1881" s="9">
        <f t="array" ref="C1881">SUMPRODUCT(COUNTIF(lstDigits,MID(tblSalaries[[#This Row],[How many hours of a day you work on Excel]],ROW($1:$9),1)))</f>
        <v>2</v>
      </c>
      <c r="D1881" s="11">
        <f t="array" ref="D1881">IFERROR(1*MID(tblSalaries[[#This Row],[How many hours of a day you work on Excel]],B1881,C1881),0)</f>
        <v>4</v>
      </c>
      <c r="E1881" s="9">
        <f t="array" ref="E1881">MIN(IFERROR(FIND(lstNum,tblSalaries[[#This Row],[How many hours of a day you work on Excel]],B1881+1),""))</f>
        <v>6</v>
      </c>
      <c r="F1881" s="9">
        <f t="array" ref="F1881">SUMPRODUCT(COUNTIF(lstDigits,MID(tblSalaries[[#This Row],[How many hours of a day you work on Excel]],ROW($1:$9)+1,1)))</f>
        <v>1</v>
      </c>
      <c r="G1881" s="11">
        <f t="array" ref="G1881">IFERROR(IF(D1881=1*MID(tblSalaries[[#This Row],[How many hours of a day you work on Excel]],E1881,F1881),"",1*MID(tblSalaries[[#This Row],[How many hours of a day you work on Excel]],E1881,F1881)),0)</f>
        <v>6</v>
      </c>
      <c r="H1881" s="11">
        <f t="shared" si="90"/>
        <v>5</v>
      </c>
      <c r="I1881" s="11">
        <f t="shared" si="91"/>
        <v>4</v>
      </c>
      <c r="J1881" s="11">
        <f t="shared" si="89"/>
        <v>6</v>
      </c>
    </row>
    <row r="1882" spans="2:10">
      <c r="B1882" s="9">
        <f t="array" ref="B1882">MIN(IFERROR(FIND(lstNum,tblSalaries[[#This Row],[How many hours of a day you work on Excel]]),""))</f>
        <v>1</v>
      </c>
      <c r="C1882" s="9">
        <f t="array" ref="C1882">SUMPRODUCT(COUNTIF(lstDigits,MID(tblSalaries[[#This Row],[How many hours of a day you work on Excel]],ROW($1:$9),1)))</f>
        <v>2</v>
      </c>
      <c r="D1882" s="11">
        <f t="array" ref="D1882">IFERROR(1*MID(tblSalaries[[#This Row],[How many hours of a day you work on Excel]],B1882,C1882),0)</f>
        <v>2</v>
      </c>
      <c r="E1882" s="9">
        <f t="array" ref="E1882">MIN(IFERROR(FIND(lstNum,tblSalaries[[#This Row],[How many hours of a day you work on Excel]],B1882+1),""))</f>
        <v>6</v>
      </c>
      <c r="F1882" s="9">
        <f t="array" ref="F1882">SUMPRODUCT(COUNTIF(lstDigits,MID(tblSalaries[[#This Row],[How many hours of a day you work on Excel]],ROW($1:$9)+1,1)))</f>
        <v>1</v>
      </c>
      <c r="G1882" s="11">
        <f t="array" ref="G1882">IFERROR(IF(D1882=1*MID(tblSalaries[[#This Row],[How many hours of a day you work on Excel]],E1882,F1882),"",1*MID(tblSalaries[[#This Row],[How many hours of a day you work on Excel]],E1882,F1882)),0)</f>
        <v>3</v>
      </c>
      <c r="H1882" s="11">
        <f t="shared" si="90"/>
        <v>2.5</v>
      </c>
      <c r="I1882" s="11">
        <f t="shared" si="91"/>
        <v>2</v>
      </c>
      <c r="J1882" s="11">
        <f t="shared" si="89"/>
        <v>3</v>
      </c>
    </row>
    <row r="1883" spans="2:10">
      <c r="B1883" s="9">
        <f t="array" ref="B1883">MIN(IFERROR(FIND(lstNum,tblSalaries[[#This Row],[How many hours of a day you work on Excel]]),""))</f>
        <v>1</v>
      </c>
      <c r="C1883" s="9">
        <f t="array" ref="C1883">SUMPRODUCT(COUNTIF(lstDigits,MID(tblSalaries[[#This Row],[How many hours of a day you work on Excel]],ROW($1:$9),1)))</f>
        <v>2</v>
      </c>
      <c r="D1883" s="11">
        <f t="array" ref="D1883">IFERROR(1*MID(tblSalaries[[#This Row],[How many hours of a day you work on Excel]],B1883,C1883),0)</f>
        <v>4</v>
      </c>
      <c r="E1883" s="9">
        <f t="array" ref="E1883">MIN(IFERROR(FIND(lstNum,tblSalaries[[#This Row],[How many hours of a day you work on Excel]],B1883+1),""))</f>
        <v>6</v>
      </c>
      <c r="F1883" s="9">
        <f t="array" ref="F1883">SUMPRODUCT(COUNTIF(lstDigits,MID(tblSalaries[[#This Row],[How many hours of a day you work on Excel]],ROW($1:$9)+1,1)))</f>
        <v>1</v>
      </c>
      <c r="G1883" s="11">
        <f t="array" ref="G1883">IFERROR(IF(D1883=1*MID(tblSalaries[[#This Row],[How many hours of a day you work on Excel]],E1883,F1883),"",1*MID(tblSalaries[[#This Row],[How many hours of a day you work on Excel]],E1883,F1883)),0)</f>
        <v>6</v>
      </c>
      <c r="H1883" s="11">
        <f t="shared" si="90"/>
        <v>5</v>
      </c>
      <c r="I1883" s="11">
        <f t="shared" si="91"/>
        <v>4</v>
      </c>
      <c r="J1883" s="11">
        <f t="shared" si="89"/>
        <v>6</v>
      </c>
    </row>
    <row r="1884" spans="2:10">
      <c r="B1884" s="9">
        <f t="array" ref="B1884">MIN(IFERROR(FIND(lstNum,tblSalaries[[#This Row],[How many hours of a day you work on Excel]]),""))</f>
        <v>1</v>
      </c>
      <c r="C1884" s="9">
        <f t="array" ref="C1884">SUMPRODUCT(COUNTIF(lstDigits,MID(tblSalaries[[#This Row],[How many hours of a day you work on Excel]],ROW($1:$9),1)))</f>
        <v>2</v>
      </c>
      <c r="D1884" s="11">
        <f t="array" ref="D1884">IFERROR(1*MID(tblSalaries[[#This Row],[How many hours of a day you work on Excel]],B1884,C1884),0)</f>
        <v>4</v>
      </c>
      <c r="E1884" s="9">
        <f t="array" ref="E1884">MIN(IFERROR(FIND(lstNum,tblSalaries[[#This Row],[How many hours of a day you work on Excel]],B1884+1),""))</f>
        <v>6</v>
      </c>
      <c r="F1884" s="9">
        <f t="array" ref="F1884">SUMPRODUCT(COUNTIF(lstDigits,MID(tblSalaries[[#This Row],[How many hours of a day you work on Excel]],ROW($1:$9)+1,1)))</f>
        <v>1</v>
      </c>
      <c r="G1884" s="11">
        <f t="array" ref="G1884">IFERROR(IF(D1884=1*MID(tblSalaries[[#This Row],[How many hours of a day you work on Excel]],E1884,F1884),"",1*MID(tblSalaries[[#This Row],[How many hours of a day you work on Excel]],E1884,F1884)),0)</f>
        <v>6</v>
      </c>
      <c r="H1884" s="11">
        <f t="shared" si="90"/>
        <v>5</v>
      </c>
      <c r="I1884" s="11">
        <f t="shared" si="91"/>
        <v>4</v>
      </c>
      <c r="J1884" s="11">
        <f t="shared" si="89"/>
        <v>6</v>
      </c>
    </row>
    <row r="1885" spans="2:10">
      <c r="B1885" s="9">
        <f t="array" ref="B1885">MIN(IFERROR(FIND(lstNum,tblSalaries[[#This Row],[How many hours of a day you work on Excel]]),""))</f>
        <v>9</v>
      </c>
      <c r="C1885" s="9">
        <f t="array" ref="C1885">SUMPRODUCT(COUNTIF(lstDigits,MID(tblSalaries[[#This Row],[How many hours of a day you work on Excel]],ROW($1:$9),1)))</f>
        <v>1</v>
      </c>
      <c r="D1885" s="11">
        <f t="array" ref="D1885">IFERROR(1*MID(tblSalaries[[#This Row],[How many hours of a day you work on Excel]],B1885,C1885),0)</f>
        <v>8</v>
      </c>
      <c r="E1885" s="9">
        <f t="array" ref="E1885">MIN(IFERROR(FIND(lstNum,tblSalaries[[#This Row],[How many hours of a day you work on Excel]],B1885+1),""))</f>
        <v>31</v>
      </c>
      <c r="F1885" s="9">
        <f t="array" ref="F1885">SUMPRODUCT(COUNTIF(lstDigits,MID(tblSalaries[[#This Row],[How many hours of a day you work on Excel]],ROW($1:$9)+1,1)))</f>
        <v>1</v>
      </c>
      <c r="G1885" s="11" t="str">
        <f t="array" ref="G1885">IFERROR(IF(D1885=1*MID(tblSalaries[[#This Row],[How many hours of a day you work on Excel]],E1885,F1885),"",1*MID(tblSalaries[[#This Row],[How many hours of a day you work on Excel]],E1885,F1885)),0)</f>
        <v/>
      </c>
      <c r="H1885" s="11">
        <f t="shared" si="90"/>
        <v>8</v>
      </c>
      <c r="I1885" s="11">
        <f t="shared" si="91"/>
        <v>8</v>
      </c>
      <c r="J1885" s="11">
        <f t="shared" si="89"/>
        <v>8</v>
      </c>
    </row>
    <row r="1886" spans="2:10">
      <c r="B1886" s="9">
        <f t="array" ref="B1886">MIN(IFERROR(FIND(lstNum,tblSalaries[[#This Row],[How many hours of a day you work on Excel]]),""))</f>
        <v>1</v>
      </c>
      <c r="C1886" s="9">
        <f t="array" ref="C1886">SUMPRODUCT(COUNTIF(lstDigits,MID(tblSalaries[[#This Row],[How many hours of a day you work on Excel]],ROW($1:$9),1)))</f>
        <v>2</v>
      </c>
      <c r="D1886" s="11">
        <f t="array" ref="D1886">IFERROR(1*MID(tblSalaries[[#This Row],[How many hours of a day you work on Excel]],B1886,C1886),0)</f>
        <v>1</v>
      </c>
      <c r="E1886" s="9">
        <f t="array" ref="E1886">MIN(IFERROR(FIND(lstNum,tblSalaries[[#This Row],[How many hours of a day you work on Excel]],B1886+1),""))</f>
        <v>6</v>
      </c>
      <c r="F1886" s="9">
        <f t="array" ref="F1886">SUMPRODUCT(COUNTIF(lstDigits,MID(tblSalaries[[#This Row],[How many hours of a day you work on Excel]],ROW($1:$9)+1,1)))</f>
        <v>1</v>
      </c>
      <c r="G1886" s="11">
        <f t="array" ref="G1886">IFERROR(IF(D1886=1*MID(tblSalaries[[#This Row],[How many hours of a day you work on Excel]],E1886,F1886),"",1*MID(tblSalaries[[#This Row],[How many hours of a day you work on Excel]],E1886,F1886)),0)</f>
        <v>2</v>
      </c>
      <c r="H1886" s="11">
        <f t="shared" si="90"/>
        <v>1.5</v>
      </c>
      <c r="I1886" s="11">
        <f t="shared" si="91"/>
        <v>1</v>
      </c>
      <c r="J1886" s="11">
        <f t="shared" si="89"/>
        <v>2</v>
      </c>
    </row>
    <row r="1887" spans="2:10">
      <c r="B1887" s="9">
        <f t="array" ref="B1887">MIN(IFERROR(FIND(lstNum,tblSalaries[[#This Row],[How many hours of a day you work on Excel]]),""))</f>
        <v>9</v>
      </c>
      <c r="C1887" s="9">
        <f t="array" ref="C1887">SUMPRODUCT(COUNTIF(lstDigits,MID(tblSalaries[[#This Row],[How many hours of a day you work on Excel]],ROW($1:$9),1)))</f>
        <v>1</v>
      </c>
      <c r="D1887" s="11">
        <f t="array" ref="D1887">IFERROR(1*MID(tblSalaries[[#This Row],[How many hours of a day you work on Excel]],B1887,C1887),0)</f>
        <v>8</v>
      </c>
      <c r="E1887" s="9">
        <f t="array" ref="E1887">MIN(IFERROR(FIND(lstNum,tblSalaries[[#This Row],[How many hours of a day you work on Excel]],B1887+1),""))</f>
        <v>31</v>
      </c>
      <c r="F1887" s="9">
        <f t="array" ref="F1887">SUMPRODUCT(COUNTIF(lstDigits,MID(tblSalaries[[#This Row],[How many hours of a day you work on Excel]],ROW($1:$9)+1,1)))</f>
        <v>1</v>
      </c>
      <c r="G1887" s="11" t="str">
        <f t="array" ref="G1887">IFERROR(IF(D1887=1*MID(tblSalaries[[#This Row],[How many hours of a day you work on Excel]],E1887,F1887),"",1*MID(tblSalaries[[#This Row],[How many hours of a day you work on Excel]],E1887,F1887)),0)</f>
        <v/>
      </c>
      <c r="H1887" s="11">
        <f t="shared" si="90"/>
        <v>8</v>
      </c>
      <c r="I1887" s="11">
        <f t="shared" si="91"/>
        <v>8</v>
      </c>
      <c r="J1887" s="11">
        <f t="shared" si="89"/>
        <v>8</v>
      </c>
    </row>
    <row r="1888" spans="2:10">
      <c r="B1888" s="9">
        <f t="array" ref="B1888">MIN(IFERROR(FIND(lstNum,tblSalaries[[#This Row],[How many hours of a day you work on Excel]]),""))</f>
        <v>1</v>
      </c>
      <c r="C1888" s="9">
        <f t="array" ref="C1888">SUMPRODUCT(COUNTIF(lstDigits,MID(tblSalaries[[#This Row],[How many hours of a day you work on Excel]],ROW($1:$9),1)))</f>
        <v>2</v>
      </c>
      <c r="D1888" s="11">
        <f t="array" ref="D1888">IFERROR(1*MID(tblSalaries[[#This Row],[How many hours of a day you work on Excel]],B1888,C1888),0)</f>
        <v>4</v>
      </c>
      <c r="E1888" s="9">
        <f t="array" ref="E1888">MIN(IFERROR(FIND(lstNum,tblSalaries[[#This Row],[How many hours of a day you work on Excel]],B1888+1),""))</f>
        <v>6</v>
      </c>
      <c r="F1888" s="9">
        <f t="array" ref="F1888">SUMPRODUCT(COUNTIF(lstDigits,MID(tblSalaries[[#This Row],[How many hours of a day you work on Excel]],ROW($1:$9)+1,1)))</f>
        <v>1</v>
      </c>
      <c r="G1888" s="11">
        <f t="array" ref="G1888">IFERROR(IF(D1888=1*MID(tblSalaries[[#This Row],[How many hours of a day you work on Excel]],E1888,F1888),"",1*MID(tblSalaries[[#This Row],[How many hours of a day you work on Excel]],E1888,F1888)),0)</f>
        <v>6</v>
      </c>
      <c r="H1888" s="11">
        <f t="shared" si="90"/>
        <v>5</v>
      </c>
      <c r="I1888" s="11">
        <f t="shared" si="91"/>
        <v>4</v>
      </c>
      <c r="J1888" s="11">
        <f t="shared" si="89"/>
        <v>6</v>
      </c>
    </row>
  </sheetData>
  <conditionalFormatting sqref="B6:J1888">
    <cfRule type="expression" dxfId="50" priority="1">
      <formula>$F6="ERR"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D1:AD338"/>
  <sheetViews>
    <sheetView workbookViewId="0">
      <selection activeCell="A12" sqref="A12"/>
    </sheetView>
  </sheetViews>
  <sheetFormatPr defaultRowHeight="15"/>
  <cols>
    <col min="1" max="1" width="12.5703125" bestFit="1" customWidth="1"/>
    <col min="2" max="3" width="12.5703125" customWidth="1"/>
    <col min="4" max="4" width="20.85546875" bestFit="1" customWidth="1"/>
    <col min="5" max="5" width="17.140625" style="8" customWidth="1"/>
    <col min="6" max="6" width="19.85546875" style="8" bestFit="1" customWidth="1"/>
    <col min="7" max="7" width="14.140625" style="8" customWidth="1"/>
    <col min="8" max="8" width="15.28515625" style="8" bestFit="1" customWidth="1"/>
    <col min="9" max="9" width="15.140625" style="8" bestFit="1" customWidth="1"/>
    <col min="10" max="10" width="22" style="8" bestFit="1" customWidth="1"/>
    <col min="11" max="12" width="13.5703125" style="8" bestFit="1" customWidth="1"/>
    <col min="13" max="13" width="11.7109375" style="8" bestFit="1" customWidth="1"/>
    <col min="14" max="14" width="14.42578125" style="8" bestFit="1" customWidth="1"/>
    <col min="15" max="15" width="14.140625" style="8" bestFit="1" customWidth="1"/>
    <col min="16" max="16" width="13.42578125" style="20" customWidth="1"/>
    <col min="17" max="17" width="8" style="20" customWidth="1"/>
    <col min="18" max="18" width="11.28515625" customWidth="1"/>
    <col min="19" max="19" width="17.7109375" bestFit="1" customWidth="1"/>
    <col min="20" max="20" width="20" customWidth="1"/>
    <col min="21" max="21" width="18.5703125" bestFit="1" customWidth="1"/>
    <col min="22" max="22" width="14.42578125" bestFit="1" customWidth="1"/>
    <col min="23" max="23" width="17" bestFit="1" customWidth="1"/>
    <col min="24" max="24" width="11.7109375" customWidth="1"/>
    <col min="25" max="25" width="17" bestFit="1" customWidth="1"/>
    <col min="26" max="27" width="11.7109375" customWidth="1"/>
    <col min="28" max="28" width="17.28515625" customWidth="1"/>
    <col min="29" max="29" width="10.5703125" bestFit="1" customWidth="1"/>
    <col min="30" max="30" width="11.5703125" customWidth="1"/>
    <col min="31" max="31" width="12" customWidth="1"/>
    <col min="32" max="32" width="9.42578125" customWidth="1"/>
    <col min="33" max="33" width="16.42578125" customWidth="1"/>
    <col min="34" max="34" width="11.140625" customWidth="1"/>
    <col min="35" max="35" width="20.7109375" customWidth="1"/>
    <col min="36" max="37" width="10.5703125" bestFit="1" customWidth="1"/>
    <col min="38" max="38" width="9.5703125" customWidth="1"/>
    <col min="39" max="39" width="10.42578125" customWidth="1"/>
    <col min="40" max="40" width="9.42578125" customWidth="1"/>
    <col min="41" max="41" width="9.7109375" customWidth="1"/>
    <col min="42" max="42" width="10.5703125" bestFit="1" customWidth="1"/>
    <col min="43" max="43" width="11.140625" customWidth="1"/>
    <col min="44" max="44" width="10.5703125" bestFit="1" customWidth="1"/>
    <col min="45" max="45" width="9.42578125" customWidth="1"/>
    <col min="46" max="46" width="9.7109375" customWidth="1"/>
    <col min="47" max="47" width="12.5703125" customWidth="1"/>
    <col min="48" max="48" width="10.42578125" customWidth="1"/>
    <col min="49" max="49" width="9.5703125" customWidth="1"/>
    <col min="50" max="50" width="10.5703125" bestFit="1" customWidth="1"/>
    <col min="51" max="51" width="11.85546875" customWidth="1"/>
    <col min="52" max="52" width="10.5703125" bestFit="1" customWidth="1"/>
    <col min="53" max="53" width="9.42578125" customWidth="1"/>
    <col min="54" max="55" width="10.5703125" bestFit="1" customWidth="1"/>
  </cols>
  <sheetData>
    <row r="1" spans="4:28" ht="15.75" thickBot="1">
      <c r="D1" t="s">
        <v>4023</v>
      </c>
      <c r="E1" s="8" t="s">
        <v>4021</v>
      </c>
    </row>
    <row r="2" spans="4:28">
      <c r="D2" t="s">
        <v>15</v>
      </c>
      <c r="E2" s="16">
        <f>AVERAGEIF(tblSalaries[clean Country],D2,tblSalaries[Salary in USD])</f>
        <v>72738.12965964344</v>
      </c>
      <c r="M2" s="6"/>
      <c r="N2" s="6"/>
      <c r="O2" s="6"/>
      <c r="P2" s="6"/>
      <c r="Q2" s="6"/>
      <c r="R2" s="6"/>
      <c r="T2" s="91" t="s">
        <v>4032</v>
      </c>
      <c r="U2" s="92" t="str">
        <f>valCtry</f>
        <v>Worldwide</v>
      </c>
      <c r="V2" s="92" t="str">
        <f>Report!C6</f>
        <v>Worldwide</v>
      </c>
      <c r="W2" s="66"/>
      <c r="X2" s="66"/>
      <c r="Y2" s="66"/>
      <c r="Z2" s="66"/>
      <c r="AA2" s="84"/>
    </row>
    <row r="3" spans="4:28">
      <c r="D3" t="s">
        <v>4020</v>
      </c>
      <c r="E3" s="16">
        <f>AVERAGEIFS(tblSalaries[Salary in USD],tblSalaries[clean Country],"&lt;&gt;USA")</f>
        <v>38642.54543070338</v>
      </c>
      <c r="M3"/>
      <c r="N3"/>
      <c r="O3"/>
      <c r="P3"/>
      <c r="Q3"/>
      <c r="T3" s="93" t="s">
        <v>4033</v>
      </c>
      <c r="U3" s="6" t="str">
        <f>valJob</f>
        <v>All Jobs</v>
      </c>
      <c r="V3" s="6" t="str">
        <f>Report!C7</f>
        <v>All Jobs</v>
      </c>
      <c r="W3" s="24"/>
      <c r="X3" s="24"/>
      <c r="Y3" s="24"/>
      <c r="Z3" s="24"/>
      <c r="AA3" s="85"/>
    </row>
    <row r="4" spans="4:28">
      <c r="E4" s="16">
        <f>AVERAGEIFS(tblSalaries[Salary in USD],tblSalaries[clean Country],"&lt;&gt;USA")</f>
        <v>38642.54543070338</v>
      </c>
      <c r="M4"/>
      <c r="N4"/>
      <c r="O4"/>
      <c r="P4"/>
      <c r="Q4"/>
      <c r="T4" s="93"/>
      <c r="U4" s="6"/>
      <c r="V4" s="6"/>
      <c r="W4" s="24"/>
      <c r="X4" s="24"/>
      <c r="Y4" s="24"/>
      <c r="Z4" s="24"/>
      <c r="AA4" s="85"/>
    </row>
    <row r="5" spans="4:28">
      <c r="D5" s="24" t="s">
        <v>4029</v>
      </c>
      <c r="E5" s="23">
        <f>AVERAGE(tblSalaries[Salary in USD])</f>
        <v>49814.598255586949</v>
      </c>
      <c r="M5" s="6"/>
      <c r="N5" s="25"/>
      <c r="O5" s="25"/>
      <c r="P5" s="25"/>
      <c r="Q5" s="25"/>
      <c r="R5" s="6"/>
      <c r="T5" s="93"/>
      <c r="U5" s="6" t="s">
        <v>4041</v>
      </c>
      <c r="V5" s="6" t="s">
        <v>4035</v>
      </c>
      <c r="W5" s="24"/>
      <c r="X5" s="24" t="s">
        <v>4027</v>
      </c>
      <c r="Y5" s="24"/>
      <c r="Z5" s="24" t="s">
        <v>4050</v>
      </c>
      <c r="AA5" s="85"/>
    </row>
    <row r="6" spans="4:28" ht="16.5" customHeight="1">
      <c r="E6" s="16"/>
      <c r="M6" s="6"/>
      <c r="N6" s="26"/>
      <c r="O6" s="26"/>
      <c r="P6" s="26"/>
      <c r="Q6" s="26"/>
      <c r="R6" s="6"/>
      <c r="S6" s="27"/>
      <c r="T6" s="94" t="s">
        <v>4036</v>
      </c>
      <c r="U6" s="28" t="str">
        <f>U2&amp;", "&amp;U3</f>
        <v>Worldwide, All Jobs</v>
      </c>
      <c r="V6" s="30">
        <f>SUMPRODUCT((lstCountry=valCtry)*(lstJob=valJob),tblSalaryData)</f>
        <v>49814.598255586949</v>
      </c>
      <c r="W6" s="30"/>
      <c r="X6" s="31">
        <f>SUMPRODUCT((lstCountry=valCtry)*(lstJob=valJob),tblExp)</f>
        <v>8.6566292134831464</v>
      </c>
      <c r="Y6" s="31"/>
      <c r="Z6" s="31">
        <f>SUMPRODUCT((lstCountry=valCtry)*(lstJob=valJob),tblHourPerDay)</f>
        <v>4.8175783324482211</v>
      </c>
      <c r="AA6" s="95"/>
      <c r="AB6" s="29"/>
    </row>
    <row r="7" spans="4:28">
      <c r="D7" t="s">
        <v>4022</v>
      </c>
      <c r="E7" s="8" t="s">
        <v>4021</v>
      </c>
      <c r="F7" s="21" t="s">
        <v>4028</v>
      </c>
      <c r="H7" s="17" t="s">
        <v>4027</v>
      </c>
      <c r="I7" s="8" t="s">
        <v>4021</v>
      </c>
      <c r="K7" s="17" t="s">
        <v>4057</v>
      </c>
      <c r="L7" s="8" t="s">
        <v>4021</v>
      </c>
      <c r="M7" s="6"/>
      <c r="N7" s="26"/>
      <c r="O7" s="26"/>
      <c r="P7" s="26"/>
      <c r="Q7" s="26"/>
      <c r="R7" s="6"/>
      <c r="S7" s="27"/>
      <c r="T7" s="94" t="s">
        <v>4037</v>
      </c>
      <c r="U7" s="28" t="str">
        <f>U13&amp;", "&amp;U3</f>
        <v>Worldwide, All Jobs</v>
      </c>
      <c r="V7" s="30">
        <f>SUMPRODUCT((lstCountry="worldwide")*(lstJob=valJob),tblSalaryData)</f>
        <v>49814.598255586949</v>
      </c>
      <c r="W7" s="30"/>
      <c r="X7" s="31">
        <f>SUMPRODUCT((lstCountry="worldwide")*(lstJob=valJob),tblExp)</f>
        <v>8.6566292134831464</v>
      </c>
      <c r="Y7" s="96"/>
      <c r="Z7" s="31">
        <f>SUMPRODUCT((lstCountry="worldwide")*(lstJob=valJob),tblHourPerDay)</f>
        <v>4.8175783324482211</v>
      </c>
      <c r="AA7" s="97"/>
    </row>
    <row r="8" spans="4:28">
      <c r="D8" t="s">
        <v>310</v>
      </c>
      <c r="E8" s="16">
        <f>AVERAGEIF(tblSalaries[Job Type],D8,tblSalaries[Salary in USD])</f>
        <v>54196.440581630908</v>
      </c>
      <c r="F8" s="22">
        <f>IFERROR(AVERAGEIF(tblSalaries[Job Type],D8,tblSalaries[Years of Experience]),"no data")</f>
        <v>9.3366336633663369</v>
      </c>
      <c r="H8" s="17" t="s">
        <v>4030</v>
      </c>
      <c r="I8" s="16">
        <f>IFERROR(AVERAGEIFS(tblSalaries[Salary in USD],tblSalaries[Years of Experience],""),0)</f>
        <v>61709.658199824109</v>
      </c>
      <c r="K8" s="19" t="s">
        <v>4056</v>
      </c>
      <c r="L8" s="16">
        <f>IFERROR(AVERAGEIFS(tblSalaries[Salary in USD],tblSalaries[Average hours per day],"&gt;0",tblSalaries[Average hours per day],"&lt;=2"),0)</f>
        <v>49726.375588481365</v>
      </c>
      <c r="O8" s="26"/>
      <c r="P8" s="26"/>
      <c r="Q8" s="26"/>
      <c r="R8" s="6"/>
      <c r="S8" s="27"/>
      <c r="T8" s="94" t="s">
        <v>4038</v>
      </c>
      <c r="U8" s="96"/>
      <c r="V8" s="30">
        <f>SUMPRODUCT((lstCountry=valCtry)*(lstJob="all jobs"),tblSalaryData)</f>
        <v>49814.598255586949</v>
      </c>
      <c r="W8" s="30"/>
      <c r="X8" s="31">
        <f>SUMPRODUCT((lstCountry=valCtry)*(lstJob="all jobs"),tblExp)</f>
        <v>8.6566292134831464</v>
      </c>
      <c r="Y8" s="96"/>
      <c r="Z8" s="31">
        <f>SUMPRODUCT((lstCountry=valCtry)*(lstJob="all jobs"),tblHourPerDay)</f>
        <v>4.8175783324482211</v>
      </c>
      <c r="AA8" s="97"/>
    </row>
    <row r="9" spans="4:28">
      <c r="D9" t="s">
        <v>20</v>
      </c>
      <c r="E9" s="16">
        <f>AVERAGEIF(tblSalaries[Job Type],D9,tblSalaries[Salary in USD])</f>
        <v>46295.769417049465</v>
      </c>
      <c r="F9" s="21">
        <f>IFERROR(AVERAGEIF(tblSalaries[Job Type],D9,tblSalaries[Years of Experience]),"no data")</f>
        <v>7.3189753320683106</v>
      </c>
      <c r="H9" s="19" t="s">
        <v>4070</v>
      </c>
      <c r="I9" s="16">
        <f>IFERROR(AVERAGEIFS(tblSalaries[Salary in USD],tblSalaries[Years of Experience],"&gt;0",tblSalaries[Years of Experience],"&lt;=5.9"),0)</f>
        <v>31125.981179064845</v>
      </c>
      <c r="K9" s="18" t="s">
        <v>4058</v>
      </c>
      <c r="L9" s="16">
        <f>IFERROR(AVERAGEIFS(tblSalaries[Salary in USD],tblSalaries[Average hours per day],"&gt;2",tblSalaries[Average hours per day],"&lt;=4"),0)</f>
        <v>53554.662152255129</v>
      </c>
      <c r="O9" s="26"/>
      <c r="P9" s="26"/>
      <c r="Q9" s="26"/>
      <c r="R9" s="6"/>
      <c r="S9" s="42" t="s">
        <v>4063</v>
      </c>
      <c r="T9" s="94" t="s">
        <v>4031</v>
      </c>
      <c r="U9" s="28" t="str">
        <f>S9&amp;"  "&amp;U13&amp;", All Jobs"</f>
        <v>•  Worldwide, All Jobs</v>
      </c>
      <c r="V9" s="30">
        <f>SUMPRODUCT((lstCountry="worldwide")*(lstJob="all jobs"),tblSalaryData)</f>
        <v>49814.598255586949</v>
      </c>
      <c r="W9" s="30"/>
      <c r="X9" s="31">
        <f>SUMPRODUCT((lstCountry="worldwide")*(lstJob="all jobs"),tblExp)</f>
        <v>8.6566292134831464</v>
      </c>
      <c r="Y9" s="96"/>
      <c r="Z9" s="31">
        <f>SUMPRODUCT((lstCountry="worldwide")*(lstJob="all jobs"),tblHourPerDay)</f>
        <v>4.8175783324482211</v>
      </c>
      <c r="AA9" s="97"/>
    </row>
    <row r="10" spans="4:28">
      <c r="D10" t="s">
        <v>356</v>
      </c>
      <c r="E10" s="16">
        <f>AVERAGEIF(tblSalaries[Job Type],D10,tblSalaries[Salary in USD])</f>
        <v>62950.733221147333</v>
      </c>
      <c r="F10" s="21">
        <f>IFERROR(AVERAGEIF(tblSalaries[Job Type],D10,tblSalaries[Years of Experience]),"no data")</f>
        <v>9.2241379310344822</v>
      </c>
      <c r="H10" s="18" t="s">
        <v>4064</v>
      </c>
      <c r="I10" s="16">
        <f>IFERROR(AVERAGEIFS(tblSalaries[Salary in USD],tblSalaries[Years of Experience],"&gt;5.9",tblSalaries[Years of Experience],"&lt;=10.9"),0)</f>
        <v>46380.300341999879</v>
      </c>
      <c r="K10" s="18" t="s">
        <v>4059</v>
      </c>
      <c r="L10" s="16">
        <f>IFERROR(AVERAGEIFS(tblSalaries[Salary in USD],tblSalaries[Average hours per day],"&gt;4",tblSalaries[Average hours per day],"&lt;=6"),0)</f>
        <v>51423.250796790198</v>
      </c>
      <c r="O10" s="26"/>
      <c r="P10" s="26"/>
      <c r="Q10" s="26"/>
      <c r="R10" s="6"/>
      <c r="S10" s="27"/>
      <c r="T10" s="98"/>
      <c r="U10" s="96"/>
      <c r="V10" s="96"/>
      <c r="W10" s="96"/>
      <c r="X10" s="96"/>
      <c r="Y10" s="96"/>
      <c r="Z10" s="96"/>
      <c r="AA10" s="97"/>
    </row>
    <row r="11" spans="4:28">
      <c r="D11" t="s">
        <v>488</v>
      </c>
      <c r="E11" s="16">
        <f>AVERAGEIF(tblSalaries[Job Type],D11,tblSalaries[Salary in USD])</f>
        <v>65103.929025765538</v>
      </c>
      <c r="F11" s="21">
        <f>IFERROR(AVERAGEIF(tblSalaries[Job Type],D11,tblSalaries[Years of Experience]),"no data")</f>
        <v>11.8</v>
      </c>
      <c r="H11" s="19" t="s">
        <v>4065</v>
      </c>
      <c r="I11" s="16">
        <f>IFERROR(AVERAGEIFS(tblSalaries[Salary in USD],tblSalaries[Years of Experience],"&gt;=11",tblSalaries[Years of Experience],"&lt;=15.9"),0)</f>
        <v>58827.032149039376</v>
      </c>
      <c r="K11" s="19" t="s">
        <v>4060</v>
      </c>
      <c r="L11" s="16">
        <f>IFERROR(AVERAGEIFS(tblSalaries[Salary in USD],tblSalaries[Average hours per day],"&gt;6",tblSalaries[Average hours per day],"&lt;=8"),0)</f>
        <v>43571.162802818289</v>
      </c>
      <c r="O11" s="26"/>
      <c r="P11" s="26"/>
      <c r="Q11" s="26"/>
      <c r="R11" s="6"/>
      <c r="S11" s="27"/>
      <c r="T11" s="98"/>
      <c r="U11" s="24"/>
      <c r="V11" s="99" t="s">
        <v>4039</v>
      </c>
      <c r="W11" s="99" t="s">
        <v>4040</v>
      </c>
      <c r="X11" s="96"/>
      <c r="Y11" s="96"/>
      <c r="Z11" s="96"/>
      <c r="AA11" s="97"/>
    </row>
    <row r="12" spans="4:28">
      <c r="D12" t="s">
        <v>4001</v>
      </c>
      <c r="E12" s="16">
        <f>AVERAGEIF(tblSalaries[Job Type],D12,tblSalaries[Salary in USD])</f>
        <v>97265.875618660837</v>
      </c>
      <c r="F12" s="21">
        <f>IFERROR(AVERAGEIF(tblSalaries[Job Type],D12,tblSalaries[Years of Experience]),"no data")</f>
        <v>13.414893617021276</v>
      </c>
      <c r="H12" s="19" t="s">
        <v>4067</v>
      </c>
      <c r="I12" s="16">
        <f>IFERROR(AVERAGEIFS(tblSalaries[Salary in USD],tblSalaries[Years of Experience],"&gt;=16",tblSalaries[Years of Experience],"&lt;=20.9"),0)</f>
        <v>69869.202297996526</v>
      </c>
      <c r="K12" s="19" t="s">
        <v>4061</v>
      </c>
      <c r="L12" s="16">
        <f>IFERROR(AVERAGEIFS(tblSalaries[Salary in USD],tblSalaries[Average hours per day],"&gt;8",tblSalaries[Average hours per day],"&lt;=10"),0)</f>
        <v>0</v>
      </c>
      <c r="O12"/>
      <c r="P12"/>
      <c r="Q12"/>
      <c r="T12" s="79"/>
      <c r="U12" s="24" t="str">
        <f>valCtry</f>
        <v>Worldwide</v>
      </c>
      <c r="V12" s="30">
        <f>V6</f>
        <v>49814.598255586949</v>
      </c>
      <c r="W12" s="30">
        <f>V8</f>
        <v>49814.598255586949</v>
      </c>
      <c r="X12" s="31">
        <f>X6</f>
        <v>8.6566292134831464</v>
      </c>
      <c r="Y12" s="31">
        <f>X8</f>
        <v>8.6566292134831464</v>
      </c>
      <c r="Z12" s="31">
        <f>Z6</f>
        <v>4.8175783324482211</v>
      </c>
      <c r="AA12" s="100">
        <f>Z8</f>
        <v>4.8175783324482211</v>
      </c>
    </row>
    <row r="13" spans="4:28" ht="15.75" thickBot="1">
      <c r="D13" t="s">
        <v>279</v>
      </c>
      <c r="E13" s="16">
        <f>AVERAGEIF(tblSalaries[Job Type],D13,tblSalaries[Salary in USD])</f>
        <v>51715.151424567106</v>
      </c>
      <c r="F13" s="21">
        <f>IFERROR(AVERAGEIF(tblSalaries[Job Type],D13,tblSalaries[Years of Experience]),"no data")</f>
        <v>7.9387755102040813</v>
      </c>
      <c r="H13" s="19" t="s">
        <v>4066</v>
      </c>
      <c r="I13" s="16">
        <f>IFERROR(AVERAGEIFS(tblSalaries[Salary in USD],tblSalaries[Years of Experience],"&gt;=21",tblSalaries[Years of Experience],"&lt;=25.9"),0)</f>
        <v>69668.441737083049</v>
      </c>
      <c r="K13" s="19"/>
      <c r="L13" s="16"/>
      <c r="O13" s="6"/>
      <c r="P13" s="6"/>
      <c r="Q13" s="6"/>
      <c r="R13" s="6"/>
      <c r="T13" s="80"/>
      <c r="U13" s="82" t="s">
        <v>4049</v>
      </c>
      <c r="V13" s="101">
        <f>V7</f>
        <v>49814.598255586949</v>
      </c>
      <c r="W13" s="101"/>
      <c r="X13" s="102">
        <f>X7</f>
        <v>8.6566292134831464</v>
      </c>
      <c r="Y13" s="102"/>
      <c r="Z13" s="102">
        <f>Z7</f>
        <v>4.8175783324482211</v>
      </c>
      <c r="AA13" s="103"/>
    </row>
    <row r="14" spans="4:28" ht="15.75" thickBot="1">
      <c r="D14" t="s">
        <v>52</v>
      </c>
      <c r="E14" s="16">
        <f>AVERAGEIF(tblSalaries[Job Type],D14,tblSalaries[Salary in USD])</f>
        <v>46488.240712802522</v>
      </c>
      <c r="F14" s="21">
        <f>IFERROR(AVERAGEIF(tblSalaries[Job Type],D14,tblSalaries[Years of Experience]),"no data")</f>
        <v>9.8758883248730971</v>
      </c>
      <c r="H14" s="19" t="s">
        <v>4068</v>
      </c>
      <c r="I14" s="16">
        <f>IFERROR(AVERAGEIFS(tblSalaries[Salary in USD],tblSalaries[Years of Experience],"&gt;=26",tblSalaries[Years of Experience],"&lt;=30.9"),0)</f>
        <v>77961.319598709757</v>
      </c>
      <c r="K14" s="17"/>
      <c r="L14" s="16"/>
      <c r="O14" s="6"/>
      <c r="P14" s="6"/>
      <c r="Q14" s="6"/>
      <c r="R14" s="6"/>
    </row>
    <row r="15" spans="4:28">
      <c r="D15" t="s">
        <v>4000</v>
      </c>
      <c r="E15" s="16">
        <f>AVERAGEIF(tblSalaries[Job Type],D15,tblSalaries[Salary in USD])</f>
        <v>45952.334217962794</v>
      </c>
      <c r="F15" s="21">
        <f>IFERROR(AVERAGEIF(tblSalaries[Job Type],D15,tblSalaries[Years of Experience]),"no data")</f>
        <v>6.166666666666667</v>
      </c>
      <c r="H15" s="43" t="s">
        <v>4069</v>
      </c>
      <c r="I15" s="16">
        <f>IFERROR(AVERAGEIFS(tblSalaries[Salary in USD],tblSalaries[Years of Experience],"&gt;=31",tblSalaries[Years of Experience],"&lt;=35.9"),0)</f>
        <v>94708.282063340157</v>
      </c>
      <c r="O15"/>
      <c r="P15"/>
      <c r="Q15"/>
      <c r="T15" s="65" t="s">
        <v>4051</v>
      </c>
      <c r="U15" s="66" t="str">
        <f>IF(valCtry&lt;&gt;"worldwide",valCtry,"No Comparison")</f>
        <v>No Comparison</v>
      </c>
      <c r="V15" s="66"/>
      <c r="W15" s="66" t="str">
        <f>IF(AND(valCtry="worldwide",valJob="all jobs"),"No Comparison",IF(valCtry="worldwide",valJob,valCtry&amp;", "&amp;valJob))</f>
        <v>No Comparison</v>
      </c>
      <c r="X15" s="66"/>
      <c r="Y15" s="66" t="str">
        <f>IF(AND(valCtry="worldwide",valJob="all jobs"),"No Comparison",IF(valCtry="worldwide",valJob,valCtry&amp;", "&amp;valJob))</f>
        <v>No Comparison</v>
      </c>
      <c r="Z15" s="84"/>
    </row>
    <row r="16" spans="4:28">
      <c r="D16" t="s">
        <v>3999</v>
      </c>
      <c r="E16" s="16">
        <f>AVERAGEIF(tblSalaries[Job Type],D16,tblSalaries[Salary in USD])</f>
        <v>19574.158532349131</v>
      </c>
      <c r="F16" s="21">
        <f>IFERROR(AVERAGEIF(tblSalaries[Job Type],D16,tblSalaries[Years of Experience]),"no data")</f>
        <v>5.2802816901408445</v>
      </c>
      <c r="O16"/>
      <c r="P16"/>
      <c r="Q16"/>
      <c r="T16" s="79"/>
      <c r="U16" s="24" t="s">
        <v>4052</v>
      </c>
      <c r="V16" s="24" t="s">
        <v>4055</v>
      </c>
      <c r="W16" s="24" t="s">
        <v>4053</v>
      </c>
      <c r="X16" s="24"/>
      <c r="Y16" s="24" t="s">
        <v>4054</v>
      </c>
      <c r="Z16" s="85" t="s">
        <v>4031</v>
      </c>
    </row>
    <row r="17" spans="4:26">
      <c r="D17" t="s">
        <v>67</v>
      </c>
      <c r="E17" s="16">
        <f>AVERAGEIF(tblSalaries[Job Type],D17,tblSalaries[Salary in USD])</f>
        <v>59812.969274133829</v>
      </c>
      <c r="F17" s="21">
        <f>IFERROR(AVERAGEIF(tblSalaries[Job Type],D17,tblSalaries[Years of Experience]),"no data")</f>
        <v>9.2592592592592595</v>
      </c>
      <c r="O17"/>
      <c r="P17"/>
      <c r="Q17"/>
      <c r="T17" s="79"/>
      <c r="U17" s="44" t="e">
        <f t="shared" ref="U17:U26" si="0">IF(AND($U$3=$D8,valCtry&lt;&gt;"worldwide"),$Z17,IF(AND(valCtry&lt;&gt;"worldwide",valJob="all jobs"),$Z17,NA()))</f>
        <v>#N/A</v>
      </c>
      <c r="V17" s="44">
        <v>0</v>
      </c>
      <c r="W17" s="44" t="e">
        <f>IF(AND($X$6=$V17,OR(valCtry&lt;&gt;"worldwide",AND(valCtry="worldwide",valJob&lt;&gt;"all jobs"))),SUMPRODUCT((lstCountry=valCtry)*(lstJob=valJob),tblSalaryData),NA())</f>
        <v>#N/A</v>
      </c>
      <c r="X17" s="24">
        <v>0</v>
      </c>
      <c r="Y17" s="44" t="e">
        <f>IF(AND($Z$6&lt;=$X18,$Z$6&gt;$X17,OR(valCtry&lt;&gt;"worldwide",AND(valCtry="worldwide",valJob&lt;&gt;"all jobs"))),SUMPRODUCT((lstCountry=valCtry)*(lstJob=valJob),tblSalaryData),NA())</f>
        <v>#N/A</v>
      </c>
      <c r="Z17" s="86">
        <f t="shared" ref="Z17:Z26" si="1">IF(SUMPRODUCT((lstCountry=valCtry)*(lstJob=$D8),tblSalaryData)=0,NA(),SUMPRODUCT((lstCountry=valCtry)*(lstJob=$D8),tblSalaryData))</f>
        <v>54196.440581630908</v>
      </c>
    </row>
    <row r="18" spans="4:26">
      <c r="E18" s="16"/>
      <c r="T18" s="79"/>
      <c r="U18" s="44" t="e">
        <f t="shared" si="0"/>
        <v>#N/A</v>
      </c>
      <c r="V18" s="44">
        <v>5.9</v>
      </c>
      <c r="W18" s="44" t="e">
        <f t="shared" ref="W18:W24" si="2">IF(AND($X$6&lt;=$V18,$X$6&gt;$V17,OR(valCtry&lt;&gt;"worldwide",AND(valCtry="worldwide",valJob&lt;&gt;"all jobs"))),SUMPRODUCT((lstCountry=valCtry)*(lstJob=valJob),tblSalaryData),NA())</f>
        <v>#N/A</v>
      </c>
      <c r="X18" s="24">
        <v>2</v>
      </c>
      <c r="Y18" s="44" t="e">
        <f>IF(AND($Z$6&lt;=$X19,$Z$6&gt;$X18,OR(valCtry&lt;&gt;"worldwide",AND(valCtry="worldwide",valJob&lt;&gt;"all jobs"))),SUMPRODUCT((lstCountry=valCtry)*(lstJob=valJob),tblSalaryData),NA())</f>
        <v>#N/A</v>
      </c>
      <c r="Z18" s="86">
        <f t="shared" si="1"/>
        <v>46295.769417049465</v>
      </c>
    </row>
    <row r="19" spans="4:26">
      <c r="D19" s="46" t="s">
        <v>4024</v>
      </c>
      <c r="E19" s="47" t="s">
        <v>4071</v>
      </c>
      <c r="F19" s="47" t="s">
        <v>310</v>
      </c>
      <c r="G19" s="47" t="s">
        <v>20</v>
      </c>
      <c r="H19" s="47" t="s">
        <v>356</v>
      </c>
      <c r="I19" s="47" t="s">
        <v>488</v>
      </c>
      <c r="J19" s="47" t="s">
        <v>4001</v>
      </c>
      <c r="K19" s="47" t="s">
        <v>279</v>
      </c>
      <c r="L19" s="47" t="s">
        <v>52</v>
      </c>
      <c r="M19" s="47" t="s">
        <v>4000</v>
      </c>
      <c r="N19" s="47" t="s">
        <v>3999</v>
      </c>
      <c r="O19" s="48" t="s">
        <v>67</v>
      </c>
      <c r="P19"/>
      <c r="Q19"/>
      <c r="T19" s="79"/>
      <c r="U19" s="44" t="e">
        <f t="shared" si="0"/>
        <v>#N/A</v>
      </c>
      <c r="V19" s="44">
        <v>10.9</v>
      </c>
      <c r="W19" s="44" t="e">
        <f t="shared" si="2"/>
        <v>#N/A</v>
      </c>
      <c r="X19" s="24">
        <v>4</v>
      </c>
      <c r="Y19" s="44" t="e">
        <f>IF(AND($Z$6&lt;=$X20,$Z$6&gt;$X19,OR(valCtry&lt;&gt;"worldwide",AND(valCtry="worldwide",valJob&lt;&gt;"all jobs"))),SUMPRODUCT((lstCountry=valCtry)*(lstJob=valJob),tblSalaryData),NA())</f>
        <v>#N/A</v>
      </c>
      <c r="Z19" s="86">
        <f t="shared" si="1"/>
        <v>62950.733221147333</v>
      </c>
    </row>
    <row r="20" spans="4:26">
      <c r="D20" s="49" t="s">
        <v>4049</v>
      </c>
      <c r="E20" s="50">
        <f>AVERAGE(tblSalaries[Salary in USD])</f>
        <v>49814.598255586949</v>
      </c>
      <c r="F20" s="50">
        <f>IFERROR(AVERAGEIFS(tblSalaries[Salary in USD],tblSalaries[Job Type],F$19),0)</f>
        <v>54196.440581630908</v>
      </c>
      <c r="G20" s="50">
        <f>IFERROR(AVERAGEIFS(tblSalaries[Salary in USD],tblSalaries[Job Type],G$19),0)</f>
        <v>46295.769417049465</v>
      </c>
      <c r="H20" s="50">
        <f>IFERROR(AVERAGEIFS(tblSalaries[Salary in USD],tblSalaries[Job Type],H$19),0)</f>
        <v>62950.733221147333</v>
      </c>
      <c r="I20" s="50">
        <f>IFERROR(AVERAGEIFS(tblSalaries[Salary in USD],tblSalaries[Job Type],I$19),0)</f>
        <v>65103.929025765538</v>
      </c>
      <c r="J20" s="50">
        <f>IFERROR(AVERAGEIFS(tblSalaries[Salary in USD],tblSalaries[Job Type],J$19),0)</f>
        <v>97265.875618660837</v>
      </c>
      <c r="K20" s="50">
        <f>IFERROR(AVERAGEIFS(tblSalaries[Salary in USD],tblSalaries[Job Type],K$19),0)</f>
        <v>51715.151424567106</v>
      </c>
      <c r="L20" s="50">
        <f>IFERROR(AVERAGEIFS(tblSalaries[Salary in USD],tblSalaries[Job Type],L$19),0)</f>
        <v>46488.240712802522</v>
      </c>
      <c r="M20" s="50">
        <f>IFERROR(AVERAGEIFS(tblSalaries[Salary in USD],tblSalaries[Job Type],M$19),0)</f>
        <v>45952.334217962794</v>
      </c>
      <c r="N20" s="50">
        <f>IFERROR(AVERAGEIFS(tblSalaries[Salary in USD],tblSalaries[Job Type],N$19),0)</f>
        <v>19574.158532349131</v>
      </c>
      <c r="O20" s="51">
        <f>IFERROR(AVERAGEIFS(tblSalaries[Salary in USD],tblSalaries[Job Type],O$19),0)</f>
        <v>59812.969274133829</v>
      </c>
      <c r="P20"/>
      <c r="Q20"/>
      <c r="T20" s="79"/>
      <c r="U20" s="44" t="e">
        <f t="shared" si="0"/>
        <v>#N/A</v>
      </c>
      <c r="V20" s="44">
        <v>15.9</v>
      </c>
      <c r="W20" s="44" t="e">
        <f t="shared" si="2"/>
        <v>#N/A</v>
      </c>
      <c r="X20" s="24">
        <v>6</v>
      </c>
      <c r="Y20" s="44" t="e">
        <f>IF(AND($Z$6&lt;=$X21,$Z$6&gt;$X20,OR(valCtry&lt;&gt;"worldwide",AND(valCtry="worldwide",valJob&lt;&gt;"all jobs"))),SUMPRODUCT((lstCountry=valCtry)*(lstJob=valJob),tblSalaryData),NA())</f>
        <v>#N/A</v>
      </c>
      <c r="Z20" s="86">
        <f t="shared" si="1"/>
        <v>65103.929025765538</v>
      </c>
    </row>
    <row r="21" spans="4:26">
      <c r="D21" s="52" t="s">
        <v>1074</v>
      </c>
      <c r="E21" s="53">
        <f>AVERAGEIF(tblSalaries[clean Country],D21,tblSalaries[Salary in USD])</f>
        <v>20571</v>
      </c>
      <c r="F21" s="53">
        <f>IFERROR(AVERAGEIFS(tblSalaries[Salary in USD],tblSalaries[clean Country],$D21,tblSalaries[Job Type],F$19),0)</f>
        <v>0</v>
      </c>
      <c r="G21" s="53">
        <f>IFERROR(AVERAGEIFS(tblSalaries[Salary in USD],tblSalaries[clean Country],$D21,tblSalaries[Job Type],G$19),0)</f>
        <v>0</v>
      </c>
      <c r="H21" s="53">
        <f>IFERROR(AVERAGEIFS(tblSalaries[Salary in USD],tblSalaries[clean Country],$D21,tblSalaries[Job Type],H$19),0)</f>
        <v>0</v>
      </c>
      <c r="I21" s="53">
        <f>IFERROR(AVERAGEIFS(tblSalaries[Salary in USD],tblSalaries[clean Country],$D21,tblSalaries[Job Type],I$19),0)</f>
        <v>0</v>
      </c>
      <c r="J21" s="53">
        <f>IFERROR(AVERAGEIFS(tblSalaries[Salary in USD],tblSalaries[clean Country],$D21,tblSalaries[Job Type],J$19),0)</f>
        <v>20571</v>
      </c>
      <c r="K21" s="53">
        <f>IFERROR(AVERAGEIFS(tblSalaries[Salary in USD],tblSalaries[clean Country],$D21,tblSalaries[Job Type],K$19),0)</f>
        <v>0</v>
      </c>
      <c r="L21" s="53">
        <f>IFERROR(AVERAGEIFS(tblSalaries[Salary in USD],tblSalaries[clean Country],$D21,tblSalaries[Job Type],L$19),0)</f>
        <v>0</v>
      </c>
      <c r="M21" s="53">
        <f>IFERROR(AVERAGEIFS(tblSalaries[Salary in USD],tblSalaries[clean Country],$D21,tblSalaries[Job Type],M$19),0)</f>
        <v>0</v>
      </c>
      <c r="N21" s="53">
        <f>IFERROR(AVERAGEIFS(tblSalaries[Salary in USD],tblSalaries[clean Country],$D21,tblSalaries[Job Type],N$19),0)</f>
        <v>0</v>
      </c>
      <c r="O21" s="54">
        <f>IFERROR(AVERAGEIFS(tblSalaries[Salary in USD],tblSalaries[clean Country],$D21,tblSalaries[Job Type],O$19),0)</f>
        <v>0</v>
      </c>
      <c r="P21"/>
      <c r="Q21"/>
      <c r="T21" s="79"/>
      <c r="U21" s="44" t="e">
        <f t="shared" si="0"/>
        <v>#N/A</v>
      </c>
      <c r="V21" s="44">
        <v>20.9</v>
      </c>
      <c r="W21" s="44" t="e">
        <f t="shared" si="2"/>
        <v>#N/A</v>
      </c>
      <c r="X21" s="24">
        <v>8</v>
      </c>
      <c r="Y21" s="44" t="e">
        <f>IF(AND($Z$6&lt;=$X22,$Z$6&gt;$X21,OR(valCtry&lt;&gt;"worldwide",AND(valCtry="worldwide",valJob&lt;&gt;"all jobs"))),SUMPRODUCT((lstCountry=valCtry)*(lstJob=valJob),tblSalaryData),NA())</f>
        <v>#N/A</v>
      </c>
      <c r="Z21" s="86">
        <f t="shared" si="1"/>
        <v>97265.875618660837</v>
      </c>
    </row>
    <row r="22" spans="4:26">
      <c r="D22" s="49" t="s">
        <v>4026</v>
      </c>
      <c r="E22" s="50">
        <f>AVERAGEIF(tblSalaries[clean Country],D22,tblSalaries[Salary in USD])</f>
        <v>21000</v>
      </c>
      <c r="F22" s="50">
        <f>IFERROR(AVERAGEIFS(tblSalaries[Salary in USD],tblSalaries[clean Country],$D22,tblSalaries[Job Type],F$19),0)</f>
        <v>0</v>
      </c>
      <c r="G22" s="50">
        <f>IFERROR(AVERAGEIFS(tblSalaries[Salary in USD],tblSalaries[clean Country],$D22,tblSalaries[Job Type],G$19),0)</f>
        <v>21000</v>
      </c>
      <c r="H22" s="50">
        <f>IFERROR(AVERAGEIFS(tblSalaries[Salary in USD],tblSalaries[clean Country],$D22,tblSalaries[Job Type],H$19),0)</f>
        <v>0</v>
      </c>
      <c r="I22" s="50">
        <f>IFERROR(AVERAGEIFS(tblSalaries[Salary in USD],tblSalaries[clean Country],$D22,tblSalaries[Job Type],I$19),0)</f>
        <v>0</v>
      </c>
      <c r="J22" s="50">
        <f>IFERROR(AVERAGEIFS(tblSalaries[Salary in USD],tblSalaries[clean Country],$D22,tblSalaries[Job Type],J$19),0)</f>
        <v>0</v>
      </c>
      <c r="K22" s="50">
        <f>IFERROR(AVERAGEIFS(tblSalaries[Salary in USD],tblSalaries[clean Country],$D22,tblSalaries[Job Type],K$19),0)</f>
        <v>0</v>
      </c>
      <c r="L22" s="50">
        <f>IFERROR(AVERAGEIFS(tblSalaries[Salary in USD],tblSalaries[clean Country],$D22,tblSalaries[Job Type],L$19),0)</f>
        <v>0</v>
      </c>
      <c r="M22" s="50">
        <f>IFERROR(AVERAGEIFS(tblSalaries[Salary in USD],tblSalaries[clean Country],$D22,tblSalaries[Job Type],M$19),0)</f>
        <v>0</v>
      </c>
      <c r="N22" s="50">
        <f>IFERROR(AVERAGEIFS(tblSalaries[Salary in USD],tblSalaries[clean Country],$D22,tblSalaries[Job Type],N$19),0)</f>
        <v>0</v>
      </c>
      <c r="O22" s="51">
        <f>IFERROR(AVERAGEIFS(tblSalaries[Salary in USD],tblSalaries[clean Country],$D22,tblSalaries[Job Type],O$19),0)</f>
        <v>0</v>
      </c>
      <c r="P22"/>
      <c r="Q22"/>
      <c r="T22" s="79"/>
      <c r="U22" s="44" t="e">
        <f t="shared" si="0"/>
        <v>#N/A</v>
      </c>
      <c r="V22" s="44">
        <v>25.9</v>
      </c>
      <c r="W22" s="44" t="e">
        <f t="shared" si="2"/>
        <v>#N/A</v>
      </c>
      <c r="X22" s="24">
        <v>10</v>
      </c>
      <c r="Y22" s="24"/>
      <c r="Z22" s="86">
        <f t="shared" si="1"/>
        <v>51715.151424567106</v>
      </c>
    </row>
    <row r="23" spans="4:26">
      <c r="D23" s="52" t="s">
        <v>1331</v>
      </c>
      <c r="E23" s="53">
        <f>AVERAGEIF(tblSalaries[clean Country],D23,tblSalaries[Salary in USD])</f>
        <v>24000</v>
      </c>
      <c r="F23" s="53">
        <f>IFERROR(AVERAGEIFS(tblSalaries[Salary in USD],tblSalaries[clean Country],$D23,tblSalaries[Job Type],F$19),0)</f>
        <v>0</v>
      </c>
      <c r="G23" s="53">
        <f>IFERROR(AVERAGEIFS(tblSalaries[Salary in USD],tblSalaries[clean Country],$D23,tblSalaries[Job Type],G$19),0)</f>
        <v>0</v>
      </c>
      <c r="H23" s="53">
        <f>IFERROR(AVERAGEIFS(tblSalaries[Salary in USD],tblSalaries[clean Country],$D23,tblSalaries[Job Type],H$19),0)</f>
        <v>0</v>
      </c>
      <c r="I23" s="53">
        <f>IFERROR(AVERAGEIFS(tblSalaries[Salary in USD],tblSalaries[clean Country],$D23,tblSalaries[Job Type],I$19),0)</f>
        <v>0</v>
      </c>
      <c r="J23" s="53">
        <f>IFERROR(AVERAGEIFS(tblSalaries[Salary in USD],tblSalaries[clean Country],$D23,tblSalaries[Job Type],J$19),0)</f>
        <v>0</v>
      </c>
      <c r="K23" s="53">
        <f>IFERROR(AVERAGEIFS(tblSalaries[Salary in USD],tblSalaries[clean Country],$D23,tblSalaries[Job Type],K$19),0)</f>
        <v>0</v>
      </c>
      <c r="L23" s="53">
        <f>IFERROR(AVERAGEIFS(tblSalaries[Salary in USD],tblSalaries[clean Country],$D23,tblSalaries[Job Type],L$19),0)</f>
        <v>24000</v>
      </c>
      <c r="M23" s="53">
        <f>IFERROR(AVERAGEIFS(tblSalaries[Salary in USD],tblSalaries[clean Country],$D23,tblSalaries[Job Type],M$19),0)</f>
        <v>0</v>
      </c>
      <c r="N23" s="53">
        <f>IFERROR(AVERAGEIFS(tblSalaries[Salary in USD],tblSalaries[clean Country],$D23,tblSalaries[Job Type],N$19),0)</f>
        <v>0</v>
      </c>
      <c r="O23" s="54">
        <f>IFERROR(AVERAGEIFS(tblSalaries[Salary in USD],tblSalaries[clean Country],$D23,tblSalaries[Job Type],O$19),0)</f>
        <v>0</v>
      </c>
      <c r="P23"/>
      <c r="Q23"/>
      <c r="T23" s="87"/>
      <c r="U23" s="44" t="e">
        <f t="shared" si="0"/>
        <v>#N/A</v>
      </c>
      <c r="V23" s="44">
        <v>30.9</v>
      </c>
      <c r="W23" s="44" t="e">
        <f t="shared" si="2"/>
        <v>#N/A</v>
      </c>
      <c r="X23" s="24"/>
      <c r="Y23" s="44"/>
      <c r="Z23" s="86">
        <f t="shared" si="1"/>
        <v>46488.240712802522</v>
      </c>
    </row>
    <row r="24" spans="4:26">
      <c r="D24" s="49" t="s">
        <v>1860</v>
      </c>
      <c r="E24" s="50">
        <f>AVERAGEIF(tblSalaries[clean Country],D24,tblSalaries[Salary in USD])</f>
        <v>6000</v>
      </c>
      <c r="F24" s="50">
        <f>IFERROR(AVERAGEIFS(tblSalaries[Salary in USD],tblSalaries[clean Country],$D24,tblSalaries[Job Type],F$19),0)</f>
        <v>0</v>
      </c>
      <c r="G24" s="50">
        <f>IFERROR(AVERAGEIFS(tblSalaries[Salary in USD],tblSalaries[clean Country],$D24,tblSalaries[Job Type],G$19),0)</f>
        <v>0</v>
      </c>
      <c r="H24" s="50">
        <f>IFERROR(AVERAGEIFS(tblSalaries[Salary in USD],tblSalaries[clean Country],$D24,tblSalaries[Job Type],H$19),0)</f>
        <v>0</v>
      </c>
      <c r="I24" s="50">
        <f>IFERROR(AVERAGEIFS(tblSalaries[Salary in USD],tblSalaries[clean Country],$D24,tblSalaries[Job Type],I$19),0)</f>
        <v>0</v>
      </c>
      <c r="J24" s="50">
        <f>IFERROR(AVERAGEIFS(tblSalaries[Salary in USD],tblSalaries[clean Country],$D24,tblSalaries[Job Type],J$19),0)</f>
        <v>0</v>
      </c>
      <c r="K24" s="50">
        <f>IFERROR(AVERAGEIFS(tblSalaries[Salary in USD],tblSalaries[clean Country],$D24,tblSalaries[Job Type],K$19),0)</f>
        <v>0</v>
      </c>
      <c r="L24" s="50">
        <f>IFERROR(AVERAGEIFS(tblSalaries[Salary in USD],tblSalaries[clean Country],$D24,tblSalaries[Job Type],L$19),0)</f>
        <v>0</v>
      </c>
      <c r="M24" s="50">
        <f>IFERROR(AVERAGEIFS(tblSalaries[Salary in USD],tblSalaries[clean Country],$D24,tblSalaries[Job Type],M$19),0)</f>
        <v>0</v>
      </c>
      <c r="N24" s="50">
        <f>IFERROR(AVERAGEIFS(tblSalaries[Salary in USD],tblSalaries[clean Country],$D24,tblSalaries[Job Type],N$19),0)</f>
        <v>6000</v>
      </c>
      <c r="O24" s="51">
        <f>IFERROR(AVERAGEIFS(tblSalaries[Salary in USD],tblSalaries[clean Country],$D24,tblSalaries[Job Type],O$19),0)</f>
        <v>0</v>
      </c>
      <c r="P24"/>
      <c r="Q24"/>
      <c r="T24" s="87"/>
      <c r="U24" s="44" t="e">
        <f t="shared" si="0"/>
        <v>#N/A</v>
      </c>
      <c r="V24" s="44">
        <v>35.9</v>
      </c>
      <c r="W24" s="44" t="e">
        <f t="shared" si="2"/>
        <v>#N/A</v>
      </c>
      <c r="X24" s="24"/>
      <c r="Y24" s="24"/>
      <c r="Z24" s="86">
        <f t="shared" si="1"/>
        <v>45952.334217962794</v>
      </c>
    </row>
    <row r="25" spans="4:26">
      <c r="D25" s="52" t="s">
        <v>992</v>
      </c>
      <c r="E25" s="53">
        <f>AVERAGEIF(tblSalaries[clean Country],D25,tblSalaries[Salary in USD])</f>
        <v>5000</v>
      </c>
      <c r="F25" s="53">
        <f>IFERROR(AVERAGEIFS(tblSalaries[Salary in USD],tblSalaries[clean Country],$D25,tblSalaries[Job Type],F$19),0)</f>
        <v>0</v>
      </c>
      <c r="G25" s="53">
        <f>IFERROR(AVERAGEIFS(tblSalaries[Salary in USD],tblSalaries[clean Country],$D25,tblSalaries[Job Type],G$19),0)</f>
        <v>0</v>
      </c>
      <c r="H25" s="53">
        <f>IFERROR(AVERAGEIFS(tblSalaries[Salary in USD],tblSalaries[clean Country],$D25,tblSalaries[Job Type],H$19),0)</f>
        <v>5000</v>
      </c>
      <c r="I25" s="53">
        <f>IFERROR(AVERAGEIFS(tblSalaries[Salary in USD],tblSalaries[clean Country],$D25,tblSalaries[Job Type],I$19),0)</f>
        <v>0</v>
      </c>
      <c r="J25" s="53">
        <f>IFERROR(AVERAGEIFS(tblSalaries[Salary in USD],tblSalaries[clean Country],$D25,tblSalaries[Job Type],J$19),0)</f>
        <v>0</v>
      </c>
      <c r="K25" s="53">
        <f>IFERROR(AVERAGEIFS(tblSalaries[Salary in USD],tblSalaries[clean Country],$D25,tblSalaries[Job Type],K$19),0)</f>
        <v>0</v>
      </c>
      <c r="L25" s="53">
        <f>IFERROR(AVERAGEIFS(tblSalaries[Salary in USD],tblSalaries[clean Country],$D25,tblSalaries[Job Type],L$19),0)</f>
        <v>0</v>
      </c>
      <c r="M25" s="53">
        <f>IFERROR(AVERAGEIFS(tblSalaries[Salary in USD],tblSalaries[clean Country],$D25,tblSalaries[Job Type],M$19),0)</f>
        <v>0</v>
      </c>
      <c r="N25" s="53">
        <f>IFERROR(AVERAGEIFS(tblSalaries[Salary in USD],tblSalaries[clean Country],$D25,tblSalaries[Job Type],N$19),0)</f>
        <v>0</v>
      </c>
      <c r="O25" s="54">
        <f>IFERROR(AVERAGEIFS(tblSalaries[Salary in USD],tblSalaries[clean Country],$D25,tblSalaries[Job Type],O$19),0)</f>
        <v>0</v>
      </c>
      <c r="P25"/>
      <c r="Q25"/>
      <c r="T25" s="87"/>
      <c r="U25" s="44" t="e">
        <f t="shared" si="0"/>
        <v>#N/A</v>
      </c>
      <c r="V25" s="24"/>
      <c r="W25" s="44"/>
      <c r="X25" s="24"/>
      <c r="Y25" s="24"/>
      <c r="Z25" s="86">
        <f t="shared" si="1"/>
        <v>19574.158532349131</v>
      </c>
    </row>
    <row r="26" spans="4:26" ht="15.75" thickBot="1">
      <c r="D26" s="49" t="s">
        <v>1126</v>
      </c>
      <c r="E26" s="50">
        <f>AVERAGEIF(tblSalaries[clean Country],D26,tblSalaries[Salary in USD])</f>
        <v>12000</v>
      </c>
      <c r="F26" s="50">
        <f>IFERROR(AVERAGEIFS(tblSalaries[Salary in USD],tblSalaries[clean Country],$D26,tblSalaries[Job Type],F$19),0)</f>
        <v>0</v>
      </c>
      <c r="G26" s="50">
        <f>IFERROR(AVERAGEIFS(tblSalaries[Salary in USD],tblSalaries[clean Country],$D26,tblSalaries[Job Type],G$19),0)</f>
        <v>0</v>
      </c>
      <c r="H26" s="50">
        <f>IFERROR(AVERAGEIFS(tblSalaries[Salary in USD],tblSalaries[clean Country],$D26,tblSalaries[Job Type],H$19),0)</f>
        <v>0</v>
      </c>
      <c r="I26" s="50">
        <f>IFERROR(AVERAGEIFS(tblSalaries[Salary in USD],tblSalaries[clean Country],$D26,tblSalaries[Job Type],I$19),0)</f>
        <v>0</v>
      </c>
      <c r="J26" s="50">
        <f>IFERROR(AVERAGEIFS(tblSalaries[Salary in USD],tblSalaries[clean Country],$D26,tblSalaries[Job Type],J$19),0)</f>
        <v>0</v>
      </c>
      <c r="K26" s="50">
        <f>IFERROR(AVERAGEIFS(tblSalaries[Salary in USD],tblSalaries[clean Country],$D26,tblSalaries[Job Type],K$19),0)</f>
        <v>0</v>
      </c>
      <c r="L26" s="50">
        <f>IFERROR(AVERAGEIFS(tblSalaries[Salary in USD],tblSalaries[clean Country],$D26,tblSalaries[Job Type],L$19),0)</f>
        <v>12000</v>
      </c>
      <c r="M26" s="50">
        <f>IFERROR(AVERAGEIFS(tblSalaries[Salary in USD],tblSalaries[clean Country],$D26,tblSalaries[Job Type],M$19),0)</f>
        <v>0</v>
      </c>
      <c r="N26" s="50">
        <f>IFERROR(AVERAGEIFS(tblSalaries[Salary in USD],tblSalaries[clean Country],$D26,tblSalaries[Job Type],N$19),0)</f>
        <v>0</v>
      </c>
      <c r="O26" s="51">
        <f>IFERROR(AVERAGEIFS(tblSalaries[Salary in USD],tblSalaries[clean Country],$D26,tblSalaries[Job Type],O$19),0)</f>
        <v>0</v>
      </c>
      <c r="P26"/>
      <c r="Q26"/>
      <c r="T26" s="88"/>
      <c r="U26" s="89" t="e">
        <f t="shared" si="0"/>
        <v>#N/A</v>
      </c>
      <c r="V26" s="82"/>
      <c r="W26" s="89"/>
      <c r="X26" s="82"/>
      <c r="Y26" s="82"/>
      <c r="Z26" s="90">
        <f t="shared" si="1"/>
        <v>59812.969274133829</v>
      </c>
    </row>
    <row r="27" spans="4:26">
      <c r="D27" s="52" t="s">
        <v>84</v>
      </c>
      <c r="E27" s="53">
        <f>AVERAGEIF(tblSalaries[clean Country],D27,tblSalaries[Salary in USD])</f>
        <v>92857.629854916348</v>
      </c>
      <c r="F27" s="53">
        <f>IFERROR(AVERAGEIFS(tblSalaries[Salary in USD],tblSalaries[clean Country],$D27,tblSalaries[Job Type],F$19),0)</f>
        <v>92811.778732639854</v>
      </c>
      <c r="G27" s="53">
        <f>IFERROR(AVERAGEIFS(tblSalaries[Salary in USD],tblSalaries[clean Country],$D27,tblSalaries[Job Type],G$19),0)</f>
        <v>86525.394195457935</v>
      </c>
      <c r="H27" s="53">
        <f>IFERROR(AVERAGEIFS(tblSalaries[Salary in USD],tblSalaries[clean Country],$D27,tblSalaries[Job Type],H$19),0)</f>
        <v>103302.27805563841</v>
      </c>
      <c r="I27" s="53">
        <f>IFERROR(AVERAGEIFS(tblSalaries[Salary in USD],tblSalaries[clean Country],$D27,tblSalaries[Job Type],I$19),0)</f>
        <v>82952.652054081045</v>
      </c>
      <c r="J27" s="53">
        <f>IFERROR(AVERAGEIFS(tblSalaries[Salary in USD],tblSalaries[clean Country],$D27,tblSalaries[Job Type],J$19),0)</f>
        <v>95191.567930912672</v>
      </c>
      <c r="K27" s="53">
        <f>IFERROR(AVERAGEIFS(tblSalaries[Salary in USD],tblSalaries[clean Country],$D27,tblSalaries[Job Type],K$19),0)</f>
        <v>163695.49985262303</v>
      </c>
      <c r="L27" s="53">
        <f>IFERROR(AVERAGEIFS(tblSalaries[Salary in USD],tblSalaries[clean Country],$D27,tblSalaries[Job Type],L$19),0)</f>
        <v>95631.029699178704</v>
      </c>
      <c r="M27" s="53">
        <f>IFERROR(AVERAGEIFS(tblSalaries[Salary in USD],tblSalaries[clean Country],$D27,tblSalaries[Job Type],M$19),0)</f>
        <v>0</v>
      </c>
      <c r="N27" s="53">
        <f>IFERROR(AVERAGEIFS(tblSalaries[Salary in USD],tblSalaries[clean Country],$D27,tblSalaries[Job Type],N$19),0)</f>
        <v>85000</v>
      </c>
      <c r="O27" s="54">
        <f>IFERROR(AVERAGEIFS(tblSalaries[Salary in USD],tblSalaries[clean Country],$D27,tblSalaries[Job Type],O$19),0)</f>
        <v>94851.598045445135</v>
      </c>
      <c r="P27"/>
    </row>
    <row r="28" spans="4:26" ht="15.75" thickBot="1">
      <c r="D28" s="49" t="s">
        <v>1519</v>
      </c>
      <c r="E28" s="50">
        <f>AVERAGEIF(tblSalaries[clean Country],D28,tblSalaries[Salary in USD])</f>
        <v>50815.977559664309</v>
      </c>
      <c r="F28" s="50">
        <f>IFERROR(AVERAGEIFS(tblSalaries[Salary in USD],tblSalaries[clean Country],$D28,tblSalaries[Job Type],F$19),0)</f>
        <v>0</v>
      </c>
      <c r="G28" s="50">
        <f>IFERROR(AVERAGEIFS(tblSalaries[Salary in USD],tblSalaries[clean Country],$D28,tblSalaries[Job Type],G$19),0)</f>
        <v>0</v>
      </c>
      <c r="H28" s="50">
        <f>IFERROR(AVERAGEIFS(tblSalaries[Salary in USD],tblSalaries[clean Country],$D28,tblSalaries[Job Type],H$19),0)</f>
        <v>0</v>
      </c>
      <c r="I28" s="50">
        <f>IFERROR(AVERAGEIFS(tblSalaries[Salary in USD],tblSalaries[clean Country],$D28,tblSalaries[Job Type],I$19),0)</f>
        <v>0</v>
      </c>
      <c r="J28" s="50">
        <f>IFERROR(AVERAGEIFS(tblSalaries[Salary in USD],tblSalaries[clean Country],$D28,tblSalaries[Job Type],J$19),0)</f>
        <v>0</v>
      </c>
      <c r="K28" s="50">
        <f>IFERROR(AVERAGEIFS(tblSalaries[Salary in USD],tblSalaries[clean Country],$D28,tblSalaries[Job Type],K$19),0)</f>
        <v>0</v>
      </c>
      <c r="L28" s="50">
        <f>IFERROR(AVERAGEIFS(tblSalaries[Salary in USD],tblSalaries[clean Country],$D28,tblSalaries[Job Type],L$19),0)</f>
        <v>50815.977559664309</v>
      </c>
      <c r="M28" s="50">
        <f>IFERROR(AVERAGEIFS(tblSalaries[Salary in USD],tblSalaries[clean Country],$D28,tblSalaries[Job Type],M$19),0)</f>
        <v>0</v>
      </c>
      <c r="N28" s="50">
        <f>IFERROR(AVERAGEIFS(tblSalaries[Salary in USD],tblSalaries[clean Country],$D28,tblSalaries[Job Type],N$19),0)</f>
        <v>0</v>
      </c>
      <c r="O28" s="51">
        <f>IFERROR(AVERAGEIFS(tblSalaries[Salary in USD],tblSalaries[clean Country],$D28,tblSalaries[Job Type],O$19),0)</f>
        <v>0</v>
      </c>
      <c r="P28"/>
    </row>
    <row r="29" spans="4:26">
      <c r="D29" s="52" t="s">
        <v>1773</v>
      </c>
      <c r="E29" s="53">
        <f>AVERAGEIF(tblSalaries[clean Country],D29,tblSalaries[Salary in USD])</f>
        <v>36000</v>
      </c>
      <c r="F29" s="53">
        <f>IFERROR(AVERAGEIFS(tblSalaries[Salary in USD],tblSalaries[clean Country],$D29,tblSalaries[Job Type],F$19),0)</f>
        <v>0</v>
      </c>
      <c r="G29" s="53">
        <f>IFERROR(AVERAGEIFS(tblSalaries[Salary in USD],tblSalaries[clean Country],$D29,tblSalaries[Job Type],G$19),0)</f>
        <v>0</v>
      </c>
      <c r="H29" s="53">
        <f>IFERROR(AVERAGEIFS(tblSalaries[Salary in USD],tblSalaries[clean Country],$D29,tblSalaries[Job Type],H$19),0)</f>
        <v>36000</v>
      </c>
      <c r="I29" s="53">
        <f>IFERROR(AVERAGEIFS(tblSalaries[Salary in USD],tblSalaries[clean Country],$D29,tblSalaries[Job Type],I$19),0)</f>
        <v>0</v>
      </c>
      <c r="J29" s="53">
        <f>IFERROR(AVERAGEIFS(tblSalaries[Salary in USD],tblSalaries[clean Country],$D29,tblSalaries[Job Type],J$19),0)</f>
        <v>0</v>
      </c>
      <c r="K29" s="53">
        <f>IFERROR(AVERAGEIFS(tblSalaries[Salary in USD],tblSalaries[clean Country],$D29,tblSalaries[Job Type],K$19),0)</f>
        <v>0</v>
      </c>
      <c r="L29" s="53">
        <f>IFERROR(AVERAGEIFS(tblSalaries[Salary in USD],tblSalaries[clean Country],$D29,tblSalaries[Job Type],L$19),0)</f>
        <v>0</v>
      </c>
      <c r="M29" s="53">
        <f>IFERROR(AVERAGEIFS(tblSalaries[Salary in USD],tblSalaries[clean Country],$D29,tblSalaries[Job Type],M$19),0)</f>
        <v>0</v>
      </c>
      <c r="N29" s="53">
        <f>IFERROR(AVERAGEIFS(tblSalaries[Salary in USD],tblSalaries[clean Country],$D29,tblSalaries[Job Type],N$19),0)</f>
        <v>0</v>
      </c>
      <c r="O29" s="54">
        <f>IFERROR(AVERAGEIFS(tblSalaries[Salary in USD],tblSalaries[clean Country],$D29,tblSalaries[Job Type],O$19),0)</f>
        <v>0</v>
      </c>
      <c r="P29"/>
      <c r="S29" s="65" t="s">
        <v>4088</v>
      </c>
      <c r="T29" s="66"/>
      <c r="U29" s="66"/>
      <c r="V29" s="66"/>
      <c r="W29" s="67" t="s">
        <v>310</v>
      </c>
      <c r="X29" s="68" t="s">
        <v>4073</v>
      </c>
    </row>
    <row r="30" spans="4:26" ht="15.75">
      <c r="D30" s="49" t="s">
        <v>1951</v>
      </c>
      <c r="E30" s="50">
        <f>AVERAGEIF(tblSalaries[clean Country],D30,tblSalaries[Salary in USD])</f>
        <v>8400</v>
      </c>
      <c r="F30" s="50">
        <f>IFERROR(AVERAGEIFS(tblSalaries[Salary in USD],tblSalaries[clean Country],$D30,tblSalaries[Job Type],F$19),0)</f>
        <v>0</v>
      </c>
      <c r="G30" s="50">
        <f>IFERROR(AVERAGEIFS(tblSalaries[Salary in USD],tblSalaries[clean Country],$D30,tblSalaries[Job Type],G$19),0)</f>
        <v>8400</v>
      </c>
      <c r="H30" s="50">
        <f>IFERROR(AVERAGEIFS(tblSalaries[Salary in USD],tblSalaries[clean Country],$D30,tblSalaries[Job Type],H$19),0)</f>
        <v>0</v>
      </c>
      <c r="I30" s="50">
        <f>IFERROR(AVERAGEIFS(tblSalaries[Salary in USD],tblSalaries[clean Country],$D30,tblSalaries[Job Type],I$19),0)</f>
        <v>0</v>
      </c>
      <c r="J30" s="50">
        <f>IFERROR(AVERAGEIFS(tblSalaries[Salary in USD],tblSalaries[clean Country],$D30,tblSalaries[Job Type],J$19),0)</f>
        <v>0</v>
      </c>
      <c r="K30" s="50">
        <f>IFERROR(AVERAGEIFS(tblSalaries[Salary in USD],tblSalaries[clean Country],$D30,tblSalaries[Job Type],K$19),0)</f>
        <v>0</v>
      </c>
      <c r="L30" s="50">
        <f>IFERROR(AVERAGEIFS(tblSalaries[Salary in USD],tblSalaries[clean Country],$D30,tblSalaries[Job Type],L$19),0)</f>
        <v>0</v>
      </c>
      <c r="M30" s="50">
        <f>IFERROR(AVERAGEIFS(tblSalaries[Salary in USD],tblSalaries[clean Country],$D30,tblSalaries[Job Type],M$19),0)</f>
        <v>0</v>
      </c>
      <c r="N30" s="50">
        <f>IFERROR(AVERAGEIFS(tblSalaries[Salary in USD],tblSalaries[clean Country],$D30,tblSalaries[Job Type],N$19),0)</f>
        <v>0</v>
      </c>
      <c r="O30" s="51">
        <f>IFERROR(AVERAGEIFS(tblSalaries[Salary in USD],tblSalaries[clean Country],$D30,tblSalaries[Job Type],O$19),0)</f>
        <v>0</v>
      </c>
      <c r="P30"/>
      <c r="S30" s="69" t="s">
        <v>4085</v>
      </c>
      <c r="T30" s="70" t="s">
        <v>4035</v>
      </c>
      <c r="U30" s="71" t="s">
        <v>4024</v>
      </c>
      <c r="V30" s="72" t="s">
        <v>4086</v>
      </c>
      <c r="W30" s="73" t="s">
        <v>20</v>
      </c>
      <c r="X30" s="74" t="s">
        <v>4074</v>
      </c>
    </row>
    <row r="31" spans="4:26">
      <c r="D31" s="52" t="s">
        <v>425</v>
      </c>
      <c r="E31" s="53">
        <f>AVERAGEIF(tblSalaries[clean Country],D31,tblSalaries[Salary in USD])</f>
        <v>10299.008645025993</v>
      </c>
      <c r="F31" s="53">
        <f>IFERROR(AVERAGEIFS(tblSalaries[Salary in USD],tblSalaries[clean Country],$D31,tblSalaries[Job Type],F$19),0)</f>
        <v>0</v>
      </c>
      <c r="G31" s="53">
        <f>IFERROR(AVERAGEIFS(tblSalaries[Salary in USD],tblSalaries[clean Country],$D31,tblSalaries[Job Type],G$19),0)</f>
        <v>10299.008645025993</v>
      </c>
      <c r="H31" s="53">
        <f>IFERROR(AVERAGEIFS(tblSalaries[Salary in USD],tblSalaries[clean Country],$D31,tblSalaries[Job Type],H$19),0)</f>
        <v>0</v>
      </c>
      <c r="I31" s="53">
        <f>IFERROR(AVERAGEIFS(tblSalaries[Salary in USD],tblSalaries[clean Country],$D31,tblSalaries[Job Type],I$19),0)</f>
        <v>0</v>
      </c>
      <c r="J31" s="53">
        <f>IFERROR(AVERAGEIFS(tblSalaries[Salary in USD],tblSalaries[clean Country],$D31,tblSalaries[Job Type],J$19),0)</f>
        <v>0</v>
      </c>
      <c r="K31" s="53">
        <f>IFERROR(AVERAGEIFS(tblSalaries[Salary in USD],tblSalaries[clean Country],$D31,tblSalaries[Job Type],K$19),0)</f>
        <v>0</v>
      </c>
      <c r="L31" s="53">
        <f>IFERROR(AVERAGEIFS(tblSalaries[Salary in USD],tblSalaries[clean Country],$D31,tblSalaries[Job Type],L$19),0)</f>
        <v>0</v>
      </c>
      <c r="M31" s="53">
        <f>IFERROR(AVERAGEIFS(tblSalaries[Salary in USD],tblSalaries[clean Country],$D31,tblSalaries[Job Type],M$19),0)</f>
        <v>0</v>
      </c>
      <c r="N31" s="53">
        <f>IFERROR(AVERAGEIFS(tblSalaries[Salary in USD],tblSalaries[clean Country],$D31,tblSalaries[Job Type],N$19),0)</f>
        <v>0</v>
      </c>
      <c r="O31" s="54">
        <f>IFERROR(AVERAGEIFS(tblSalaries[Salary in USD],tblSalaries[clean Country],$D31,tblSalaries[Job Type],O$19),0)</f>
        <v>0</v>
      </c>
      <c r="P31"/>
      <c r="S31" s="75">
        <v>1</v>
      </c>
      <c r="T31" s="76" t="str">
        <f>IF(valJob=$W$29,LARGE(lstAcct,$S31),IF(valJob=$W$30,LARGE(lstAnalyst,$S31),IF(valJob=$W$31,LARGE(lstCons,$S31),IF(valJob=$W$32,LARGE(lstCont,$S31),IF(valJob=$W$33,LARGE(lstCXO,$S31),IF(valJob=$W$34,LARGE(lstEngr,$S31),IF(valJob=$W$35,LARGE(lstMgr,$S31),IF(valJob=$W$36,LARGE(lstMisc,$S31),IF(valJob=$W$37,LARGE(lstRep,$S31),IF(valJob=$W$38,LARGE(lstSpec,$S31),"-"))))))))))</f>
        <v>-</v>
      </c>
      <c r="U31" s="77" t="str">
        <f>IF(OR(T31=0,T31="-"),"-",INDEX(lstCountry,V31))</f>
        <v>-</v>
      </c>
      <c r="V31" s="72" t="e">
        <f>IF(valJob=$W$29,MATCH(T31,lstAcct,0),IF(valJob=$W$30,MATCH(T31,lstAnalyst,0),IF(valJob=$W$31,MATCH(T31,lstCons,0),IF(valJob=$W$32,MATCH(T31,lstCont,0),IF(valJob=$W$33,MATCH(T31,lstCXO,0),IF(valJob=$W$34,MATCH(T31,lstEngr,0),IF(valJob=$W$35,MATCH(T31,lstMgr,0),IF(valJob=$W$36,MATCH(T31,lstMisc,0),IF(valJob=$W$37,MATCH(T31,lstRep,0),IF(valJob=$W$38,MATCH(T31,lstSpec,0),""))))))))))+1</f>
        <v>#VALUE!</v>
      </c>
      <c r="W31" s="73" t="s">
        <v>356</v>
      </c>
      <c r="X31" s="74" t="s">
        <v>4075</v>
      </c>
    </row>
    <row r="32" spans="4:26">
      <c r="D32" s="49" t="s">
        <v>59</v>
      </c>
      <c r="E32" s="50">
        <f>AVERAGEIF(tblSalaries[clean Country],D32,tblSalaries[Salary in USD])</f>
        <v>41707.21358209449</v>
      </c>
      <c r="F32" s="50">
        <f>IFERROR(AVERAGEIFS(tblSalaries[Salary in USD],tblSalaries[clean Country],$D32,tblSalaries[Job Type],F$19),0)</f>
        <v>0</v>
      </c>
      <c r="G32" s="50">
        <f>IFERROR(AVERAGEIFS(tblSalaries[Salary in USD],tblSalaries[clean Country],$D32,tblSalaries[Job Type],G$19),0)</f>
        <v>41889.304168349947</v>
      </c>
      <c r="H32" s="50">
        <f>IFERROR(AVERAGEIFS(tblSalaries[Salary in USD],tblSalaries[clean Country],$D32,tblSalaries[Job Type],H$19),0)</f>
        <v>0</v>
      </c>
      <c r="I32" s="50">
        <f>IFERROR(AVERAGEIFS(tblSalaries[Salary in USD],tblSalaries[clean Country],$D32,tblSalaries[Job Type],I$19),0)</f>
        <v>0</v>
      </c>
      <c r="J32" s="50">
        <f>IFERROR(AVERAGEIFS(tblSalaries[Salary in USD],tblSalaries[clean Country],$D32,tblSalaries[Job Type],J$19),0)</f>
        <v>0</v>
      </c>
      <c r="K32" s="50">
        <f>IFERROR(AVERAGEIFS(tblSalaries[Salary in USD],tblSalaries[clean Country],$D32,tblSalaries[Job Type],K$19),0)</f>
        <v>0</v>
      </c>
      <c r="L32" s="50">
        <f>IFERROR(AVERAGEIFS(tblSalaries[Salary in USD],tblSalaries[clean Country],$D32,tblSalaries[Job Type],L$19),0)</f>
        <v>41160.941823328096</v>
      </c>
      <c r="M32" s="50">
        <f>IFERROR(AVERAGEIFS(tblSalaries[Salary in USD],tblSalaries[clean Country],$D32,tblSalaries[Job Type],M$19),0)</f>
        <v>0</v>
      </c>
      <c r="N32" s="50">
        <f>IFERROR(AVERAGEIFS(tblSalaries[Salary in USD],tblSalaries[clean Country],$D32,tblSalaries[Job Type],N$19),0)</f>
        <v>0</v>
      </c>
      <c r="O32" s="51">
        <f>IFERROR(AVERAGEIFS(tblSalaries[Salary in USD],tblSalaries[clean Country],$D32,tblSalaries[Job Type],O$19),0)</f>
        <v>0</v>
      </c>
      <c r="P32"/>
      <c r="Q32" s="63"/>
      <c r="R32" s="64"/>
      <c r="S32" s="75">
        <v>2</v>
      </c>
      <c r="T32" s="76" t="str">
        <f>IF(valJob=$W$29,LARGE(lstAcct,$S32),IF(valJob=$W$30,LARGE(lstAnalyst,$S32),IF(valJob=$W$31,LARGE(lstCons,$S32),IF(valJob=$W$32,LARGE(lstCont,$S32),IF(valJob=$W$33,LARGE(lstCXO,$S32),IF(valJob=$W$34,LARGE(lstEngr,$S32),IF(valJob=$W$35,LARGE(lstMgr,$S32),IF(valJob=$W$36,LARGE(lstMisc,$S32),IF(valJob=$W$37,LARGE(lstRep,$S32),IF(valJob=$W$38,LARGE(lstSpec,$S32),"-"))))))))))</f>
        <v>-</v>
      </c>
      <c r="U32" s="77" t="str">
        <f>IF(OR(T32=0,T32="-"),"-",INDEX(lstCountry,V32))</f>
        <v>-</v>
      </c>
      <c r="V32" s="72" t="e">
        <f>IF(valJob=$W$29,MATCH(T32,lstAcct,0),IF(valJob=$W$30,MATCH(T32,lstAnalyst,0),IF(valJob=$W$31,MATCH(T32,lstCons,0),IF(valJob=$W$32,MATCH(T32,lstCont,0),IF(valJob=$W$33,MATCH(T32,lstCXO,0),IF(valJob=$W$34,MATCH(T32,lstEngr,0),IF(valJob=$W$35,MATCH(T32,lstMgr,0),IF(valJob=$W$36,MATCH(T32,lstMisc,0),IF(valJob=$W$37,MATCH(T32,lstRep,0),IF(valJob=$W$38,MATCH(T32,lstSpec,0),""))))))))))+1</f>
        <v>#VALUE!</v>
      </c>
      <c r="W32" s="73" t="s">
        <v>488</v>
      </c>
      <c r="X32" s="74" t="s">
        <v>4076</v>
      </c>
    </row>
    <row r="33" spans="4:24">
      <c r="D33" s="52" t="s">
        <v>292</v>
      </c>
      <c r="E33" s="53">
        <f>AVERAGEIF(tblSalaries[clean Country],D33,tblSalaries[Salary in USD])</f>
        <v>78000</v>
      </c>
      <c r="F33" s="53">
        <f>IFERROR(AVERAGEIFS(tblSalaries[Salary in USD],tblSalaries[clean Country],$D33,tblSalaries[Job Type],F$19),0)</f>
        <v>78000</v>
      </c>
      <c r="G33" s="53">
        <f>IFERROR(AVERAGEIFS(tblSalaries[Salary in USD],tblSalaries[clean Country],$D33,tblSalaries[Job Type],G$19),0)</f>
        <v>0</v>
      </c>
      <c r="H33" s="53">
        <f>IFERROR(AVERAGEIFS(tblSalaries[Salary in USD],tblSalaries[clean Country],$D33,tblSalaries[Job Type],H$19),0)</f>
        <v>0</v>
      </c>
      <c r="I33" s="53">
        <f>IFERROR(AVERAGEIFS(tblSalaries[Salary in USD],tblSalaries[clean Country],$D33,tblSalaries[Job Type],I$19),0)</f>
        <v>0</v>
      </c>
      <c r="J33" s="53">
        <f>IFERROR(AVERAGEIFS(tblSalaries[Salary in USD],tblSalaries[clean Country],$D33,tblSalaries[Job Type],J$19),0)</f>
        <v>0</v>
      </c>
      <c r="K33" s="53">
        <f>IFERROR(AVERAGEIFS(tblSalaries[Salary in USD],tblSalaries[clean Country],$D33,tblSalaries[Job Type],K$19),0)</f>
        <v>0</v>
      </c>
      <c r="L33" s="53">
        <f>IFERROR(AVERAGEIFS(tblSalaries[Salary in USD],tblSalaries[clean Country],$D33,tblSalaries[Job Type],L$19),0)</f>
        <v>0</v>
      </c>
      <c r="M33" s="53">
        <f>IFERROR(AVERAGEIFS(tblSalaries[Salary in USD],tblSalaries[clean Country],$D33,tblSalaries[Job Type],M$19),0)</f>
        <v>0</v>
      </c>
      <c r="N33" s="53">
        <f>IFERROR(AVERAGEIFS(tblSalaries[Salary in USD],tblSalaries[clean Country],$D33,tblSalaries[Job Type],N$19),0)</f>
        <v>0</v>
      </c>
      <c r="O33" s="54">
        <f>IFERROR(AVERAGEIFS(tblSalaries[Salary in USD],tblSalaries[clean Country],$D33,tblSalaries[Job Type],O$19),0)</f>
        <v>0</v>
      </c>
      <c r="P33"/>
      <c r="Q33" s="63"/>
      <c r="R33" s="64"/>
      <c r="S33" s="75">
        <v>3</v>
      </c>
      <c r="T33" s="76" t="str">
        <f>IF(valJob=$W$29,LARGE(lstAcct,$S33),IF(valJob=$W$30,LARGE(lstAnalyst,$S33),IF(valJob=$W$31,LARGE(lstCons,$S33),IF(valJob=$W$32,LARGE(lstCont,$S33),IF(valJob=$W$33,LARGE(lstCXO,$S33),IF(valJob=$W$34,LARGE(lstEngr,$S33),IF(valJob=$W$35,LARGE(lstMgr,$S33),IF(valJob=$W$36,LARGE(lstMisc,$S33),IF(valJob=$W$37,LARGE(lstRep,$S33),IF(valJob=$W$38,LARGE(lstSpec,$S33),"-"))))))))))</f>
        <v>-</v>
      </c>
      <c r="U33" s="77" t="str">
        <f>IF(OR(T33=0,T33="-"),"-",INDEX(lstCountry,V33))</f>
        <v>-</v>
      </c>
      <c r="V33" s="72" t="e">
        <f>IF(valJob=$W$29,MATCH(T33,lstAcct,0),IF(valJob=$W$30,MATCH(T33,lstAnalyst,0),IF(valJob=$W$31,MATCH(T33,lstCons,0),IF(valJob=$W$32,MATCH(T33,lstCont,0),IF(valJob=$W$33,MATCH(T33,lstCXO,0),IF(valJob=$W$34,MATCH(T33,lstEngr,0),IF(valJob=$W$35,MATCH(T33,lstMgr,0),IF(valJob=$W$36,MATCH(T33,lstMisc,0),IF(valJob=$W$37,MATCH(T33,lstRep,0),IF(valJob=$W$38,MATCH(T33,lstSpec,0),""))))))))))+1</f>
        <v>#VALUE!</v>
      </c>
      <c r="W33" s="73" t="s">
        <v>4001</v>
      </c>
      <c r="X33" s="74" t="s">
        <v>4077</v>
      </c>
    </row>
    <row r="34" spans="4:24">
      <c r="D34" s="49" t="s">
        <v>851</v>
      </c>
      <c r="E34" s="50">
        <f>AVERAGEIF(tblSalaries[clean Country],D34,tblSalaries[Salary in USD])</f>
        <v>4800</v>
      </c>
      <c r="F34" s="50">
        <f>IFERROR(AVERAGEIFS(tblSalaries[Salary in USD],tblSalaries[clean Country],$D34,tblSalaries[Job Type],F$19),0)</f>
        <v>0</v>
      </c>
      <c r="G34" s="50">
        <f>IFERROR(AVERAGEIFS(tblSalaries[Salary in USD],tblSalaries[clean Country],$D34,tblSalaries[Job Type],G$19),0)</f>
        <v>4800</v>
      </c>
      <c r="H34" s="50">
        <f>IFERROR(AVERAGEIFS(tblSalaries[Salary in USD],tblSalaries[clean Country],$D34,tblSalaries[Job Type],H$19),0)</f>
        <v>0</v>
      </c>
      <c r="I34" s="50">
        <f>IFERROR(AVERAGEIFS(tblSalaries[Salary in USD],tblSalaries[clean Country],$D34,tblSalaries[Job Type],I$19),0)</f>
        <v>0</v>
      </c>
      <c r="J34" s="50">
        <f>IFERROR(AVERAGEIFS(tblSalaries[Salary in USD],tblSalaries[clean Country],$D34,tblSalaries[Job Type],J$19),0)</f>
        <v>0</v>
      </c>
      <c r="K34" s="50">
        <f>IFERROR(AVERAGEIFS(tblSalaries[Salary in USD],tblSalaries[clean Country],$D34,tblSalaries[Job Type],K$19),0)</f>
        <v>0</v>
      </c>
      <c r="L34" s="50">
        <f>IFERROR(AVERAGEIFS(tblSalaries[Salary in USD],tblSalaries[clean Country],$D34,tblSalaries[Job Type],L$19),0)</f>
        <v>0</v>
      </c>
      <c r="M34" s="50">
        <f>IFERROR(AVERAGEIFS(tblSalaries[Salary in USD],tblSalaries[clean Country],$D34,tblSalaries[Job Type],M$19),0)</f>
        <v>0</v>
      </c>
      <c r="N34" s="50">
        <f>IFERROR(AVERAGEIFS(tblSalaries[Salary in USD],tblSalaries[clean Country],$D34,tblSalaries[Job Type],N$19),0)</f>
        <v>0</v>
      </c>
      <c r="O34" s="51">
        <f>IFERROR(AVERAGEIFS(tblSalaries[Salary in USD],tblSalaries[clean Country],$D34,tblSalaries[Job Type],O$19),0)</f>
        <v>0</v>
      </c>
      <c r="P34"/>
      <c r="Q34"/>
      <c r="S34" s="78"/>
      <c r="T34" s="73"/>
      <c r="U34" s="73"/>
      <c r="V34" s="24"/>
      <c r="W34" s="73" t="s">
        <v>279</v>
      </c>
      <c r="X34" s="74" t="s">
        <v>4078</v>
      </c>
    </row>
    <row r="35" spans="4:24">
      <c r="D35" s="52" t="s">
        <v>1671</v>
      </c>
      <c r="E35" s="53">
        <f>AVERAGEIF(tblSalaries[clean Country],D35,tblSalaries[Salary in USD])</f>
        <v>9600</v>
      </c>
      <c r="F35" s="53">
        <f>IFERROR(AVERAGEIFS(tblSalaries[Salary in USD],tblSalaries[clean Country],$D35,tblSalaries[Job Type],F$19),0)</f>
        <v>0</v>
      </c>
      <c r="G35" s="53">
        <f>IFERROR(AVERAGEIFS(tblSalaries[Salary in USD],tblSalaries[clean Country],$D35,tblSalaries[Job Type],G$19),0)</f>
        <v>9600</v>
      </c>
      <c r="H35" s="53">
        <f>IFERROR(AVERAGEIFS(tblSalaries[Salary in USD],tblSalaries[clean Country],$D35,tblSalaries[Job Type],H$19),0)</f>
        <v>0</v>
      </c>
      <c r="I35" s="53">
        <f>IFERROR(AVERAGEIFS(tblSalaries[Salary in USD],tblSalaries[clean Country],$D35,tblSalaries[Job Type],I$19),0)</f>
        <v>0</v>
      </c>
      <c r="J35" s="53">
        <f>IFERROR(AVERAGEIFS(tblSalaries[Salary in USD],tblSalaries[clean Country],$D35,tblSalaries[Job Type],J$19),0)</f>
        <v>0</v>
      </c>
      <c r="K35" s="53">
        <f>IFERROR(AVERAGEIFS(tblSalaries[Salary in USD],tblSalaries[clean Country],$D35,tblSalaries[Job Type],K$19),0)</f>
        <v>0</v>
      </c>
      <c r="L35" s="53">
        <f>IFERROR(AVERAGEIFS(tblSalaries[Salary in USD],tblSalaries[clean Country],$D35,tblSalaries[Job Type],L$19),0)</f>
        <v>0</v>
      </c>
      <c r="M35" s="53">
        <f>IFERROR(AVERAGEIFS(tblSalaries[Salary in USD],tblSalaries[clean Country],$D35,tblSalaries[Job Type],M$19),0)</f>
        <v>0</v>
      </c>
      <c r="N35" s="53">
        <f>IFERROR(AVERAGEIFS(tblSalaries[Salary in USD],tblSalaries[clean Country],$D35,tblSalaries[Job Type],N$19),0)</f>
        <v>0</v>
      </c>
      <c r="O35" s="54">
        <f>IFERROR(AVERAGEIFS(tblSalaries[Salary in USD],tblSalaries[clean Country],$D35,tblSalaries[Job Type],O$19),0)</f>
        <v>0</v>
      </c>
      <c r="P35"/>
      <c r="Q35"/>
      <c r="S35" s="79"/>
      <c r="T35" s="72"/>
      <c r="U35" s="72"/>
      <c r="V35" s="24"/>
      <c r="W35" s="24" t="s">
        <v>52</v>
      </c>
      <c r="X35" s="74" t="s">
        <v>4072</v>
      </c>
    </row>
    <row r="36" spans="4:24">
      <c r="D36" s="49" t="s">
        <v>111</v>
      </c>
      <c r="E36" s="50">
        <f>AVERAGEIF(tblSalaries[clean Country],D36,tblSalaries[Salary in USD])</f>
        <v>33515</v>
      </c>
      <c r="F36" s="50">
        <f>IFERROR(AVERAGEIFS(tblSalaries[Salary in USD],tblSalaries[clean Country],$D36,tblSalaries[Job Type],F$19),0)</f>
        <v>0</v>
      </c>
      <c r="G36" s="50">
        <f>IFERROR(AVERAGEIFS(tblSalaries[Salary in USD],tblSalaries[clean Country],$D36,tblSalaries[Job Type],G$19),0)</f>
        <v>19772.5</v>
      </c>
      <c r="H36" s="50">
        <f>IFERROR(AVERAGEIFS(tblSalaries[Salary in USD],tblSalaries[clean Country],$D36,tblSalaries[Job Type],H$19),0)</f>
        <v>0</v>
      </c>
      <c r="I36" s="50">
        <f>IFERROR(AVERAGEIFS(tblSalaries[Salary in USD],tblSalaries[clean Country],$D36,tblSalaries[Job Type],I$19),0)</f>
        <v>0</v>
      </c>
      <c r="J36" s="50">
        <f>IFERROR(AVERAGEIFS(tblSalaries[Salary in USD],tblSalaries[clean Country],$D36,tblSalaries[Job Type],J$19),0)</f>
        <v>0</v>
      </c>
      <c r="K36" s="50">
        <f>IFERROR(AVERAGEIFS(tblSalaries[Salary in USD],tblSalaries[clean Country],$D36,tblSalaries[Job Type],K$19),0)</f>
        <v>0</v>
      </c>
      <c r="L36" s="50">
        <f>IFERROR(AVERAGEIFS(tblSalaries[Salary in USD],tblSalaries[clean Country],$D36,tblSalaries[Job Type],L$19),0)</f>
        <v>61000</v>
      </c>
      <c r="M36" s="50">
        <f>IFERROR(AVERAGEIFS(tblSalaries[Salary in USD],tblSalaries[clean Country],$D36,tblSalaries[Job Type],M$19),0)</f>
        <v>0</v>
      </c>
      <c r="N36" s="50">
        <f>IFERROR(AVERAGEIFS(tblSalaries[Salary in USD],tblSalaries[clean Country],$D36,tblSalaries[Job Type],N$19),0)</f>
        <v>0</v>
      </c>
      <c r="O36" s="51">
        <f>IFERROR(AVERAGEIFS(tblSalaries[Salary in USD],tblSalaries[clean Country],$D36,tblSalaries[Job Type],O$19),0)</f>
        <v>0</v>
      </c>
      <c r="P36"/>
      <c r="Q36"/>
      <c r="S36" s="79"/>
      <c r="T36" s="72"/>
      <c r="U36" s="72"/>
      <c r="V36" s="24"/>
      <c r="W36" s="24" t="s">
        <v>4000</v>
      </c>
      <c r="X36" s="74" t="s">
        <v>4079</v>
      </c>
    </row>
    <row r="37" spans="4:24">
      <c r="D37" s="52" t="s">
        <v>143</v>
      </c>
      <c r="E37" s="53">
        <f>AVERAGEIF(tblSalaries[clean Country],D37,tblSalaries[Salary in USD])</f>
        <v>44287.984205099929</v>
      </c>
      <c r="F37" s="53">
        <f>IFERROR(AVERAGEIFS(tblSalaries[Salary in USD],tblSalaries[clean Country],$D37,tblSalaries[Job Type],F$19),0)</f>
        <v>0</v>
      </c>
      <c r="G37" s="53">
        <f>IFERROR(AVERAGEIFS(tblSalaries[Salary in USD],tblSalaries[clean Country],$D37,tblSalaries[Job Type],G$19),0)</f>
        <v>34591.322588559458</v>
      </c>
      <c r="H37" s="53">
        <f>IFERROR(AVERAGEIFS(tblSalaries[Salary in USD],tblSalaries[clean Country],$D37,tblSalaries[Job Type],H$19),0)</f>
        <v>116050</v>
      </c>
      <c r="I37" s="53">
        <f>IFERROR(AVERAGEIFS(tblSalaries[Salary in USD],tblSalaries[clean Country],$D37,tblSalaries[Job Type],I$19),0)</f>
        <v>15600</v>
      </c>
      <c r="J37" s="53">
        <f>IFERROR(AVERAGEIFS(tblSalaries[Salary in USD],tblSalaries[clean Country],$D37,tblSalaries[Job Type],J$19),0)</f>
        <v>0</v>
      </c>
      <c r="K37" s="53">
        <f>IFERROR(AVERAGEIFS(tblSalaries[Salary in USD],tblSalaries[clean Country],$D37,tblSalaries[Job Type],K$19),0)</f>
        <v>49000</v>
      </c>
      <c r="L37" s="53">
        <f>IFERROR(AVERAGEIFS(tblSalaries[Salary in USD],tblSalaries[clean Country],$D37,tblSalaries[Job Type],L$19),0)</f>
        <v>26691.183012544854</v>
      </c>
      <c r="M37" s="53">
        <f>IFERROR(AVERAGEIFS(tblSalaries[Salary in USD],tblSalaries[clean Country],$D37,tblSalaries[Job Type],M$19),0)</f>
        <v>0</v>
      </c>
      <c r="N37" s="53">
        <f>IFERROR(AVERAGEIFS(tblSalaries[Salary in USD],tblSalaries[clean Country],$D37,tblSalaries[Job Type],N$19),0)</f>
        <v>0</v>
      </c>
      <c r="O37" s="54">
        <f>IFERROR(AVERAGEIFS(tblSalaries[Salary in USD],tblSalaries[clean Country],$D37,tblSalaries[Job Type],O$19),0)</f>
        <v>0</v>
      </c>
      <c r="P37"/>
      <c r="Q37"/>
      <c r="S37" s="79"/>
      <c r="T37" s="72"/>
      <c r="U37" s="72"/>
      <c r="V37" s="24"/>
      <c r="W37" s="24" t="s">
        <v>3999</v>
      </c>
      <c r="X37" s="74" t="s">
        <v>4080</v>
      </c>
    </row>
    <row r="38" spans="4:24" ht="15.75" thickBot="1">
      <c r="D38" s="49" t="s">
        <v>1707</v>
      </c>
      <c r="E38" s="50">
        <f>AVERAGEIF(tblSalaries[clean Country],D38,tblSalaries[Salary in USD])</f>
        <v>14400</v>
      </c>
      <c r="F38" s="50">
        <f>IFERROR(AVERAGEIFS(tblSalaries[Salary in USD],tblSalaries[clean Country],$D38,tblSalaries[Job Type],F$19),0)</f>
        <v>0</v>
      </c>
      <c r="G38" s="50">
        <f>IFERROR(AVERAGEIFS(tblSalaries[Salary in USD],tblSalaries[clean Country],$D38,tblSalaries[Job Type],G$19),0)</f>
        <v>14400</v>
      </c>
      <c r="H38" s="50">
        <f>IFERROR(AVERAGEIFS(tblSalaries[Salary in USD],tblSalaries[clean Country],$D38,tblSalaries[Job Type],H$19),0)</f>
        <v>0</v>
      </c>
      <c r="I38" s="50">
        <f>IFERROR(AVERAGEIFS(tblSalaries[Salary in USD],tblSalaries[clean Country],$D38,tblSalaries[Job Type],I$19),0)</f>
        <v>0</v>
      </c>
      <c r="J38" s="50">
        <f>IFERROR(AVERAGEIFS(tblSalaries[Salary in USD],tblSalaries[clean Country],$D38,tblSalaries[Job Type],J$19),0)</f>
        <v>0</v>
      </c>
      <c r="K38" s="50">
        <f>IFERROR(AVERAGEIFS(tblSalaries[Salary in USD],tblSalaries[clean Country],$D38,tblSalaries[Job Type],K$19),0)</f>
        <v>0</v>
      </c>
      <c r="L38" s="50">
        <f>IFERROR(AVERAGEIFS(tblSalaries[Salary in USD],tblSalaries[clean Country],$D38,tblSalaries[Job Type],L$19),0)</f>
        <v>0</v>
      </c>
      <c r="M38" s="50">
        <f>IFERROR(AVERAGEIFS(tblSalaries[Salary in USD],tblSalaries[clean Country],$D38,tblSalaries[Job Type],M$19),0)</f>
        <v>0</v>
      </c>
      <c r="N38" s="50">
        <f>IFERROR(AVERAGEIFS(tblSalaries[Salary in USD],tblSalaries[clean Country],$D38,tblSalaries[Job Type],N$19),0)</f>
        <v>0</v>
      </c>
      <c r="O38" s="51">
        <f>IFERROR(AVERAGEIFS(tblSalaries[Salary in USD],tblSalaries[clean Country],$D38,tblSalaries[Job Type],O$19),0)</f>
        <v>0</v>
      </c>
      <c r="P38"/>
      <c r="Q38"/>
      <c r="S38" s="80"/>
      <c r="T38" s="81"/>
      <c r="U38" s="81"/>
      <c r="V38" s="82"/>
      <c r="W38" s="82" t="s">
        <v>67</v>
      </c>
      <c r="X38" s="83" t="s">
        <v>4081</v>
      </c>
    </row>
    <row r="39" spans="4:24">
      <c r="D39" s="52" t="s">
        <v>799</v>
      </c>
      <c r="E39" s="53">
        <f>AVERAGEIF(tblSalaries[clean Country],D39,tblSalaries[Salary in USD])</f>
        <v>3000</v>
      </c>
      <c r="F39" s="53">
        <f>IFERROR(AVERAGEIFS(tblSalaries[Salary in USD],tblSalaries[clean Country],$D39,tblSalaries[Job Type],F$19),0)</f>
        <v>0</v>
      </c>
      <c r="G39" s="53">
        <f>IFERROR(AVERAGEIFS(tblSalaries[Salary in USD],tblSalaries[clean Country],$D39,tblSalaries[Job Type],G$19),0)</f>
        <v>0</v>
      </c>
      <c r="H39" s="53">
        <f>IFERROR(AVERAGEIFS(tblSalaries[Salary in USD],tblSalaries[clean Country],$D39,tblSalaries[Job Type],H$19),0)</f>
        <v>3000</v>
      </c>
      <c r="I39" s="53">
        <f>IFERROR(AVERAGEIFS(tblSalaries[Salary in USD],tblSalaries[clean Country],$D39,tblSalaries[Job Type],I$19),0)</f>
        <v>0</v>
      </c>
      <c r="J39" s="53">
        <f>IFERROR(AVERAGEIFS(tblSalaries[Salary in USD],tblSalaries[clean Country],$D39,tblSalaries[Job Type],J$19),0)</f>
        <v>0</v>
      </c>
      <c r="K39" s="53">
        <f>IFERROR(AVERAGEIFS(tblSalaries[Salary in USD],tblSalaries[clean Country],$D39,tblSalaries[Job Type],K$19),0)</f>
        <v>0</v>
      </c>
      <c r="L39" s="53">
        <f>IFERROR(AVERAGEIFS(tblSalaries[Salary in USD],tblSalaries[clean Country],$D39,tblSalaries[Job Type],L$19),0)</f>
        <v>0</v>
      </c>
      <c r="M39" s="53">
        <f>IFERROR(AVERAGEIFS(tblSalaries[Salary in USD],tblSalaries[clean Country],$D39,tblSalaries[Job Type],M$19),0)</f>
        <v>0</v>
      </c>
      <c r="N39" s="53">
        <f>IFERROR(AVERAGEIFS(tblSalaries[Salary in USD],tblSalaries[clean Country],$D39,tblSalaries[Job Type],N$19),0)</f>
        <v>0</v>
      </c>
      <c r="O39" s="54">
        <f>IFERROR(AVERAGEIFS(tblSalaries[Salary in USD],tblSalaries[clean Country],$D39,tblSalaries[Job Type],O$19),0)</f>
        <v>0</v>
      </c>
      <c r="P39"/>
      <c r="Q39"/>
      <c r="T39" s="17"/>
      <c r="U39" s="17"/>
      <c r="W39" s="45"/>
    </row>
    <row r="40" spans="4:24">
      <c r="D40" s="49" t="s">
        <v>88</v>
      </c>
      <c r="E40" s="50">
        <f>AVERAGEIF(tblSalaries[clean Country],D40,tblSalaries[Salary in USD])</f>
        <v>89799.526836779929</v>
      </c>
      <c r="F40" s="50">
        <f>IFERROR(AVERAGEIFS(tblSalaries[Salary in USD],tblSalaries[clean Country],$D40,tblSalaries[Job Type],F$19),0)</f>
        <v>680486.17393698625</v>
      </c>
      <c r="G40" s="50">
        <f>IFERROR(AVERAGEIFS(tblSalaries[Salary in USD],tblSalaries[clean Country],$D40,tblSalaries[Job Type],G$19),0)</f>
        <v>63558.641342985735</v>
      </c>
      <c r="H40" s="50">
        <f>IFERROR(AVERAGEIFS(tblSalaries[Salary in USD],tblSalaries[clean Country],$D40,tblSalaries[Job Type],H$19),0)</f>
        <v>100958.44969778023</v>
      </c>
      <c r="I40" s="50">
        <f>IFERROR(AVERAGEIFS(tblSalaries[Salary in USD],tblSalaries[clean Country],$D40,tblSalaries[Job Type],I$19),0)</f>
        <v>89485.898595759732</v>
      </c>
      <c r="J40" s="50">
        <f>IFERROR(AVERAGEIFS(tblSalaries[Salary in USD],tblSalaries[clean Country],$D40,tblSalaries[Job Type],J$19),0)</f>
        <v>98336.152303032693</v>
      </c>
      <c r="K40" s="50">
        <f>IFERROR(AVERAGEIFS(tblSalaries[Salary in USD],tblSalaries[clean Country],$D40,tblSalaries[Job Type],K$19),0)</f>
        <v>68835.306612122877</v>
      </c>
      <c r="L40" s="50">
        <f>IFERROR(AVERAGEIFS(tblSalaries[Salary in USD],tblSalaries[clean Country],$D40,tblSalaries[Job Type],L$19),0)</f>
        <v>70334.475671635926</v>
      </c>
      <c r="M40" s="50">
        <f>IFERROR(AVERAGEIFS(tblSalaries[Salary in USD],tblSalaries[clean Country],$D40,tblSalaries[Job Type],M$19),0)</f>
        <v>0</v>
      </c>
      <c r="N40" s="50">
        <f>IFERROR(AVERAGEIFS(tblSalaries[Salary in USD],tblSalaries[clean Country],$D40,tblSalaries[Job Type],N$19),0)</f>
        <v>0</v>
      </c>
      <c r="O40" s="51">
        <f>IFERROR(AVERAGEIFS(tblSalaries[Salary in USD],tblSalaries[clean Country],$D40,tblSalaries[Job Type],O$19),0)</f>
        <v>51356.055540258822</v>
      </c>
      <c r="P40"/>
      <c r="Q40"/>
      <c r="T40" s="62"/>
      <c r="U40" s="62"/>
      <c r="V40" s="61"/>
    </row>
    <row r="41" spans="4:24">
      <c r="D41" s="52" t="s">
        <v>1497</v>
      </c>
      <c r="E41" s="53">
        <f>AVERAGEIF(tblSalaries[clean Country],D41,tblSalaries[Salary in USD])</f>
        <v>87167.974754622352</v>
      </c>
      <c r="F41" s="53">
        <f>IFERROR(AVERAGEIFS(tblSalaries[Salary in USD],tblSalaries[clean Country],$D41,tblSalaries[Job Type],F$19),0)</f>
        <v>0</v>
      </c>
      <c r="G41" s="53">
        <f>IFERROR(AVERAGEIFS(tblSalaries[Salary in USD],tblSalaries[clean Country],$D41,tblSalaries[Job Type],G$19),0)</f>
        <v>0</v>
      </c>
      <c r="H41" s="53">
        <f>IFERROR(AVERAGEIFS(tblSalaries[Salary in USD],tblSalaries[clean Country],$D41,tblSalaries[Job Type],H$19),0)</f>
        <v>0</v>
      </c>
      <c r="I41" s="53">
        <f>IFERROR(AVERAGEIFS(tblSalaries[Salary in USD],tblSalaries[clean Country],$D41,tblSalaries[Job Type],I$19),0)</f>
        <v>0</v>
      </c>
      <c r="J41" s="53">
        <f>IFERROR(AVERAGEIFS(tblSalaries[Salary in USD],tblSalaries[clean Country],$D41,tblSalaries[Job Type],J$19),0)</f>
        <v>0</v>
      </c>
      <c r="K41" s="53">
        <f>IFERROR(AVERAGEIFS(tblSalaries[Salary in USD],tblSalaries[clean Country],$D41,tblSalaries[Job Type],K$19),0)</f>
        <v>0</v>
      </c>
      <c r="L41" s="53">
        <f>IFERROR(AVERAGEIFS(tblSalaries[Salary in USD],tblSalaries[clean Country],$D41,tblSalaries[Job Type],L$19),0)</f>
        <v>87167.974754622352</v>
      </c>
      <c r="M41" s="53">
        <f>IFERROR(AVERAGEIFS(tblSalaries[Salary in USD],tblSalaries[clean Country],$D41,tblSalaries[Job Type],M$19),0)</f>
        <v>0</v>
      </c>
      <c r="N41" s="53">
        <f>IFERROR(AVERAGEIFS(tblSalaries[Salary in USD],tblSalaries[clean Country],$D41,tblSalaries[Job Type],N$19),0)</f>
        <v>0</v>
      </c>
      <c r="O41" s="54">
        <f>IFERROR(AVERAGEIFS(tblSalaries[Salary in USD],tblSalaries[clean Country],$D41,tblSalaries[Job Type],O$19),0)</f>
        <v>0</v>
      </c>
      <c r="P41"/>
      <c r="Q41"/>
      <c r="S41" s="45"/>
      <c r="T41" s="62"/>
      <c r="U41" s="62"/>
      <c r="V41" s="61"/>
    </row>
    <row r="42" spans="4:24">
      <c r="D42" s="49" t="s">
        <v>639</v>
      </c>
      <c r="E42" s="50">
        <f>AVERAGEIF(tblSalaries[clean Country],D42,tblSalaries[Salary in USD])</f>
        <v>95000</v>
      </c>
      <c r="F42" s="50">
        <f>IFERROR(AVERAGEIFS(tblSalaries[Salary in USD],tblSalaries[clean Country],$D42,tblSalaries[Job Type],F$19),0)</f>
        <v>0</v>
      </c>
      <c r="G42" s="50">
        <f>IFERROR(AVERAGEIFS(tblSalaries[Salary in USD],tblSalaries[clean Country],$D42,tblSalaries[Job Type],G$19),0)</f>
        <v>0</v>
      </c>
      <c r="H42" s="50">
        <f>IFERROR(AVERAGEIFS(tblSalaries[Salary in USD],tblSalaries[clean Country],$D42,tblSalaries[Job Type],H$19),0)</f>
        <v>0</v>
      </c>
      <c r="I42" s="50">
        <f>IFERROR(AVERAGEIFS(tblSalaries[Salary in USD],tblSalaries[clean Country],$D42,tblSalaries[Job Type],I$19),0)</f>
        <v>0</v>
      </c>
      <c r="J42" s="50">
        <f>IFERROR(AVERAGEIFS(tblSalaries[Salary in USD],tblSalaries[clean Country],$D42,tblSalaries[Job Type],J$19),0)</f>
        <v>95000</v>
      </c>
      <c r="K42" s="50">
        <f>IFERROR(AVERAGEIFS(tblSalaries[Salary in USD],tblSalaries[clean Country],$D42,tblSalaries[Job Type],K$19),0)</f>
        <v>0</v>
      </c>
      <c r="L42" s="50">
        <f>IFERROR(AVERAGEIFS(tblSalaries[Salary in USD],tblSalaries[clean Country],$D42,tblSalaries[Job Type],L$19),0)</f>
        <v>0</v>
      </c>
      <c r="M42" s="50">
        <f>IFERROR(AVERAGEIFS(tblSalaries[Salary in USD],tblSalaries[clean Country],$D42,tblSalaries[Job Type],M$19),0)</f>
        <v>0</v>
      </c>
      <c r="N42" s="50">
        <f>IFERROR(AVERAGEIFS(tblSalaries[Salary in USD],tblSalaries[clean Country],$D42,tblSalaries[Job Type],N$19),0)</f>
        <v>0</v>
      </c>
      <c r="O42" s="51">
        <f>IFERROR(AVERAGEIFS(tblSalaries[Salary in USD],tblSalaries[clean Country],$D42,tblSalaries[Job Type],O$19),0)</f>
        <v>0</v>
      </c>
      <c r="P42"/>
      <c r="Q42"/>
      <c r="S42" s="45"/>
      <c r="T42" s="62"/>
      <c r="U42" s="62"/>
      <c r="V42" s="61"/>
    </row>
    <row r="43" spans="4:24">
      <c r="D43" s="52" t="s">
        <v>1123</v>
      </c>
      <c r="E43" s="53">
        <f>AVERAGEIF(tblSalaries[clean Country],D43,tblSalaries[Salary in USD])</f>
        <v>17046.090103460039</v>
      </c>
      <c r="F43" s="53">
        <f>IFERROR(AVERAGEIFS(tblSalaries[Salary in USD],tblSalaries[clean Country],$D43,tblSalaries[Job Type],F$19),0)</f>
        <v>15092.18020692008</v>
      </c>
      <c r="G43" s="53">
        <f>IFERROR(AVERAGEIFS(tblSalaries[Salary in USD],tblSalaries[clean Country],$D43,tblSalaries[Job Type],G$19),0)</f>
        <v>19000</v>
      </c>
      <c r="H43" s="53">
        <f>IFERROR(AVERAGEIFS(tblSalaries[Salary in USD],tblSalaries[clean Country],$D43,tblSalaries[Job Type],H$19),0)</f>
        <v>0</v>
      </c>
      <c r="I43" s="53">
        <f>IFERROR(AVERAGEIFS(tblSalaries[Salary in USD],tblSalaries[clean Country],$D43,tblSalaries[Job Type],I$19),0)</f>
        <v>0</v>
      </c>
      <c r="J43" s="53">
        <f>IFERROR(AVERAGEIFS(tblSalaries[Salary in USD],tblSalaries[clean Country],$D43,tblSalaries[Job Type],J$19),0)</f>
        <v>0</v>
      </c>
      <c r="K43" s="53">
        <f>IFERROR(AVERAGEIFS(tblSalaries[Salary in USD],tblSalaries[clean Country],$D43,tblSalaries[Job Type],K$19),0)</f>
        <v>0</v>
      </c>
      <c r="L43" s="53">
        <f>IFERROR(AVERAGEIFS(tblSalaries[Salary in USD],tblSalaries[clean Country],$D43,tblSalaries[Job Type],L$19),0)</f>
        <v>0</v>
      </c>
      <c r="M43" s="53">
        <f>IFERROR(AVERAGEIFS(tblSalaries[Salary in USD],tblSalaries[clean Country],$D43,tblSalaries[Job Type],M$19),0)</f>
        <v>0</v>
      </c>
      <c r="N43" s="53">
        <f>IFERROR(AVERAGEIFS(tblSalaries[Salary in USD],tblSalaries[clean Country],$D43,tblSalaries[Job Type],N$19),0)</f>
        <v>0</v>
      </c>
      <c r="O43" s="54">
        <f>IFERROR(AVERAGEIFS(tblSalaries[Salary in USD],tblSalaries[clean Country],$D43,tblSalaries[Job Type],O$19),0)</f>
        <v>0</v>
      </c>
      <c r="P43"/>
      <c r="Q43"/>
      <c r="S43" s="45"/>
      <c r="T43" s="62"/>
      <c r="U43" s="62"/>
      <c r="V43" s="61"/>
    </row>
    <row r="44" spans="4:24">
      <c r="D44" s="49" t="s">
        <v>184</v>
      </c>
      <c r="E44" s="50">
        <f>AVERAGEIF(tblSalaries[clean Country],D44,tblSalaries[Salary in USD])</f>
        <v>12362</v>
      </c>
      <c r="F44" s="50">
        <f>IFERROR(AVERAGEIFS(tblSalaries[Salary in USD],tblSalaries[clean Country],$D44,tblSalaries[Job Type],F$19),0)</f>
        <v>0</v>
      </c>
      <c r="G44" s="50">
        <f>IFERROR(AVERAGEIFS(tblSalaries[Salary in USD],tblSalaries[clean Country],$D44,tblSalaries[Job Type],G$19),0)</f>
        <v>10203.333333333334</v>
      </c>
      <c r="H44" s="50">
        <f>IFERROR(AVERAGEIFS(tblSalaries[Salary in USD],tblSalaries[clean Country],$D44,tblSalaries[Job Type],H$19),0)</f>
        <v>0</v>
      </c>
      <c r="I44" s="50">
        <f>IFERROR(AVERAGEIFS(tblSalaries[Salary in USD],tblSalaries[clean Country],$D44,tblSalaries[Job Type],I$19),0)</f>
        <v>7200</v>
      </c>
      <c r="J44" s="50">
        <f>IFERROR(AVERAGEIFS(tblSalaries[Salary in USD],tblSalaries[clean Country],$D44,tblSalaries[Job Type],J$19),0)</f>
        <v>0</v>
      </c>
      <c r="K44" s="50">
        <f>IFERROR(AVERAGEIFS(tblSalaries[Salary in USD],tblSalaries[clean Country],$D44,tblSalaries[Job Type],K$19),0)</f>
        <v>0</v>
      </c>
      <c r="L44" s="50">
        <f>IFERROR(AVERAGEIFS(tblSalaries[Salary in USD],tblSalaries[clean Country],$D44,tblSalaries[Job Type],L$19),0)</f>
        <v>24000</v>
      </c>
      <c r="M44" s="50">
        <f>IFERROR(AVERAGEIFS(tblSalaries[Salary in USD],tblSalaries[clean Country],$D44,tblSalaries[Job Type],M$19),0)</f>
        <v>0</v>
      </c>
      <c r="N44" s="50">
        <f>IFERROR(AVERAGEIFS(tblSalaries[Salary in USD],tblSalaries[clean Country],$D44,tblSalaries[Job Type],N$19),0)</f>
        <v>0</v>
      </c>
      <c r="O44" s="51">
        <f>IFERROR(AVERAGEIFS(tblSalaries[Salary in USD],tblSalaries[clean Country],$D44,tblSalaries[Job Type],O$19),0)</f>
        <v>0</v>
      </c>
      <c r="P44"/>
      <c r="Q44"/>
      <c r="S44" s="45"/>
      <c r="T44" s="62"/>
      <c r="U44" s="62"/>
      <c r="V44" s="61"/>
    </row>
    <row r="45" spans="4:24">
      <c r="D45" s="52" t="s">
        <v>499</v>
      </c>
      <c r="E45" s="53">
        <f>AVERAGEIF(tblSalaries[clean Country],D45,tblSalaries[Salary in USD])</f>
        <v>28109.627547434993</v>
      </c>
      <c r="F45" s="53">
        <f>IFERROR(AVERAGEIFS(tblSalaries[Salary in USD],tblSalaries[clean Country],$D45,tblSalaries[Job Type],F$19),0)</f>
        <v>0</v>
      </c>
      <c r="G45" s="53">
        <f>IFERROR(AVERAGEIFS(tblSalaries[Salary in USD],tblSalaries[clean Country],$D45,tblSalaries[Job Type],G$19),0)</f>
        <v>28109.627547434993</v>
      </c>
      <c r="H45" s="53">
        <f>IFERROR(AVERAGEIFS(tblSalaries[Salary in USD],tblSalaries[clean Country],$D45,tblSalaries[Job Type],H$19),0)</f>
        <v>0</v>
      </c>
      <c r="I45" s="53">
        <f>IFERROR(AVERAGEIFS(tblSalaries[Salary in USD],tblSalaries[clean Country],$D45,tblSalaries[Job Type],I$19),0)</f>
        <v>0</v>
      </c>
      <c r="J45" s="53">
        <f>IFERROR(AVERAGEIFS(tblSalaries[Salary in USD],tblSalaries[clean Country],$D45,tblSalaries[Job Type],J$19),0)</f>
        <v>0</v>
      </c>
      <c r="K45" s="53">
        <f>IFERROR(AVERAGEIFS(tblSalaries[Salary in USD],tblSalaries[clean Country],$D45,tblSalaries[Job Type],K$19),0)</f>
        <v>0</v>
      </c>
      <c r="L45" s="53">
        <f>IFERROR(AVERAGEIFS(tblSalaries[Salary in USD],tblSalaries[clean Country],$D45,tblSalaries[Job Type],L$19),0)</f>
        <v>0</v>
      </c>
      <c r="M45" s="53">
        <f>IFERROR(AVERAGEIFS(tblSalaries[Salary in USD],tblSalaries[clean Country],$D45,tblSalaries[Job Type],M$19),0)</f>
        <v>0</v>
      </c>
      <c r="N45" s="53">
        <f>IFERROR(AVERAGEIFS(tblSalaries[Salary in USD],tblSalaries[clean Country],$D45,tblSalaries[Job Type],N$19),0)</f>
        <v>0</v>
      </c>
      <c r="O45" s="54">
        <f>IFERROR(AVERAGEIFS(tblSalaries[Salary in USD],tblSalaries[clean Country],$D45,tblSalaries[Job Type],O$19),0)</f>
        <v>0</v>
      </c>
      <c r="P45"/>
      <c r="Q45"/>
      <c r="S45" s="45"/>
    </row>
    <row r="46" spans="4:24">
      <c r="D46" s="49" t="s">
        <v>935</v>
      </c>
      <c r="E46" s="50">
        <f>AVERAGEIF(tblSalaries[clean Country],D46,tblSalaries[Salary in USD])</f>
        <v>43489.586535798582</v>
      </c>
      <c r="F46" s="50">
        <f>IFERROR(AVERAGEIFS(tblSalaries[Salary in USD],tblSalaries[clean Country],$D46,tblSalaries[Job Type],F$19),0)</f>
        <v>0</v>
      </c>
      <c r="G46" s="50">
        <f>IFERROR(AVERAGEIFS(tblSalaries[Salary in USD],tblSalaries[clean Country],$D46,tblSalaries[Job Type],G$19),0)</f>
        <v>0</v>
      </c>
      <c r="H46" s="50">
        <f>IFERROR(AVERAGEIFS(tblSalaries[Salary in USD],tblSalaries[clean Country],$D46,tblSalaries[Job Type],H$19),0)</f>
        <v>0</v>
      </c>
      <c r="I46" s="50">
        <f>IFERROR(AVERAGEIFS(tblSalaries[Salary in USD],tblSalaries[clean Country],$D46,tblSalaries[Job Type],I$19),0)</f>
        <v>15000</v>
      </c>
      <c r="J46" s="50">
        <f>IFERROR(AVERAGEIFS(tblSalaries[Salary in USD],tblSalaries[clean Country],$D46,tblSalaries[Job Type],J$19),0)</f>
        <v>0</v>
      </c>
      <c r="K46" s="50">
        <f>IFERROR(AVERAGEIFS(tblSalaries[Salary in USD],tblSalaries[clean Country],$D46,tblSalaries[Job Type],K$19),0)</f>
        <v>0</v>
      </c>
      <c r="L46" s="50">
        <f>IFERROR(AVERAGEIFS(tblSalaries[Salary in USD],tblSalaries[clean Country],$D46,tblSalaries[Job Type],L$19),0)</f>
        <v>57734.379803697877</v>
      </c>
      <c r="M46" s="50">
        <f>IFERROR(AVERAGEIFS(tblSalaries[Salary in USD],tblSalaries[clean Country],$D46,tblSalaries[Job Type],M$19),0)</f>
        <v>0</v>
      </c>
      <c r="N46" s="50">
        <f>IFERROR(AVERAGEIFS(tblSalaries[Salary in USD],tblSalaries[clean Country],$D46,tblSalaries[Job Type],N$19),0)</f>
        <v>0</v>
      </c>
      <c r="O46" s="51">
        <f>IFERROR(AVERAGEIFS(tblSalaries[Salary in USD],tblSalaries[clean Country],$D46,tblSalaries[Job Type],O$19),0)</f>
        <v>0</v>
      </c>
      <c r="P46"/>
      <c r="Q46"/>
    </row>
    <row r="47" spans="4:24">
      <c r="D47" s="52" t="s">
        <v>1052</v>
      </c>
      <c r="E47" s="53">
        <f>AVERAGEIF(tblSalaries[clean Country],D47,tblSalaries[Salary in USD])</f>
        <v>36000</v>
      </c>
      <c r="F47" s="53">
        <f>IFERROR(AVERAGEIFS(tblSalaries[Salary in USD],tblSalaries[clean Country],$D47,tblSalaries[Job Type],F$19),0)</f>
        <v>0</v>
      </c>
      <c r="G47" s="53">
        <f>IFERROR(AVERAGEIFS(tblSalaries[Salary in USD],tblSalaries[clean Country],$D47,tblSalaries[Job Type],G$19),0)</f>
        <v>0</v>
      </c>
      <c r="H47" s="53">
        <f>IFERROR(AVERAGEIFS(tblSalaries[Salary in USD],tblSalaries[clean Country],$D47,tblSalaries[Job Type],H$19),0)</f>
        <v>0</v>
      </c>
      <c r="I47" s="53">
        <f>IFERROR(AVERAGEIFS(tblSalaries[Salary in USD],tblSalaries[clean Country],$D47,tblSalaries[Job Type],I$19),0)</f>
        <v>36000</v>
      </c>
      <c r="J47" s="53">
        <f>IFERROR(AVERAGEIFS(tblSalaries[Salary in USD],tblSalaries[clean Country],$D47,tblSalaries[Job Type],J$19),0)</f>
        <v>0</v>
      </c>
      <c r="K47" s="53">
        <f>IFERROR(AVERAGEIFS(tblSalaries[Salary in USD],tblSalaries[clean Country],$D47,tblSalaries[Job Type],K$19),0)</f>
        <v>0</v>
      </c>
      <c r="L47" s="53">
        <f>IFERROR(AVERAGEIFS(tblSalaries[Salary in USD],tblSalaries[clean Country],$D47,tblSalaries[Job Type],L$19),0)</f>
        <v>0</v>
      </c>
      <c r="M47" s="53">
        <f>IFERROR(AVERAGEIFS(tblSalaries[Salary in USD],tblSalaries[clean Country],$D47,tblSalaries[Job Type],M$19),0)</f>
        <v>0</v>
      </c>
      <c r="N47" s="53">
        <f>IFERROR(AVERAGEIFS(tblSalaries[Salary in USD],tblSalaries[clean Country],$D47,tblSalaries[Job Type],N$19),0)</f>
        <v>0</v>
      </c>
      <c r="O47" s="54">
        <f>IFERROR(AVERAGEIFS(tblSalaries[Salary in USD],tblSalaries[clean Country],$D47,tblSalaries[Job Type],O$19),0)</f>
        <v>0</v>
      </c>
      <c r="P47"/>
      <c r="Q47"/>
    </row>
    <row r="48" spans="4:24">
      <c r="D48" s="49" t="s">
        <v>877</v>
      </c>
      <c r="E48" s="50">
        <f>AVERAGEIF(tblSalaries[clean Country],D48,tblSalaries[Salary in USD])</f>
        <v>82525.525402351297</v>
      </c>
      <c r="F48" s="50">
        <f>IFERROR(AVERAGEIFS(tblSalaries[Salary in USD],tblSalaries[clean Country],$D48,tblSalaries[Job Type],F$19),0)</f>
        <v>0</v>
      </c>
      <c r="G48" s="50">
        <f>IFERROR(AVERAGEIFS(tblSalaries[Salary in USD],tblSalaries[clean Country],$D48,tblSalaries[Job Type],G$19),0)</f>
        <v>106000</v>
      </c>
      <c r="H48" s="50">
        <f>IFERROR(AVERAGEIFS(tblSalaries[Salary in USD],tblSalaries[clean Country],$D48,tblSalaries[Job Type],H$19),0)</f>
        <v>20000</v>
      </c>
      <c r="I48" s="50">
        <f>IFERROR(AVERAGEIFS(tblSalaries[Salary in USD],tblSalaries[clean Country],$D48,tblSalaries[Job Type],I$19),0)</f>
        <v>82888.5550559455</v>
      </c>
      <c r="J48" s="50">
        <f>IFERROR(AVERAGEIFS(tblSalaries[Salary in USD],tblSalaries[clean Country],$D48,tblSalaries[Job Type],J$19),0)</f>
        <v>76906.906752939132</v>
      </c>
      <c r="K48" s="50">
        <f>IFERROR(AVERAGEIFS(tblSalaries[Salary in USD],tblSalaries[clean Country],$D48,tblSalaries[Job Type],K$19),0)</f>
        <v>102542.54233725216</v>
      </c>
      <c r="L48" s="50">
        <f>IFERROR(AVERAGEIFS(tblSalaries[Salary in USD],tblSalaries[clean Country],$D48,tblSalaries[Job Type],L$19),0)</f>
        <v>106815.148267971</v>
      </c>
      <c r="M48" s="50">
        <f>IFERROR(AVERAGEIFS(tblSalaries[Salary in USD],tblSalaries[clean Country],$D48,tblSalaries[Job Type],M$19),0)</f>
        <v>0</v>
      </c>
      <c r="N48" s="50">
        <f>IFERROR(AVERAGEIFS(tblSalaries[Salary in USD],tblSalaries[clean Country],$D48,tblSalaries[Job Type],N$19),0)</f>
        <v>0</v>
      </c>
      <c r="O48" s="51">
        <f>IFERROR(AVERAGEIFS(tblSalaries[Salary in USD],tblSalaries[clean Country],$D48,tblSalaries[Job Type],O$19),0)</f>
        <v>0</v>
      </c>
      <c r="P48"/>
      <c r="Q48"/>
    </row>
    <row r="49" spans="4:17">
      <c r="D49" s="52" t="s">
        <v>526</v>
      </c>
      <c r="E49" s="53">
        <f>AVERAGEIF(tblSalaries[clean Country],D49,tblSalaries[Salary in USD])</f>
        <v>11016.682284980743</v>
      </c>
      <c r="F49" s="53">
        <f>IFERROR(AVERAGEIFS(tblSalaries[Salary in USD],tblSalaries[clean Country],$D49,tblSalaries[Job Type],F$19),0)</f>
        <v>0</v>
      </c>
      <c r="G49" s="53">
        <f>IFERROR(AVERAGEIFS(tblSalaries[Salary in USD],tblSalaries[clean Country],$D49,tblSalaries[Job Type],G$19),0)</f>
        <v>15404.364569961488</v>
      </c>
      <c r="H49" s="53">
        <f>IFERROR(AVERAGEIFS(tblSalaries[Salary in USD],tblSalaries[clean Country],$D49,tblSalaries[Job Type],H$19),0)</f>
        <v>0</v>
      </c>
      <c r="I49" s="53">
        <f>IFERROR(AVERAGEIFS(tblSalaries[Salary in USD],tblSalaries[clean Country],$D49,tblSalaries[Job Type],I$19),0)</f>
        <v>0</v>
      </c>
      <c r="J49" s="53">
        <f>IFERROR(AVERAGEIFS(tblSalaries[Salary in USD],tblSalaries[clean Country],$D49,tblSalaries[Job Type],J$19),0)</f>
        <v>0</v>
      </c>
      <c r="K49" s="53">
        <f>IFERROR(AVERAGEIFS(tblSalaries[Salary in USD],tblSalaries[clean Country],$D49,tblSalaries[Job Type],K$19),0)</f>
        <v>6629</v>
      </c>
      <c r="L49" s="53">
        <f>IFERROR(AVERAGEIFS(tblSalaries[Salary in USD],tblSalaries[clean Country],$D49,tblSalaries[Job Type],L$19),0)</f>
        <v>0</v>
      </c>
      <c r="M49" s="53">
        <f>IFERROR(AVERAGEIFS(tblSalaries[Salary in USD],tblSalaries[clean Country],$D49,tblSalaries[Job Type],M$19),0)</f>
        <v>0</v>
      </c>
      <c r="N49" s="53">
        <f>IFERROR(AVERAGEIFS(tblSalaries[Salary in USD],tblSalaries[clean Country],$D49,tblSalaries[Job Type],N$19),0)</f>
        <v>0</v>
      </c>
      <c r="O49" s="54">
        <f>IFERROR(AVERAGEIFS(tblSalaries[Salary in USD],tblSalaries[clean Country],$D49,tblSalaries[Job Type],O$19),0)</f>
        <v>0</v>
      </c>
      <c r="P49"/>
      <c r="Q49"/>
    </row>
    <row r="50" spans="4:17">
      <c r="D50" s="49" t="s">
        <v>359</v>
      </c>
      <c r="E50" s="50">
        <f>AVERAGEIF(tblSalaries[clean Country],D50,tblSalaries[Salary in USD])</f>
        <v>32166.959188895635</v>
      </c>
      <c r="F50" s="50">
        <f>IFERROR(AVERAGEIFS(tblSalaries[Salary in USD],tblSalaries[clean Country],$D50,tblSalaries[Job Type],F$19),0)</f>
        <v>23289.495605020813</v>
      </c>
      <c r="G50" s="50">
        <f>IFERROR(AVERAGEIFS(tblSalaries[Salary in USD],tblSalaries[clean Country],$D50,tblSalaries[Job Type],G$19),0)</f>
        <v>58799.349940520107</v>
      </c>
      <c r="H50" s="50">
        <f>IFERROR(AVERAGEIFS(tblSalaries[Salary in USD],tblSalaries[clean Country],$D50,tblSalaries[Job Type],H$19),0)</f>
        <v>0</v>
      </c>
      <c r="I50" s="50">
        <f>IFERROR(AVERAGEIFS(tblSalaries[Salary in USD],tblSalaries[clean Country],$D50,tblSalaries[Job Type],I$19),0)</f>
        <v>0</v>
      </c>
      <c r="J50" s="50">
        <f>IFERROR(AVERAGEIFS(tblSalaries[Salary in USD],tblSalaries[clean Country],$D50,tblSalaries[Job Type],J$19),0)</f>
        <v>0</v>
      </c>
      <c r="K50" s="50">
        <f>IFERROR(AVERAGEIFS(tblSalaries[Salary in USD],tblSalaries[clean Country],$D50,tblSalaries[Job Type],K$19),0)</f>
        <v>0</v>
      </c>
      <c r="L50" s="50">
        <f>IFERROR(AVERAGEIFS(tblSalaries[Salary in USD],tblSalaries[clean Country],$D50,tblSalaries[Job Type],L$19),0)</f>
        <v>0</v>
      </c>
      <c r="M50" s="50">
        <f>IFERROR(AVERAGEIFS(tblSalaries[Salary in USD],tblSalaries[clean Country],$D50,tblSalaries[Job Type],M$19),0)</f>
        <v>0</v>
      </c>
      <c r="N50" s="50">
        <f>IFERROR(AVERAGEIFS(tblSalaries[Salary in USD],tblSalaries[clean Country],$D50,tblSalaries[Job Type],N$19),0)</f>
        <v>0</v>
      </c>
      <c r="O50" s="51">
        <f>IFERROR(AVERAGEIFS(tblSalaries[Salary in USD],tblSalaries[clean Country],$D50,tblSalaries[Job Type],O$19),0)</f>
        <v>0</v>
      </c>
      <c r="P50"/>
      <c r="Q50"/>
    </row>
    <row r="51" spans="4:17">
      <c r="D51" s="52" t="s">
        <v>847</v>
      </c>
      <c r="E51" s="53">
        <f>AVERAGEIF(tblSalaries[clean Country],D51,tblSalaries[Salary in USD])</f>
        <v>19831.432821021317</v>
      </c>
      <c r="F51" s="53">
        <f>IFERROR(AVERAGEIFS(tblSalaries[Salary in USD],tblSalaries[clean Country],$D51,tblSalaries[Job Type],F$19),0)</f>
        <v>0</v>
      </c>
      <c r="G51" s="53">
        <f>IFERROR(AVERAGEIFS(tblSalaries[Salary in USD],tblSalaries[clean Country],$D51,tblSalaries[Job Type],G$19),0)</f>
        <v>19831.432821021317</v>
      </c>
      <c r="H51" s="53">
        <f>IFERROR(AVERAGEIFS(tblSalaries[Salary in USD],tblSalaries[clean Country],$D51,tblSalaries[Job Type],H$19),0)</f>
        <v>0</v>
      </c>
      <c r="I51" s="53">
        <f>IFERROR(AVERAGEIFS(tblSalaries[Salary in USD],tblSalaries[clean Country],$D51,tblSalaries[Job Type],I$19),0)</f>
        <v>0</v>
      </c>
      <c r="J51" s="53">
        <f>IFERROR(AVERAGEIFS(tblSalaries[Salary in USD],tblSalaries[clean Country],$D51,tblSalaries[Job Type],J$19),0)</f>
        <v>0</v>
      </c>
      <c r="K51" s="53">
        <f>IFERROR(AVERAGEIFS(tblSalaries[Salary in USD],tblSalaries[clean Country],$D51,tblSalaries[Job Type],K$19),0)</f>
        <v>0</v>
      </c>
      <c r="L51" s="53">
        <f>IFERROR(AVERAGEIFS(tblSalaries[Salary in USD],tblSalaries[clean Country],$D51,tblSalaries[Job Type],L$19),0)</f>
        <v>0</v>
      </c>
      <c r="M51" s="53">
        <f>IFERROR(AVERAGEIFS(tblSalaries[Salary in USD],tblSalaries[clean Country],$D51,tblSalaries[Job Type],M$19),0)</f>
        <v>0</v>
      </c>
      <c r="N51" s="53">
        <f>IFERROR(AVERAGEIFS(tblSalaries[Salary in USD],tblSalaries[clean Country],$D51,tblSalaries[Job Type],N$19),0)</f>
        <v>0</v>
      </c>
      <c r="O51" s="54">
        <f>IFERROR(AVERAGEIFS(tblSalaries[Salary in USD],tblSalaries[clean Country],$D51,tblSalaries[Job Type],O$19),0)</f>
        <v>0</v>
      </c>
      <c r="P51"/>
      <c r="Q51"/>
    </row>
    <row r="52" spans="4:17">
      <c r="D52" s="49" t="s">
        <v>574</v>
      </c>
      <c r="E52" s="50">
        <f>AVERAGEIF(tblSalaries[clean Country],D52,tblSalaries[Salary in USD])</f>
        <v>12000</v>
      </c>
      <c r="F52" s="50">
        <f>IFERROR(AVERAGEIFS(tblSalaries[Salary in USD],tblSalaries[clean Country],$D52,tblSalaries[Job Type],F$19),0)</f>
        <v>0</v>
      </c>
      <c r="G52" s="50">
        <f>IFERROR(AVERAGEIFS(tblSalaries[Salary in USD],tblSalaries[clean Country],$D52,tblSalaries[Job Type],G$19),0)</f>
        <v>12000</v>
      </c>
      <c r="H52" s="50">
        <f>IFERROR(AVERAGEIFS(tblSalaries[Salary in USD],tblSalaries[clean Country],$D52,tblSalaries[Job Type],H$19),0)</f>
        <v>0</v>
      </c>
      <c r="I52" s="50">
        <f>IFERROR(AVERAGEIFS(tblSalaries[Salary in USD],tblSalaries[clean Country],$D52,tblSalaries[Job Type],I$19),0)</f>
        <v>0</v>
      </c>
      <c r="J52" s="50">
        <f>IFERROR(AVERAGEIFS(tblSalaries[Salary in USD],tblSalaries[clean Country],$D52,tblSalaries[Job Type],J$19),0)</f>
        <v>0</v>
      </c>
      <c r="K52" s="50">
        <f>IFERROR(AVERAGEIFS(tblSalaries[Salary in USD],tblSalaries[clean Country],$D52,tblSalaries[Job Type],K$19),0)</f>
        <v>0</v>
      </c>
      <c r="L52" s="50">
        <f>IFERROR(AVERAGEIFS(tblSalaries[Salary in USD],tblSalaries[clean Country],$D52,tblSalaries[Job Type],L$19),0)</f>
        <v>0</v>
      </c>
      <c r="M52" s="50">
        <f>IFERROR(AVERAGEIFS(tblSalaries[Salary in USD],tblSalaries[clean Country],$D52,tblSalaries[Job Type],M$19),0)</f>
        <v>0</v>
      </c>
      <c r="N52" s="50">
        <f>IFERROR(AVERAGEIFS(tblSalaries[Salary in USD],tblSalaries[clean Country],$D52,tblSalaries[Job Type],N$19),0)</f>
        <v>0</v>
      </c>
      <c r="O52" s="51">
        <f>IFERROR(AVERAGEIFS(tblSalaries[Salary in USD],tblSalaries[clean Country],$D52,tblSalaries[Job Type],O$19),0)</f>
        <v>0</v>
      </c>
      <c r="P52"/>
      <c r="Q52"/>
    </row>
    <row r="53" spans="4:17">
      <c r="D53" s="52" t="s">
        <v>1991</v>
      </c>
      <c r="E53" s="53">
        <f>AVERAGEIF(tblSalaries[clean Country],D53,tblSalaries[Salary in USD])</f>
        <v>2953.8461538461538</v>
      </c>
      <c r="F53" s="53">
        <f>IFERROR(AVERAGEIFS(tblSalaries[Salary in USD],tblSalaries[clean Country],$D53,tblSalaries[Job Type],F$19),0)</f>
        <v>0</v>
      </c>
      <c r="G53" s="53">
        <f>IFERROR(AVERAGEIFS(tblSalaries[Salary in USD],tblSalaries[clean Country],$D53,tblSalaries[Job Type],G$19),0)</f>
        <v>0</v>
      </c>
      <c r="H53" s="53">
        <f>IFERROR(AVERAGEIFS(tblSalaries[Salary in USD],tblSalaries[clean Country],$D53,tblSalaries[Job Type],H$19),0)</f>
        <v>0</v>
      </c>
      <c r="I53" s="53">
        <f>IFERROR(AVERAGEIFS(tblSalaries[Salary in USD],tblSalaries[clean Country],$D53,tblSalaries[Job Type],I$19),0)</f>
        <v>0</v>
      </c>
      <c r="J53" s="53">
        <f>IFERROR(AVERAGEIFS(tblSalaries[Salary in USD],tblSalaries[clean Country],$D53,tblSalaries[Job Type],J$19),0)</f>
        <v>0</v>
      </c>
      <c r="K53" s="53">
        <f>IFERROR(AVERAGEIFS(tblSalaries[Salary in USD],tblSalaries[clean Country],$D53,tblSalaries[Job Type],K$19),0)</f>
        <v>0</v>
      </c>
      <c r="L53" s="53">
        <f>IFERROR(AVERAGEIFS(tblSalaries[Salary in USD],tblSalaries[clean Country],$D53,tblSalaries[Job Type],L$19),0)</f>
        <v>0</v>
      </c>
      <c r="M53" s="53">
        <f>IFERROR(AVERAGEIFS(tblSalaries[Salary in USD],tblSalaries[clean Country],$D53,tblSalaries[Job Type],M$19),0)</f>
        <v>0</v>
      </c>
      <c r="N53" s="53">
        <f>IFERROR(AVERAGEIFS(tblSalaries[Salary in USD],tblSalaries[clean Country],$D53,tblSalaries[Job Type],N$19),0)</f>
        <v>2953.8461538461538</v>
      </c>
      <c r="O53" s="54">
        <f>IFERROR(AVERAGEIFS(tblSalaries[Salary in USD],tblSalaries[clean Country],$D53,tblSalaries[Job Type],O$19),0)</f>
        <v>0</v>
      </c>
      <c r="P53"/>
      <c r="Q53"/>
    </row>
    <row r="54" spans="4:17">
      <c r="D54" s="49" t="s">
        <v>983</v>
      </c>
      <c r="E54" s="50">
        <f>AVERAGEIF(tblSalaries[clean Country],D54,tblSalaries[Salary in USD])</f>
        <v>123889.35329046159</v>
      </c>
      <c r="F54" s="50">
        <f>IFERROR(AVERAGEIFS(tblSalaries[Salary in USD],tblSalaries[clean Country],$D54,tblSalaries[Job Type],F$19),0)</f>
        <v>0</v>
      </c>
      <c r="G54" s="50">
        <f>IFERROR(AVERAGEIFS(tblSalaries[Salary in USD],tblSalaries[clean Country],$D54,tblSalaries[Job Type],G$19),0)</f>
        <v>149907.13380100971</v>
      </c>
      <c r="H54" s="50">
        <f>IFERROR(AVERAGEIFS(tblSalaries[Salary in USD],tblSalaries[clean Country],$D54,tblSalaries[Job Type],H$19),0)</f>
        <v>0</v>
      </c>
      <c r="I54" s="50">
        <f>IFERROR(AVERAGEIFS(tblSalaries[Salary in USD],tblSalaries[clean Country],$D54,tblSalaries[Job Type],I$19),0)</f>
        <v>171503.92426386705</v>
      </c>
      <c r="J54" s="50">
        <f>IFERROR(AVERAGEIFS(tblSalaries[Salary in USD],tblSalaries[clean Country],$D54,tblSalaries[Job Type],J$19),0)</f>
        <v>0</v>
      </c>
      <c r="K54" s="50">
        <f>IFERROR(AVERAGEIFS(tblSalaries[Salary in USD],tblSalaries[clean Country],$D54,tblSalaries[Job Type],K$19),0)</f>
        <v>0</v>
      </c>
      <c r="L54" s="50">
        <f>IFERROR(AVERAGEIFS(tblSalaries[Salary in USD],tblSalaries[clean Country],$D54,tblSalaries[Job Type],L$19),0)</f>
        <v>63265.89206178207</v>
      </c>
      <c r="M54" s="50">
        <f>IFERROR(AVERAGEIFS(tblSalaries[Salary in USD],tblSalaries[clean Country],$D54,tblSalaries[Job Type],M$19),0)</f>
        <v>0</v>
      </c>
      <c r="N54" s="50">
        <f>IFERROR(AVERAGEIFS(tblSalaries[Salary in USD],tblSalaries[clean Country],$D54,tblSalaries[Job Type],N$19),0)</f>
        <v>0</v>
      </c>
      <c r="O54" s="51">
        <f>IFERROR(AVERAGEIFS(tblSalaries[Salary in USD],tblSalaries[clean Country],$D54,tblSalaries[Job Type],O$19),0)</f>
        <v>0</v>
      </c>
      <c r="P54"/>
      <c r="Q54"/>
    </row>
    <row r="55" spans="4:17">
      <c r="D55" s="52" t="s">
        <v>515</v>
      </c>
      <c r="E55" s="53">
        <f>AVERAGEIF(tblSalaries[clean Country],D55,tblSalaries[Salary in USD])</f>
        <v>75389.415540034111</v>
      </c>
      <c r="F55" s="53">
        <f>IFERROR(AVERAGEIFS(tblSalaries[Salary in USD],tblSalaries[clean Country],$D55,tblSalaries[Job Type],F$19),0)</f>
        <v>0</v>
      </c>
      <c r="G55" s="53">
        <f>IFERROR(AVERAGEIFS(tblSalaries[Salary in USD],tblSalaries[clean Country],$D55,tblSalaries[Job Type],G$19),0)</f>
        <v>89944.280280605832</v>
      </c>
      <c r="H55" s="53">
        <f>IFERROR(AVERAGEIFS(tblSalaries[Salary in USD],tblSalaries[clean Country],$D55,tblSalaries[Job Type],H$19),0)</f>
        <v>60000</v>
      </c>
      <c r="I55" s="53">
        <f>IFERROR(AVERAGEIFS(tblSalaries[Salary in USD],tblSalaries[clean Country],$D55,tblSalaries[Job Type],I$19),0)</f>
        <v>0</v>
      </c>
      <c r="J55" s="53">
        <f>IFERROR(AVERAGEIFS(tblSalaries[Salary in USD],tblSalaries[clean Country],$D55,tblSalaries[Job Type],J$19),0)</f>
        <v>0</v>
      </c>
      <c r="K55" s="53">
        <f>IFERROR(AVERAGEIFS(tblSalaries[Salary in USD],tblSalaries[clean Country],$D55,tblSalaries[Job Type],K$19),0)</f>
        <v>0</v>
      </c>
      <c r="L55" s="53">
        <f>IFERROR(AVERAGEIFS(tblSalaries[Salary in USD],tblSalaries[clean Country],$D55,tblSalaries[Job Type],L$19),0)</f>
        <v>76223.966339496474</v>
      </c>
      <c r="M55" s="53">
        <f>IFERROR(AVERAGEIFS(tblSalaries[Salary in USD],tblSalaries[clean Country],$D55,tblSalaries[Job Type],M$19),0)</f>
        <v>0</v>
      </c>
      <c r="N55" s="53">
        <f>IFERROR(AVERAGEIFS(tblSalaries[Salary in USD],tblSalaries[clean Country],$D55,tblSalaries[Job Type],N$19),0)</f>
        <v>0</v>
      </c>
      <c r="O55" s="54">
        <f>IFERROR(AVERAGEIFS(tblSalaries[Salary in USD],tblSalaries[clean Country],$D55,tblSalaries[Job Type],O$19),0)</f>
        <v>0</v>
      </c>
      <c r="P55"/>
      <c r="Q55"/>
    </row>
    <row r="56" spans="4:17">
      <c r="D56" s="49" t="s">
        <v>106</v>
      </c>
      <c r="E56" s="50">
        <f>AVERAGEIF(tblSalaries[clean Country],D56,tblSalaries[Salary in USD])</f>
        <v>56952.725049143286</v>
      </c>
      <c r="F56" s="50">
        <f>IFERROR(AVERAGEIFS(tblSalaries[Salary in USD],tblSalaries[clean Country],$D56,tblSalaries[Job Type],F$19),0)</f>
        <v>0</v>
      </c>
      <c r="G56" s="50">
        <f>IFERROR(AVERAGEIFS(tblSalaries[Salary in USD],tblSalaries[clean Country],$D56,tblSalaries[Job Type],G$19),0)</f>
        <v>41923.181486723057</v>
      </c>
      <c r="H56" s="50">
        <f>IFERROR(AVERAGEIFS(tblSalaries[Salary in USD],tblSalaries[clean Country],$D56,tblSalaries[Job Type],H$19),0)</f>
        <v>67458.210210454374</v>
      </c>
      <c r="I56" s="50">
        <f>IFERROR(AVERAGEIFS(tblSalaries[Salary in USD],tblSalaries[clean Country],$D56,tblSalaries[Job Type],I$19),0)</f>
        <v>0</v>
      </c>
      <c r="J56" s="50">
        <f>IFERROR(AVERAGEIFS(tblSalaries[Salary in USD],tblSalaries[clean Country],$D56,tblSalaries[Job Type],J$19),0)</f>
        <v>0</v>
      </c>
      <c r="K56" s="50">
        <f>IFERROR(AVERAGEIFS(tblSalaries[Salary in USD],tblSalaries[clean Country],$D56,tblSalaries[Job Type],K$19),0)</f>
        <v>0</v>
      </c>
      <c r="L56" s="50">
        <f>IFERROR(AVERAGEIFS(tblSalaries[Salary in USD],tblSalaries[clean Country],$D56,tblSalaries[Job Type],L$19),0)</f>
        <v>54958.916129075973</v>
      </c>
      <c r="M56" s="50">
        <f>IFERROR(AVERAGEIFS(tblSalaries[Salary in USD],tblSalaries[clean Country],$D56,tblSalaries[Job Type],M$19),0)</f>
        <v>0</v>
      </c>
      <c r="N56" s="50">
        <f>IFERROR(AVERAGEIFS(tblSalaries[Salary in USD],tblSalaries[clean Country],$D56,tblSalaries[Job Type],N$19),0)</f>
        <v>0</v>
      </c>
      <c r="O56" s="51">
        <f>IFERROR(AVERAGEIFS(tblSalaries[Salary in USD],tblSalaries[clean Country],$D56,tblSalaries[Job Type],O$19),0)</f>
        <v>0</v>
      </c>
      <c r="P56"/>
      <c r="Q56"/>
    </row>
    <row r="57" spans="4:17">
      <c r="D57" s="52" t="s">
        <v>24</v>
      </c>
      <c r="E57" s="53">
        <f>AVERAGEIF(tblSalaries[clean Country],D57,tblSalaries[Salary in USD])</f>
        <v>79637.147017647629</v>
      </c>
      <c r="F57" s="53">
        <f>IFERROR(AVERAGEIFS(tblSalaries[Salary in USD],tblSalaries[clean Country],$D57,tblSalaries[Job Type],F$19),0)</f>
        <v>0</v>
      </c>
      <c r="G57" s="53">
        <f>IFERROR(AVERAGEIFS(tblSalaries[Salary in USD],tblSalaries[clean Country],$D57,tblSalaries[Job Type],G$19),0)</f>
        <v>74545.578120672697</v>
      </c>
      <c r="H57" s="53">
        <f>IFERROR(AVERAGEIFS(tblSalaries[Salary in USD],tblSalaries[clean Country],$D57,tblSalaries[Job Type],H$19),0)</f>
        <v>67977.978260924807</v>
      </c>
      <c r="I57" s="53">
        <f>IFERROR(AVERAGEIFS(tblSalaries[Salary in USD],tblSalaries[clean Country],$D57,tblSalaries[Job Type],I$19),0)</f>
        <v>60767.43983176523</v>
      </c>
      <c r="J57" s="53">
        <f>IFERROR(AVERAGEIFS(tblSalaries[Salary in USD],tblSalaries[clean Country],$D57,tblSalaries[Job Type],J$19),0)</f>
        <v>0</v>
      </c>
      <c r="K57" s="53">
        <f>IFERROR(AVERAGEIFS(tblSalaries[Salary in USD],tblSalaries[clean Country],$D57,tblSalaries[Job Type],K$19),0)</f>
        <v>0</v>
      </c>
      <c r="L57" s="53">
        <f>IFERROR(AVERAGEIFS(tblSalaries[Salary in USD],tblSalaries[clean Country],$D57,tblSalaries[Job Type],L$19),0)</f>
        <v>102501.39870978234</v>
      </c>
      <c r="M57" s="53">
        <f>IFERROR(AVERAGEIFS(tblSalaries[Salary in USD],tblSalaries[clean Country],$D57,tblSalaries[Job Type],M$19),0)</f>
        <v>0</v>
      </c>
      <c r="N57" s="53">
        <f>IFERROR(AVERAGEIFS(tblSalaries[Salary in USD],tblSalaries[clean Country],$D57,tblSalaries[Job Type],N$19),0)</f>
        <v>0</v>
      </c>
      <c r="O57" s="54">
        <f>IFERROR(AVERAGEIFS(tblSalaries[Salary in USD],tblSalaries[clean Country],$D57,tblSalaries[Job Type],O$19),0)</f>
        <v>88927.960729412545</v>
      </c>
      <c r="P57"/>
      <c r="Q57"/>
    </row>
    <row r="58" spans="4:17">
      <c r="D58" s="49" t="s">
        <v>1503</v>
      </c>
      <c r="E58" s="50">
        <f>AVERAGEIF(tblSalaries[clean Country],D58,tblSalaries[Salary in USD])</f>
        <v>18000</v>
      </c>
      <c r="F58" s="50">
        <f>IFERROR(AVERAGEIFS(tblSalaries[Salary in USD],tblSalaries[clean Country],$D58,tblSalaries[Job Type],F$19),0)</f>
        <v>0</v>
      </c>
      <c r="G58" s="50">
        <f>IFERROR(AVERAGEIFS(tblSalaries[Salary in USD],tblSalaries[clean Country],$D58,tblSalaries[Job Type],G$19),0)</f>
        <v>0</v>
      </c>
      <c r="H58" s="50">
        <f>IFERROR(AVERAGEIFS(tblSalaries[Salary in USD],tblSalaries[clean Country],$D58,tblSalaries[Job Type],H$19),0)</f>
        <v>0</v>
      </c>
      <c r="I58" s="50">
        <f>IFERROR(AVERAGEIFS(tblSalaries[Salary in USD],tblSalaries[clean Country],$D58,tblSalaries[Job Type],I$19),0)</f>
        <v>0</v>
      </c>
      <c r="J58" s="50">
        <f>IFERROR(AVERAGEIFS(tblSalaries[Salary in USD],tblSalaries[clean Country],$D58,tblSalaries[Job Type],J$19),0)</f>
        <v>0</v>
      </c>
      <c r="K58" s="50">
        <f>IFERROR(AVERAGEIFS(tblSalaries[Salary in USD],tblSalaries[clean Country],$D58,tblSalaries[Job Type],K$19),0)</f>
        <v>0</v>
      </c>
      <c r="L58" s="50">
        <f>IFERROR(AVERAGEIFS(tblSalaries[Salary in USD],tblSalaries[clean Country],$D58,tblSalaries[Job Type],L$19),0)</f>
        <v>18000</v>
      </c>
      <c r="M58" s="50">
        <f>IFERROR(AVERAGEIFS(tblSalaries[Salary in USD],tblSalaries[clean Country],$D58,tblSalaries[Job Type],M$19),0)</f>
        <v>0</v>
      </c>
      <c r="N58" s="50">
        <f>IFERROR(AVERAGEIFS(tblSalaries[Salary in USD],tblSalaries[clean Country],$D58,tblSalaries[Job Type],N$19),0)</f>
        <v>0</v>
      </c>
      <c r="O58" s="51">
        <f>IFERROR(AVERAGEIFS(tblSalaries[Salary in USD],tblSalaries[clean Country],$D58,tblSalaries[Job Type],O$19),0)</f>
        <v>0</v>
      </c>
      <c r="P58"/>
      <c r="Q58"/>
    </row>
    <row r="59" spans="4:17">
      <c r="D59" s="52" t="s">
        <v>169</v>
      </c>
      <c r="E59" s="53">
        <f>AVERAGEIF(tblSalaries[clean Country],D59,tblSalaries[Salary in USD])</f>
        <v>30066.120056134718</v>
      </c>
      <c r="F59" s="53">
        <f>IFERROR(AVERAGEIFS(tblSalaries[Salary in USD],tblSalaries[clean Country],$D59,tblSalaries[Job Type],F$19),0)</f>
        <v>0</v>
      </c>
      <c r="G59" s="53">
        <f>IFERROR(AVERAGEIFS(tblSalaries[Salary in USD],tblSalaries[clean Country],$D59,tblSalaries[Job Type],G$19),0)</f>
        <v>0</v>
      </c>
      <c r="H59" s="53">
        <f>IFERROR(AVERAGEIFS(tblSalaries[Salary in USD],tblSalaries[clean Country],$D59,tblSalaries[Job Type],H$19),0)</f>
        <v>0</v>
      </c>
      <c r="I59" s="53">
        <f>IFERROR(AVERAGEIFS(tblSalaries[Salary in USD],tblSalaries[clean Country],$D59,tblSalaries[Job Type],I$19),0)</f>
        <v>0</v>
      </c>
      <c r="J59" s="53">
        <f>IFERROR(AVERAGEIFS(tblSalaries[Salary in USD],tblSalaries[clean Country],$D59,tblSalaries[Job Type],J$19),0)</f>
        <v>0</v>
      </c>
      <c r="K59" s="53">
        <f>IFERROR(AVERAGEIFS(tblSalaries[Salary in USD],tblSalaries[clean Country],$D59,tblSalaries[Job Type],K$19),0)</f>
        <v>0</v>
      </c>
      <c r="L59" s="53">
        <f>IFERROR(AVERAGEIFS(tblSalaries[Salary in USD],tblSalaries[clean Country],$D59,tblSalaries[Job Type],L$19),0)</f>
        <v>30066.120056134718</v>
      </c>
      <c r="M59" s="53">
        <f>IFERROR(AVERAGEIFS(tblSalaries[Salary in USD],tblSalaries[clean Country],$D59,tblSalaries[Job Type],M$19),0)</f>
        <v>0</v>
      </c>
      <c r="N59" s="53">
        <f>IFERROR(AVERAGEIFS(tblSalaries[Salary in USD],tblSalaries[clean Country],$D59,tblSalaries[Job Type],N$19),0)</f>
        <v>0</v>
      </c>
      <c r="O59" s="54">
        <f>IFERROR(AVERAGEIFS(tblSalaries[Salary in USD],tblSalaries[clean Country],$D59,tblSalaries[Job Type],O$19),0)</f>
        <v>0</v>
      </c>
      <c r="P59"/>
      <c r="Q59"/>
    </row>
    <row r="60" spans="4:17">
      <c r="D60" s="49" t="s">
        <v>680</v>
      </c>
      <c r="E60" s="50">
        <f>AVERAGEIF(tblSalaries[clean Country],D60,tblSalaries[Salary in USD])</f>
        <v>6000</v>
      </c>
      <c r="F60" s="50">
        <f>IFERROR(AVERAGEIFS(tblSalaries[Salary in USD],tblSalaries[clean Country],$D60,tblSalaries[Job Type],F$19),0)</f>
        <v>0</v>
      </c>
      <c r="G60" s="50">
        <f>IFERROR(AVERAGEIFS(tblSalaries[Salary in USD],tblSalaries[clean Country],$D60,tblSalaries[Job Type],G$19),0)</f>
        <v>0</v>
      </c>
      <c r="H60" s="50">
        <f>IFERROR(AVERAGEIFS(tblSalaries[Salary in USD],tblSalaries[clean Country],$D60,tblSalaries[Job Type],H$19),0)</f>
        <v>0</v>
      </c>
      <c r="I60" s="50">
        <f>IFERROR(AVERAGEIFS(tblSalaries[Salary in USD],tblSalaries[clean Country],$D60,tblSalaries[Job Type],I$19),0)</f>
        <v>0</v>
      </c>
      <c r="J60" s="50">
        <f>IFERROR(AVERAGEIFS(tblSalaries[Salary in USD],tblSalaries[clean Country],$D60,tblSalaries[Job Type],J$19),0)</f>
        <v>0</v>
      </c>
      <c r="K60" s="50">
        <f>IFERROR(AVERAGEIFS(tblSalaries[Salary in USD],tblSalaries[clean Country],$D60,tblSalaries[Job Type],K$19),0)</f>
        <v>0</v>
      </c>
      <c r="L60" s="50">
        <f>IFERROR(AVERAGEIFS(tblSalaries[Salary in USD],tblSalaries[clean Country],$D60,tblSalaries[Job Type],L$19),0)</f>
        <v>6000</v>
      </c>
      <c r="M60" s="50">
        <f>IFERROR(AVERAGEIFS(tblSalaries[Salary in USD],tblSalaries[clean Country],$D60,tblSalaries[Job Type],M$19),0)</f>
        <v>0</v>
      </c>
      <c r="N60" s="50">
        <f>IFERROR(AVERAGEIFS(tblSalaries[Salary in USD],tblSalaries[clean Country],$D60,tblSalaries[Job Type],N$19),0)</f>
        <v>0</v>
      </c>
      <c r="O60" s="51">
        <f>IFERROR(AVERAGEIFS(tblSalaries[Salary in USD],tblSalaries[clean Country],$D60,tblSalaries[Job Type],O$19),0)</f>
        <v>0</v>
      </c>
      <c r="P60"/>
      <c r="Q60"/>
    </row>
    <row r="61" spans="4:17">
      <c r="D61" s="52" t="s">
        <v>1933</v>
      </c>
      <c r="E61" s="53">
        <f>AVERAGEIF(tblSalaries[clean Country],D61,tblSalaries[Salary in USD])</f>
        <v>20000</v>
      </c>
      <c r="F61" s="53">
        <f>IFERROR(AVERAGEIFS(tblSalaries[Salary in USD],tblSalaries[clean Country],$D61,tblSalaries[Job Type],F$19),0)</f>
        <v>0</v>
      </c>
      <c r="G61" s="53">
        <f>IFERROR(AVERAGEIFS(tblSalaries[Salary in USD],tblSalaries[clean Country],$D61,tblSalaries[Job Type],G$19),0)</f>
        <v>20000</v>
      </c>
      <c r="H61" s="53">
        <f>IFERROR(AVERAGEIFS(tblSalaries[Salary in USD],tblSalaries[clean Country],$D61,tblSalaries[Job Type],H$19),0)</f>
        <v>0</v>
      </c>
      <c r="I61" s="53">
        <f>IFERROR(AVERAGEIFS(tblSalaries[Salary in USD],tblSalaries[clean Country],$D61,tblSalaries[Job Type],I$19),0)</f>
        <v>0</v>
      </c>
      <c r="J61" s="53">
        <f>IFERROR(AVERAGEIFS(tblSalaries[Salary in USD],tblSalaries[clean Country],$D61,tblSalaries[Job Type],J$19),0)</f>
        <v>0</v>
      </c>
      <c r="K61" s="53">
        <f>IFERROR(AVERAGEIFS(tblSalaries[Salary in USD],tblSalaries[clean Country],$D61,tblSalaries[Job Type],K$19),0)</f>
        <v>0</v>
      </c>
      <c r="L61" s="53">
        <f>IFERROR(AVERAGEIFS(tblSalaries[Salary in USD],tblSalaries[clean Country],$D61,tblSalaries[Job Type],L$19),0)</f>
        <v>0</v>
      </c>
      <c r="M61" s="53">
        <f>IFERROR(AVERAGEIFS(tblSalaries[Salary in USD],tblSalaries[clean Country],$D61,tblSalaries[Job Type],M$19),0)</f>
        <v>0</v>
      </c>
      <c r="N61" s="53">
        <f>IFERROR(AVERAGEIFS(tblSalaries[Salary in USD],tblSalaries[clean Country],$D61,tblSalaries[Job Type],N$19),0)</f>
        <v>0</v>
      </c>
      <c r="O61" s="54">
        <f>IFERROR(AVERAGEIFS(tblSalaries[Salary in USD],tblSalaries[clean Country],$D61,tblSalaries[Job Type],O$19),0)</f>
        <v>0</v>
      </c>
      <c r="P61"/>
      <c r="Q61"/>
    </row>
    <row r="62" spans="4:17">
      <c r="D62" s="49" t="s">
        <v>38</v>
      </c>
      <c r="E62" s="50">
        <f>AVERAGEIF(tblSalaries[clean Country],D62,tblSalaries[Salary in USD])</f>
        <v>24716.347245901055</v>
      </c>
      <c r="F62" s="50">
        <f>IFERROR(AVERAGEIFS(tblSalaries[Salary in USD],tblSalaries[clean Country],$D62,tblSalaries[Job Type],F$19),0)</f>
        <v>0</v>
      </c>
      <c r="G62" s="50">
        <f>IFERROR(AVERAGEIFS(tblSalaries[Salary in USD],tblSalaries[clean Country],$D62,tblSalaries[Job Type],G$19),0)</f>
        <v>11518.711713336908</v>
      </c>
      <c r="H62" s="50">
        <f>IFERROR(AVERAGEIFS(tblSalaries[Salary in USD],tblSalaries[clean Country],$D62,tblSalaries[Job Type],H$19),0)</f>
        <v>0</v>
      </c>
      <c r="I62" s="50">
        <f>IFERROR(AVERAGEIFS(tblSalaries[Salary in USD],tblSalaries[clean Country],$D62,tblSalaries[Job Type],I$19),0)</f>
        <v>35063.024516168378</v>
      </c>
      <c r="J62" s="50">
        <f>IFERROR(AVERAGEIFS(tblSalaries[Salary in USD],tblSalaries[clean Country],$D62,tblSalaries[Job Type],J$19),0)</f>
        <v>0</v>
      </c>
      <c r="K62" s="50">
        <f>IFERROR(AVERAGEIFS(tblSalaries[Salary in USD],tblSalaries[clean Country],$D62,tblSalaries[Job Type],K$19),0)</f>
        <v>14000</v>
      </c>
      <c r="L62" s="50">
        <f>IFERROR(AVERAGEIFS(tblSalaries[Salary in USD],tblSalaries[clean Country],$D62,tblSalaries[Job Type],L$19),0)</f>
        <v>31500</v>
      </c>
      <c r="M62" s="50">
        <f>IFERROR(AVERAGEIFS(tblSalaries[Salary in USD],tblSalaries[clean Country],$D62,tblSalaries[Job Type],M$19),0)</f>
        <v>0</v>
      </c>
      <c r="N62" s="50">
        <f>IFERROR(AVERAGEIFS(tblSalaries[Salary in USD],tblSalaries[clean Country],$D62,tblSalaries[Job Type],N$19),0)</f>
        <v>0</v>
      </c>
      <c r="O62" s="51">
        <f>IFERROR(AVERAGEIFS(tblSalaries[Salary in USD],tblSalaries[clean Country],$D62,tblSalaries[Job Type],O$19),0)</f>
        <v>0</v>
      </c>
      <c r="P62"/>
      <c r="Q62"/>
    </row>
    <row r="63" spans="4:17">
      <c r="D63" s="52" t="s">
        <v>21</v>
      </c>
      <c r="E63" s="53">
        <f>AVERAGEIF(tblSalaries[clean Country],D63,tblSalaries[Salary in USD])</f>
        <v>41731</v>
      </c>
      <c r="F63" s="53">
        <f>IFERROR(AVERAGEIFS(tblSalaries[Salary in USD],tblSalaries[clean Country],$D63,tblSalaries[Job Type],F$19),0)</f>
        <v>0</v>
      </c>
      <c r="G63" s="53">
        <f>IFERROR(AVERAGEIFS(tblSalaries[Salary in USD],tblSalaries[clean Country],$D63,tblSalaries[Job Type],G$19),0)</f>
        <v>41731</v>
      </c>
      <c r="H63" s="53">
        <f>IFERROR(AVERAGEIFS(tblSalaries[Salary in USD],tblSalaries[clean Country],$D63,tblSalaries[Job Type],H$19),0)</f>
        <v>0</v>
      </c>
      <c r="I63" s="53">
        <f>IFERROR(AVERAGEIFS(tblSalaries[Salary in USD],tblSalaries[clean Country],$D63,tblSalaries[Job Type],I$19),0)</f>
        <v>0</v>
      </c>
      <c r="J63" s="53">
        <f>IFERROR(AVERAGEIFS(tblSalaries[Salary in USD],tblSalaries[clean Country],$D63,tblSalaries[Job Type],J$19),0)</f>
        <v>0</v>
      </c>
      <c r="K63" s="53">
        <f>IFERROR(AVERAGEIFS(tblSalaries[Salary in USD],tblSalaries[clean Country],$D63,tblSalaries[Job Type],K$19),0)</f>
        <v>0</v>
      </c>
      <c r="L63" s="53">
        <f>IFERROR(AVERAGEIFS(tblSalaries[Salary in USD],tblSalaries[clean Country],$D63,tblSalaries[Job Type],L$19),0)</f>
        <v>0</v>
      </c>
      <c r="M63" s="53">
        <f>IFERROR(AVERAGEIFS(tblSalaries[Salary in USD],tblSalaries[clean Country],$D63,tblSalaries[Job Type],M$19),0)</f>
        <v>0</v>
      </c>
      <c r="N63" s="53">
        <f>IFERROR(AVERAGEIFS(tblSalaries[Salary in USD],tblSalaries[clean Country],$D63,tblSalaries[Job Type],N$19),0)</f>
        <v>0</v>
      </c>
      <c r="O63" s="54">
        <f>IFERROR(AVERAGEIFS(tblSalaries[Salary in USD],tblSalaries[clean Country],$D63,tblSalaries[Job Type],O$19),0)</f>
        <v>0</v>
      </c>
      <c r="P63"/>
      <c r="Q63"/>
    </row>
    <row r="64" spans="4:17">
      <c r="D64" s="49" t="s">
        <v>8</v>
      </c>
      <c r="E64" s="50">
        <f>AVERAGEIF(tblSalaries[clean Country],D64,tblSalaries[Salary in USD])</f>
        <v>13529.430894182482</v>
      </c>
      <c r="F64" s="50">
        <f>IFERROR(AVERAGEIFS(tblSalaries[Salary in USD],tblSalaries[clean Country],$D64,tblSalaries[Job Type],F$19),0)</f>
        <v>10766.881887825843</v>
      </c>
      <c r="G64" s="50">
        <f>IFERROR(AVERAGEIFS(tblSalaries[Salary in USD],tblSalaries[clean Country],$D64,tblSalaries[Job Type],G$19),0)</f>
        <v>11264.716264070179</v>
      </c>
      <c r="H64" s="50">
        <f>IFERROR(AVERAGEIFS(tblSalaries[Salary in USD],tblSalaries[clean Country],$D64,tblSalaries[Job Type],H$19),0)</f>
        <v>13928.395969712297</v>
      </c>
      <c r="I64" s="50">
        <f>IFERROR(AVERAGEIFS(tblSalaries[Salary in USD],tblSalaries[clean Country],$D64,tblSalaries[Job Type],I$19),0)</f>
        <v>10468.177151120017</v>
      </c>
      <c r="J64" s="50">
        <f>IFERROR(AVERAGEIFS(tblSalaries[Salary in USD],tblSalaries[clean Country],$D64,tblSalaries[Job Type],J$19),0)</f>
        <v>28659.371813410293</v>
      </c>
      <c r="K64" s="50">
        <f>IFERROR(AVERAGEIFS(tblSalaries[Salary in USD],tblSalaries[clean Country],$D64,tblSalaries[Job Type],K$19),0)</f>
        <v>12397.82557404629</v>
      </c>
      <c r="L64" s="50">
        <f>IFERROR(AVERAGEIFS(tblSalaries[Salary in USD],tblSalaries[clean Country],$D64,tblSalaries[Job Type],L$19),0)</f>
        <v>15642.546484974009</v>
      </c>
      <c r="M64" s="50">
        <f>IFERROR(AVERAGEIFS(tblSalaries[Salary in USD],tblSalaries[clean Country],$D64,tblSalaries[Job Type],M$19),0)</f>
        <v>17551.33488143489</v>
      </c>
      <c r="N64" s="50">
        <f>IFERROR(AVERAGEIFS(tblSalaries[Salary in USD],tblSalaries[clean Country],$D64,tblSalaries[Job Type],N$19),0)</f>
        <v>10314.751394359879</v>
      </c>
      <c r="O64" s="51">
        <f>IFERROR(AVERAGEIFS(tblSalaries[Salary in USD],tblSalaries[clean Country],$D64,tblSalaries[Job Type],O$19),0)</f>
        <v>25575.072240782029</v>
      </c>
      <c r="P64"/>
      <c r="Q64"/>
    </row>
    <row r="65" spans="4:17">
      <c r="D65" s="52" t="s">
        <v>726</v>
      </c>
      <c r="E65" s="53">
        <f>AVERAGEIF(tblSalaries[clean Country],D65,tblSalaries[Salary in USD])</f>
        <v>28872.83679733074</v>
      </c>
      <c r="F65" s="53">
        <f>IFERROR(AVERAGEIFS(tblSalaries[Salary in USD],tblSalaries[clean Country],$D65,tblSalaries[Job Type],F$19),0)</f>
        <v>0</v>
      </c>
      <c r="G65" s="53">
        <f>IFERROR(AVERAGEIFS(tblSalaries[Salary in USD],tblSalaries[clean Country],$D65,tblSalaries[Job Type],G$19),0)</f>
        <v>8245.6735946614772</v>
      </c>
      <c r="H65" s="53">
        <f>IFERROR(AVERAGEIFS(tblSalaries[Salary in USD],tblSalaries[clean Country],$D65,tblSalaries[Job Type],H$19),0)</f>
        <v>0</v>
      </c>
      <c r="I65" s="53">
        <f>IFERROR(AVERAGEIFS(tblSalaries[Salary in USD],tblSalaries[clean Country],$D65,tblSalaries[Job Type],I$19),0)</f>
        <v>30000</v>
      </c>
      <c r="J65" s="53">
        <f>IFERROR(AVERAGEIFS(tblSalaries[Salary in USD],tblSalaries[clean Country],$D65,tblSalaries[Job Type],J$19),0)</f>
        <v>0</v>
      </c>
      <c r="K65" s="53">
        <f>IFERROR(AVERAGEIFS(tblSalaries[Salary in USD],tblSalaries[clean Country],$D65,tblSalaries[Job Type],K$19),0)</f>
        <v>0</v>
      </c>
      <c r="L65" s="53">
        <f>IFERROR(AVERAGEIFS(tblSalaries[Salary in USD],tblSalaries[clean Country],$D65,tblSalaries[Job Type],L$19),0)</f>
        <v>56000</v>
      </c>
      <c r="M65" s="53">
        <f>IFERROR(AVERAGEIFS(tblSalaries[Salary in USD],tblSalaries[clean Country],$D65,tblSalaries[Job Type],M$19),0)</f>
        <v>0</v>
      </c>
      <c r="N65" s="53">
        <f>IFERROR(AVERAGEIFS(tblSalaries[Salary in USD],tblSalaries[clean Country],$D65,tblSalaries[Job Type],N$19),0)</f>
        <v>0</v>
      </c>
      <c r="O65" s="54">
        <f>IFERROR(AVERAGEIFS(tblSalaries[Salary in USD],tblSalaries[clean Country],$D65,tblSalaries[Job Type],O$19),0)</f>
        <v>0</v>
      </c>
      <c r="P65"/>
      <c r="Q65"/>
    </row>
    <row r="66" spans="4:17">
      <c r="D66" s="49" t="s">
        <v>1078</v>
      </c>
      <c r="E66" s="50">
        <f>AVERAGEIF(tblSalaries[clean Country],D66,tblSalaries[Salary in USD])</f>
        <v>18000</v>
      </c>
      <c r="F66" s="50">
        <f>IFERROR(AVERAGEIFS(tblSalaries[Salary in USD],tblSalaries[clean Country],$D66,tblSalaries[Job Type],F$19),0)</f>
        <v>30000</v>
      </c>
      <c r="G66" s="50">
        <f>IFERROR(AVERAGEIFS(tblSalaries[Salary in USD],tblSalaries[clean Country],$D66,tblSalaries[Job Type],G$19),0)</f>
        <v>12000</v>
      </c>
      <c r="H66" s="50">
        <f>IFERROR(AVERAGEIFS(tblSalaries[Salary in USD],tblSalaries[clean Country],$D66,tblSalaries[Job Type],H$19),0)</f>
        <v>0</v>
      </c>
      <c r="I66" s="50">
        <f>IFERROR(AVERAGEIFS(tblSalaries[Salary in USD],tblSalaries[clean Country],$D66,tblSalaries[Job Type],I$19),0)</f>
        <v>12000</v>
      </c>
      <c r="J66" s="50">
        <f>IFERROR(AVERAGEIFS(tblSalaries[Salary in USD],tblSalaries[clean Country],$D66,tblSalaries[Job Type],J$19),0)</f>
        <v>0</v>
      </c>
      <c r="K66" s="50">
        <f>IFERROR(AVERAGEIFS(tblSalaries[Salary in USD],tblSalaries[clean Country],$D66,tblSalaries[Job Type],K$19),0)</f>
        <v>0</v>
      </c>
      <c r="L66" s="50">
        <f>IFERROR(AVERAGEIFS(tblSalaries[Salary in USD],tblSalaries[clean Country],$D66,tblSalaries[Job Type],L$19),0)</f>
        <v>0</v>
      </c>
      <c r="M66" s="50">
        <f>IFERROR(AVERAGEIFS(tblSalaries[Salary in USD],tblSalaries[clean Country],$D66,tblSalaries[Job Type],M$19),0)</f>
        <v>0</v>
      </c>
      <c r="N66" s="50">
        <f>IFERROR(AVERAGEIFS(tblSalaries[Salary in USD],tblSalaries[clean Country],$D66,tblSalaries[Job Type],N$19),0)</f>
        <v>0</v>
      </c>
      <c r="O66" s="51">
        <f>IFERROR(AVERAGEIFS(tblSalaries[Salary in USD],tblSalaries[clean Country],$D66,tblSalaries[Job Type],O$19),0)</f>
        <v>0</v>
      </c>
      <c r="P66"/>
      <c r="Q66"/>
    </row>
    <row r="67" spans="4:17">
      <c r="D67" s="52" t="s">
        <v>36</v>
      </c>
      <c r="E67" s="53">
        <f>AVERAGEIF(tblSalaries[clean Country],D67,tblSalaries[Salary in USD])</f>
        <v>61652.484774262724</v>
      </c>
      <c r="F67" s="53">
        <f>IFERROR(AVERAGEIFS(tblSalaries[Salary in USD],tblSalaries[clean Country],$D67,tblSalaries[Job Type],F$19),0)</f>
        <v>0</v>
      </c>
      <c r="G67" s="53">
        <f>IFERROR(AVERAGEIFS(tblSalaries[Salary in USD],tblSalaries[clean Country],$D67,tblSalaries[Job Type],G$19),0)</f>
        <v>51239.444039328177</v>
      </c>
      <c r="H67" s="53">
        <f>IFERROR(AVERAGEIFS(tblSalaries[Salary in USD],tblSalaries[clean Country],$D67,tblSalaries[Job Type],H$19),0)</f>
        <v>88927.960729412545</v>
      </c>
      <c r="I67" s="53">
        <f>IFERROR(AVERAGEIFS(tblSalaries[Salary in USD],tblSalaries[clean Country],$D67,tblSalaries[Job Type],I$19),0)</f>
        <v>0</v>
      </c>
      <c r="J67" s="53">
        <f>IFERROR(AVERAGEIFS(tblSalaries[Salary in USD],tblSalaries[clean Country],$D67,tblSalaries[Job Type],J$19),0)</f>
        <v>0</v>
      </c>
      <c r="K67" s="53">
        <f>IFERROR(AVERAGEIFS(tblSalaries[Salary in USD],tblSalaries[clean Country],$D67,tblSalaries[Job Type],K$19),0)</f>
        <v>0</v>
      </c>
      <c r="L67" s="53">
        <f>IFERROR(AVERAGEIFS(tblSalaries[Salary in USD],tblSalaries[clean Country],$D67,tblSalaries[Job Type],L$19),0)</f>
        <v>0</v>
      </c>
      <c r="M67" s="53">
        <f>IFERROR(AVERAGEIFS(tblSalaries[Salary in USD],tblSalaries[clean Country],$D67,tblSalaries[Job Type],M$19),0)</f>
        <v>0</v>
      </c>
      <c r="N67" s="53">
        <f>IFERROR(AVERAGEIFS(tblSalaries[Salary in USD],tblSalaries[clean Country],$D67,tblSalaries[Job Type],N$19),0)</f>
        <v>0</v>
      </c>
      <c r="O67" s="54">
        <f>IFERROR(AVERAGEIFS(tblSalaries[Salary in USD],tblSalaries[clean Country],$D67,tblSalaries[Job Type],O$19),0)</f>
        <v>65616.131023916547</v>
      </c>
      <c r="P67"/>
      <c r="Q67"/>
    </row>
    <row r="68" spans="4:17">
      <c r="D68" s="49" t="s">
        <v>416</v>
      </c>
      <c r="E68" s="50">
        <f>AVERAGEIF(tblSalaries[clean Country],D68,tblSalaries[Salary in USD])</f>
        <v>66840</v>
      </c>
      <c r="F68" s="50">
        <f>IFERROR(AVERAGEIFS(tblSalaries[Salary in USD],tblSalaries[clean Country],$D68,tblSalaries[Job Type],F$19),0)</f>
        <v>0</v>
      </c>
      <c r="G68" s="50">
        <f>IFERROR(AVERAGEIFS(tblSalaries[Salary in USD],tblSalaries[clean Country],$D68,tblSalaries[Job Type],G$19),0)</f>
        <v>0</v>
      </c>
      <c r="H68" s="50">
        <f>IFERROR(AVERAGEIFS(tblSalaries[Salary in USD],tblSalaries[clean Country],$D68,tblSalaries[Job Type],H$19),0)</f>
        <v>0</v>
      </c>
      <c r="I68" s="50">
        <f>IFERROR(AVERAGEIFS(tblSalaries[Salary in USD],tblSalaries[clean Country],$D68,tblSalaries[Job Type],I$19),0)</f>
        <v>0</v>
      </c>
      <c r="J68" s="50">
        <f>IFERROR(AVERAGEIFS(tblSalaries[Salary in USD],tblSalaries[clean Country],$D68,tblSalaries[Job Type],J$19),0)</f>
        <v>0</v>
      </c>
      <c r="K68" s="50">
        <f>IFERROR(AVERAGEIFS(tblSalaries[Salary in USD],tblSalaries[clean Country],$D68,tblSalaries[Job Type],K$19),0)</f>
        <v>0</v>
      </c>
      <c r="L68" s="50">
        <f>IFERROR(AVERAGEIFS(tblSalaries[Salary in USD],tblSalaries[clean Country],$D68,tblSalaries[Job Type],L$19),0)</f>
        <v>82666.666666666672</v>
      </c>
      <c r="M68" s="50">
        <f>IFERROR(AVERAGEIFS(tblSalaries[Salary in USD],tblSalaries[clean Country],$D68,tblSalaries[Job Type],M$19),0)</f>
        <v>0</v>
      </c>
      <c r="N68" s="50">
        <f>IFERROR(AVERAGEIFS(tblSalaries[Salary in USD],tblSalaries[clean Country],$D68,tblSalaries[Job Type],N$19),0)</f>
        <v>43100</v>
      </c>
      <c r="O68" s="51">
        <f>IFERROR(AVERAGEIFS(tblSalaries[Salary in USD],tblSalaries[clean Country],$D68,tblSalaries[Job Type],O$19),0)</f>
        <v>0</v>
      </c>
      <c r="P68"/>
      <c r="Q68"/>
    </row>
    <row r="69" spans="4:17">
      <c r="D69" s="52" t="s">
        <v>1351</v>
      </c>
      <c r="E69" s="53">
        <f>AVERAGEIF(tblSalaries[clean Country],D69,tblSalaries[Salary in USD])</f>
        <v>47258.859130487806</v>
      </c>
      <c r="F69" s="53">
        <f>IFERROR(AVERAGEIFS(tblSalaries[Salary in USD],tblSalaries[clean Country],$D69,tblSalaries[Job Type],F$19),0)</f>
        <v>63519.971949580387</v>
      </c>
      <c r="G69" s="53">
        <f>IFERROR(AVERAGEIFS(tblSalaries[Salary in USD],tblSalaries[clean Country],$D69,tblSalaries[Job Type],G$19),0)</f>
        <v>50307.817784067673</v>
      </c>
      <c r="H69" s="53">
        <f>IFERROR(AVERAGEIFS(tblSalaries[Salary in USD],tblSalaries[clean Country],$D69,tblSalaries[Job Type],H$19),0)</f>
        <v>19055.991584874118</v>
      </c>
      <c r="I69" s="53">
        <f>IFERROR(AVERAGEIFS(tblSalaries[Salary in USD],tblSalaries[clean Country],$D69,tblSalaries[Job Type],I$19),0)</f>
        <v>30489.586535798586</v>
      </c>
      <c r="J69" s="53">
        <f>IFERROR(AVERAGEIFS(tblSalaries[Salary in USD],tblSalaries[clean Country],$D69,tblSalaries[Job Type],J$19),0)</f>
        <v>69871.969144538423</v>
      </c>
      <c r="K69" s="53">
        <f>IFERROR(AVERAGEIFS(tblSalaries[Salary in USD],tblSalaries[clean Country],$D69,tblSalaries[Job Type],K$19),0)</f>
        <v>0</v>
      </c>
      <c r="L69" s="53">
        <f>IFERROR(AVERAGEIFS(tblSalaries[Salary in USD],tblSalaries[clean Country],$D69,tblSalaries[Job Type],L$19),0)</f>
        <v>0</v>
      </c>
      <c r="M69" s="53">
        <f>IFERROR(AVERAGEIFS(tblSalaries[Salary in USD],tblSalaries[clean Country],$D69,tblSalaries[Job Type],M$19),0)</f>
        <v>0</v>
      </c>
      <c r="N69" s="53">
        <f>IFERROR(AVERAGEIFS(tblSalaries[Salary in USD],tblSalaries[clean Country],$D69,tblSalaries[Job Type],N$19),0)</f>
        <v>0</v>
      </c>
      <c r="O69" s="54">
        <f>IFERROR(AVERAGEIFS(tblSalaries[Salary in USD],tblSalaries[clean Country],$D69,tblSalaries[Job Type],O$19),0)</f>
        <v>0</v>
      </c>
      <c r="P69"/>
      <c r="Q69"/>
    </row>
    <row r="70" spans="4:17">
      <c r="D70" s="49" t="s">
        <v>654</v>
      </c>
      <c r="E70" s="50">
        <f>AVERAGEIF(tblSalaries[clean Country],D70,tblSalaries[Salary in USD])</f>
        <v>67564.774036395989</v>
      </c>
      <c r="F70" s="50">
        <f>IFERROR(AVERAGEIFS(tblSalaries[Salary in USD],tblSalaries[clean Country],$D70,tblSalaries[Job Type],F$19),0)</f>
        <v>0</v>
      </c>
      <c r="G70" s="50">
        <f>IFERROR(AVERAGEIFS(tblSalaries[Salary in USD],tblSalaries[clean Country],$D70,tblSalaries[Job Type],G$19),0)</f>
        <v>67564.774036395989</v>
      </c>
      <c r="H70" s="50">
        <f>IFERROR(AVERAGEIFS(tblSalaries[Salary in USD],tblSalaries[clean Country],$D70,tblSalaries[Job Type],H$19),0)</f>
        <v>0</v>
      </c>
      <c r="I70" s="50">
        <f>IFERROR(AVERAGEIFS(tblSalaries[Salary in USD],tblSalaries[clean Country],$D70,tblSalaries[Job Type],I$19),0)</f>
        <v>0</v>
      </c>
      <c r="J70" s="50">
        <f>IFERROR(AVERAGEIFS(tblSalaries[Salary in USD],tblSalaries[clean Country],$D70,tblSalaries[Job Type],J$19),0)</f>
        <v>0</v>
      </c>
      <c r="K70" s="50">
        <f>IFERROR(AVERAGEIFS(tblSalaries[Salary in USD],tblSalaries[clean Country],$D70,tblSalaries[Job Type],K$19),0)</f>
        <v>0</v>
      </c>
      <c r="L70" s="50">
        <f>IFERROR(AVERAGEIFS(tblSalaries[Salary in USD],tblSalaries[clean Country],$D70,tblSalaries[Job Type],L$19),0)</f>
        <v>0</v>
      </c>
      <c r="M70" s="50">
        <f>IFERROR(AVERAGEIFS(tblSalaries[Salary in USD],tblSalaries[clean Country],$D70,tblSalaries[Job Type],M$19),0)</f>
        <v>0</v>
      </c>
      <c r="N70" s="50">
        <f>IFERROR(AVERAGEIFS(tblSalaries[Salary in USD],tblSalaries[clean Country],$D70,tblSalaries[Job Type],N$19),0)</f>
        <v>0</v>
      </c>
      <c r="O70" s="51">
        <f>IFERROR(AVERAGEIFS(tblSalaries[Salary in USD],tblSalaries[clean Country],$D70,tblSalaries[Job Type],O$19),0)</f>
        <v>0</v>
      </c>
      <c r="P70"/>
      <c r="Q70"/>
    </row>
    <row r="71" spans="4:17">
      <c r="D71" s="52" t="s">
        <v>1344</v>
      </c>
      <c r="E71" s="53">
        <f>AVERAGEIF(tblSalaries[clean Country],D71,tblSalaries[Salary in USD])</f>
        <v>51497.005988023957</v>
      </c>
      <c r="F71" s="53">
        <f>IFERROR(AVERAGEIFS(tblSalaries[Salary in USD],tblSalaries[clean Country],$D71,tblSalaries[Job Type],F$19),0)</f>
        <v>0</v>
      </c>
      <c r="G71" s="53">
        <f>IFERROR(AVERAGEIFS(tblSalaries[Salary in USD],tblSalaries[clean Country],$D71,tblSalaries[Job Type],G$19),0)</f>
        <v>0</v>
      </c>
      <c r="H71" s="53">
        <f>IFERROR(AVERAGEIFS(tblSalaries[Salary in USD],tblSalaries[clean Country],$D71,tblSalaries[Job Type],H$19),0)</f>
        <v>0</v>
      </c>
      <c r="I71" s="53">
        <f>IFERROR(AVERAGEIFS(tblSalaries[Salary in USD],tblSalaries[clean Country],$D71,tblSalaries[Job Type],I$19),0)</f>
        <v>0</v>
      </c>
      <c r="J71" s="53">
        <f>IFERROR(AVERAGEIFS(tblSalaries[Salary in USD],tblSalaries[clean Country],$D71,tblSalaries[Job Type],J$19),0)</f>
        <v>0</v>
      </c>
      <c r="K71" s="53">
        <f>IFERROR(AVERAGEIFS(tblSalaries[Salary in USD],tblSalaries[clean Country],$D71,tblSalaries[Job Type],K$19),0)</f>
        <v>0</v>
      </c>
      <c r="L71" s="53">
        <f>IFERROR(AVERAGEIFS(tblSalaries[Salary in USD],tblSalaries[clean Country],$D71,tblSalaries[Job Type],L$19),0)</f>
        <v>51497.005988023957</v>
      </c>
      <c r="M71" s="53">
        <f>IFERROR(AVERAGEIFS(tblSalaries[Salary in USD],tblSalaries[clean Country],$D71,tblSalaries[Job Type],M$19),0)</f>
        <v>0</v>
      </c>
      <c r="N71" s="53">
        <f>IFERROR(AVERAGEIFS(tblSalaries[Salary in USD],tblSalaries[clean Country],$D71,tblSalaries[Job Type],N$19),0)</f>
        <v>0</v>
      </c>
      <c r="O71" s="54">
        <f>IFERROR(AVERAGEIFS(tblSalaries[Salary in USD],tblSalaries[clean Country],$D71,tblSalaries[Job Type],O$19),0)</f>
        <v>0</v>
      </c>
      <c r="P71"/>
      <c r="Q71"/>
    </row>
    <row r="72" spans="4:17">
      <c r="D72" s="49" t="s">
        <v>1176</v>
      </c>
      <c r="E72" s="50">
        <f>AVERAGEIF(tblSalaries[clean Country],D72,tblSalaries[Salary in USD])</f>
        <v>35900</v>
      </c>
      <c r="F72" s="50">
        <f>IFERROR(AVERAGEIFS(tblSalaries[Salary in USD],tblSalaries[clean Country],$D72,tblSalaries[Job Type],F$19),0)</f>
        <v>0</v>
      </c>
      <c r="G72" s="50">
        <f>IFERROR(AVERAGEIFS(tblSalaries[Salary in USD],tblSalaries[clean Country],$D72,tblSalaries[Job Type],G$19),0)</f>
        <v>43000</v>
      </c>
      <c r="H72" s="50">
        <f>IFERROR(AVERAGEIFS(tblSalaries[Salary in USD],tblSalaries[clean Country],$D72,tblSalaries[Job Type],H$19),0)</f>
        <v>0</v>
      </c>
      <c r="I72" s="50">
        <f>IFERROR(AVERAGEIFS(tblSalaries[Salary in USD],tblSalaries[clean Country],$D72,tblSalaries[Job Type],I$19),0)</f>
        <v>15600</v>
      </c>
      <c r="J72" s="50">
        <f>IFERROR(AVERAGEIFS(tblSalaries[Salary in USD],tblSalaries[clean Country],$D72,tblSalaries[Job Type],J$19),0)</f>
        <v>0</v>
      </c>
      <c r="K72" s="50">
        <f>IFERROR(AVERAGEIFS(tblSalaries[Salary in USD],tblSalaries[clean Country],$D72,tblSalaries[Job Type],K$19),0)</f>
        <v>0</v>
      </c>
      <c r="L72" s="50">
        <f>IFERROR(AVERAGEIFS(tblSalaries[Salary in USD],tblSalaries[clean Country],$D72,tblSalaries[Job Type],L$19),0)</f>
        <v>42000</v>
      </c>
      <c r="M72" s="50">
        <f>IFERROR(AVERAGEIFS(tblSalaries[Salary in USD],tblSalaries[clean Country],$D72,tblSalaries[Job Type],M$19),0)</f>
        <v>0</v>
      </c>
      <c r="N72" s="50">
        <f>IFERROR(AVERAGEIFS(tblSalaries[Salary in USD],tblSalaries[clean Country],$D72,tblSalaries[Job Type],N$19),0)</f>
        <v>0</v>
      </c>
      <c r="O72" s="51">
        <f>IFERROR(AVERAGEIFS(tblSalaries[Salary in USD],tblSalaries[clean Country],$D72,tblSalaries[Job Type],O$19),0)</f>
        <v>0</v>
      </c>
      <c r="P72"/>
      <c r="Q72"/>
    </row>
    <row r="73" spans="4:17">
      <c r="D73" s="52" t="s">
        <v>1371</v>
      </c>
      <c r="E73" s="53">
        <f>AVERAGEIF(tblSalaries[clean Country],D73,tblSalaries[Salary in USD])</f>
        <v>4400</v>
      </c>
      <c r="F73" s="53">
        <f>IFERROR(AVERAGEIFS(tblSalaries[Salary in USD],tblSalaries[clean Country],$D73,tblSalaries[Job Type],F$19),0)</f>
        <v>0</v>
      </c>
      <c r="G73" s="53">
        <f>IFERROR(AVERAGEIFS(tblSalaries[Salary in USD],tblSalaries[clean Country],$D73,tblSalaries[Job Type],G$19),0)</f>
        <v>0</v>
      </c>
      <c r="H73" s="53">
        <f>IFERROR(AVERAGEIFS(tblSalaries[Salary in USD],tblSalaries[clean Country],$D73,tblSalaries[Job Type],H$19),0)</f>
        <v>0</v>
      </c>
      <c r="I73" s="53">
        <f>IFERROR(AVERAGEIFS(tblSalaries[Salary in USD],tblSalaries[clean Country],$D73,tblSalaries[Job Type],I$19),0)</f>
        <v>0</v>
      </c>
      <c r="J73" s="53">
        <f>IFERROR(AVERAGEIFS(tblSalaries[Salary in USD],tblSalaries[clean Country],$D73,tblSalaries[Job Type],J$19),0)</f>
        <v>0</v>
      </c>
      <c r="K73" s="53">
        <f>IFERROR(AVERAGEIFS(tblSalaries[Salary in USD],tblSalaries[clean Country],$D73,tblSalaries[Job Type],K$19),0)</f>
        <v>0</v>
      </c>
      <c r="L73" s="53">
        <f>IFERROR(AVERAGEIFS(tblSalaries[Salary in USD],tblSalaries[clean Country],$D73,tblSalaries[Job Type],L$19),0)</f>
        <v>4400</v>
      </c>
      <c r="M73" s="53">
        <f>IFERROR(AVERAGEIFS(tblSalaries[Salary in USD],tblSalaries[clean Country],$D73,tblSalaries[Job Type],M$19),0)</f>
        <v>0</v>
      </c>
      <c r="N73" s="53">
        <f>IFERROR(AVERAGEIFS(tblSalaries[Salary in USD],tblSalaries[clean Country],$D73,tblSalaries[Job Type],N$19),0)</f>
        <v>0</v>
      </c>
      <c r="O73" s="54">
        <f>IFERROR(AVERAGEIFS(tblSalaries[Salary in USD],tblSalaries[clean Country],$D73,tblSalaries[Job Type],O$19),0)</f>
        <v>0</v>
      </c>
      <c r="P73"/>
      <c r="Q73"/>
    </row>
    <row r="74" spans="4:17">
      <c r="D74" s="49" t="s">
        <v>1745</v>
      </c>
      <c r="E74" s="50">
        <f>AVERAGEIF(tblSalaries[clean Country],D74,tblSalaries[Salary in USD])</f>
        <v>177600</v>
      </c>
      <c r="F74" s="50">
        <f>IFERROR(AVERAGEIFS(tblSalaries[Salary in USD],tblSalaries[clean Country],$D74,tblSalaries[Job Type],F$19),0)</f>
        <v>177600</v>
      </c>
      <c r="G74" s="50">
        <f>IFERROR(AVERAGEIFS(tblSalaries[Salary in USD],tblSalaries[clean Country],$D74,tblSalaries[Job Type],G$19),0)</f>
        <v>0</v>
      </c>
      <c r="H74" s="50">
        <f>IFERROR(AVERAGEIFS(tblSalaries[Salary in USD],tblSalaries[clean Country],$D74,tblSalaries[Job Type],H$19),0)</f>
        <v>0</v>
      </c>
      <c r="I74" s="50">
        <f>IFERROR(AVERAGEIFS(tblSalaries[Salary in USD],tblSalaries[clean Country],$D74,tblSalaries[Job Type],I$19),0)</f>
        <v>0</v>
      </c>
      <c r="J74" s="50">
        <f>IFERROR(AVERAGEIFS(tblSalaries[Salary in USD],tblSalaries[clean Country],$D74,tblSalaries[Job Type],J$19),0)</f>
        <v>0</v>
      </c>
      <c r="K74" s="50">
        <f>IFERROR(AVERAGEIFS(tblSalaries[Salary in USD],tblSalaries[clean Country],$D74,tblSalaries[Job Type],K$19),0)</f>
        <v>0</v>
      </c>
      <c r="L74" s="50">
        <f>IFERROR(AVERAGEIFS(tblSalaries[Salary in USD],tblSalaries[clean Country],$D74,tblSalaries[Job Type],L$19),0)</f>
        <v>0</v>
      </c>
      <c r="M74" s="50">
        <f>IFERROR(AVERAGEIFS(tblSalaries[Salary in USD],tblSalaries[clean Country],$D74,tblSalaries[Job Type],M$19),0)</f>
        <v>0</v>
      </c>
      <c r="N74" s="50">
        <f>IFERROR(AVERAGEIFS(tblSalaries[Salary in USD],tblSalaries[clean Country],$D74,tblSalaries[Job Type],N$19),0)</f>
        <v>0</v>
      </c>
      <c r="O74" s="51">
        <f>IFERROR(AVERAGEIFS(tblSalaries[Salary in USD],tblSalaries[clean Country],$D74,tblSalaries[Job Type],O$19),0)</f>
        <v>0</v>
      </c>
      <c r="P74"/>
      <c r="Q74"/>
    </row>
    <row r="75" spans="4:17">
      <c r="D75" s="52" t="s">
        <v>1700</v>
      </c>
      <c r="E75" s="53">
        <f>AVERAGEIF(tblSalaries[clean Country],D75,tblSalaries[Salary in USD])</f>
        <v>24864</v>
      </c>
      <c r="F75" s="53">
        <f>IFERROR(AVERAGEIFS(tblSalaries[Salary in USD],tblSalaries[clean Country],$D75,tblSalaries[Job Type],F$19),0)</f>
        <v>0</v>
      </c>
      <c r="G75" s="53">
        <f>IFERROR(AVERAGEIFS(tblSalaries[Salary in USD],tblSalaries[clean Country],$D75,tblSalaries[Job Type],G$19),0)</f>
        <v>0</v>
      </c>
      <c r="H75" s="53">
        <f>IFERROR(AVERAGEIFS(tblSalaries[Salary in USD],tblSalaries[clean Country],$D75,tblSalaries[Job Type],H$19),0)</f>
        <v>0</v>
      </c>
      <c r="I75" s="53">
        <f>IFERROR(AVERAGEIFS(tblSalaries[Salary in USD],tblSalaries[clean Country],$D75,tblSalaries[Job Type],I$19),0)</f>
        <v>0</v>
      </c>
      <c r="J75" s="53">
        <f>IFERROR(AVERAGEIFS(tblSalaries[Salary in USD],tblSalaries[clean Country],$D75,tblSalaries[Job Type],J$19),0)</f>
        <v>0</v>
      </c>
      <c r="K75" s="53">
        <f>IFERROR(AVERAGEIFS(tblSalaries[Salary in USD],tblSalaries[clean Country],$D75,tblSalaries[Job Type],K$19),0)</f>
        <v>0</v>
      </c>
      <c r="L75" s="53">
        <f>IFERROR(AVERAGEIFS(tblSalaries[Salary in USD],tblSalaries[clean Country],$D75,tblSalaries[Job Type],L$19),0)</f>
        <v>24864</v>
      </c>
      <c r="M75" s="53">
        <f>IFERROR(AVERAGEIFS(tblSalaries[Salary in USD],tblSalaries[clean Country],$D75,tblSalaries[Job Type],M$19),0)</f>
        <v>0</v>
      </c>
      <c r="N75" s="53">
        <f>IFERROR(AVERAGEIFS(tblSalaries[Salary in USD],tblSalaries[clean Country],$D75,tblSalaries[Job Type],N$19),0)</f>
        <v>0</v>
      </c>
      <c r="O75" s="54">
        <f>IFERROR(AVERAGEIFS(tblSalaries[Salary in USD],tblSalaries[clean Country],$D75,tblSalaries[Job Type],O$19),0)</f>
        <v>0</v>
      </c>
      <c r="P75"/>
      <c r="Q75"/>
    </row>
    <row r="76" spans="4:17">
      <c r="D76" s="49" t="s">
        <v>818</v>
      </c>
      <c r="E76" s="50">
        <f>AVERAGEIF(tblSalaries[clean Country],D76,tblSalaries[Salary in USD])</f>
        <v>15000</v>
      </c>
      <c r="F76" s="50">
        <f>IFERROR(AVERAGEIFS(tblSalaries[Salary in USD],tblSalaries[clean Country],$D76,tblSalaries[Job Type],F$19),0)</f>
        <v>15000</v>
      </c>
      <c r="G76" s="50">
        <f>IFERROR(AVERAGEIFS(tblSalaries[Salary in USD],tblSalaries[clean Country],$D76,tblSalaries[Job Type],G$19),0)</f>
        <v>0</v>
      </c>
      <c r="H76" s="50">
        <f>IFERROR(AVERAGEIFS(tblSalaries[Salary in USD],tblSalaries[clean Country],$D76,tblSalaries[Job Type],H$19),0)</f>
        <v>0</v>
      </c>
      <c r="I76" s="50">
        <f>IFERROR(AVERAGEIFS(tblSalaries[Salary in USD],tblSalaries[clean Country],$D76,tblSalaries[Job Type],I$19),0)</f>
        <v>0</v>
      </c>
      <c r="J76" s="50">
        <f>IFERROR(AVERAGEIFS(tblSalaries[Salary in USD],tblSalaries[clean Country],$D76,tblSalaries[Job Type],J$19),0)</f>
        <v>0</v>
      </c>
      <c r="K76" s="50">
        <f>IFERROR(AVERAGEIFS(tblSalaries[Salary in USD],tblSalaries[clean Country],$D76,tblSalaries[Job Type],K$19),0)</f>
        <v>0</v>
      </c>
      <c r="L76" s="50">
        <f>IFERROR(AVERAGEIFS(tblSalaries[Salary in USD],tblSalaries[clean Country],$D76,tblSalaries[Job Type],L$19),0)</f>
        <v>0</v>
      </c>
      <c r="M76" s="50">
        <f>IFERROR(AVERAGEIFS(tblSalaries[Salary in USD],tblSalaries[clean Country],$D76,tblSalaries[Job Type],M$19),0)</f>
        <v>0</v>
      </c>
      <c r="N76" s="50">
        <f>IFERROR(AVERAGEIFS(tblSalaries[Salary in USD],tblSalaries[clean Country],$D76,tblSalaries[Job Type],N$19),0)</f>
        <v>0</v>
      </c>
      <c r="O76" s="51">
        <f>IFERROR(AVERAGEIFS(tblSalaries[Salary in USD],tblSalaries[clean Country],$D76,tblSalaries[Job Type],O$19),0)</f>
        <v>0</v>
      </c>
      <c r="P76"/>
      <c r="Q76"/>
    </row>
    <row r="77" spans="4:17">
      <c r="D77" s="52" t="s">
        <v>1131</v>
      </c>
      <c r="E77" s="53">
        <f>AVERAGEIF(tblSalaries[clean Country],D77,tblSalaries[Salary in USD])</f>
        <v>24996.133222785022</v>
      </c>
      <c r="F77" s="53">
        <f>IFERROR(AVERAGEIFS(tblSalaries[Salary in USD],tblSalaries[clean Country],$D77,tblSalaries[Job Type],F$19),0)</f>
        <v>0</v>
      </c>
      <c r="G77" s="53">
        <f>IFERROR(AVERAGEIFS(tblSalaries[Salary in USD],tblSalaries[clean Country],$D77,tblSalaries[Job Type],G$19),0)</f>
        <v>30000</v>
      </c>
      <c r="H77" s="53">
        <f>IFERROR(AVERAGEIFS(tblSalaries[Salary in USD],tblSalaries[clean Country],$D77,tblSalaries[Job Type],H$19),0)</f>
        <v>0</v>
      </c>
      <c r="I77" s="53">
        <f>IFERROR(AVERAGEIFS(tblSalaries[Salary in USD],tblSalaries[clean Country],$D77,tblSalaries[Job Type],I$19),0)</f>
        <v>0</v>
      </c>
      <c r="J77" s="53">
        <f>IFERROR(AVERAGEIFS(tblSalaries[Salary in USD],tblSalaries[clean Country],$D77,tblSalaries[Job Type],J$19),0)</f>
        <v>35000</v>
      </c>
      <c r="K77" s="53">
        <f>IFERROR(AVERAGEIFS(tblSalaries[Salary in USD],tblSalaries[clean Country],$D77,tblSalaries[Job Type],K$19),0)</f>
        <v>11404.820437438224</v>
      </c>
      <c r="L77" s="53">
        <f>IFERROR(AVERAGEIFS(tblSalaries[Salary in USD],tblSalaries[clean Country],$D77,tblSalaries[Job Type],L$19),0)</f>
        <v>24642.02803051423</v>
      </c>
      <c r="M77" s="53">
        <f>IFERROR(AVERAGEIFS(tblSalaries[Salary in USD],tblSalaries[clean Country],$D77,tblSalaries[Job Type],M$19),0)</f>
        <v>0</v>
      </c>
      <c r="N77" s="53">
        <f>IFERROR(AVERAGEIFS(tblSalaries[Salary in USD],tblSalaries[clean Country],$D77,tblSalaries[Job Type],N$19),0)</f>
        <v>0</v>
      </c>
      <c r="O77" s="54">
        <f>IFERROR(AVERAGEIFS(tblSalaries[Salary in USD],tblSalaries[clean Country],$D77,tblSalaries[Job Type],O$19),0)</f>
        <v>0</v>
      </c>
      <c r="P77"/>
      <c r="Q77"/>
    </row>
    <row r="78" spans="4:17">
      <c r="D78" s="49" t="s">
        <v>1771</v>
      </c>
      <c r="E78" s="50">
        <f>AVERAGEIF(tblSalaries[clean Country],D78,tblSalaries[Salary in USD])</f>
        <v>9376.2513877177607</v>
      </c>
      <c r="F78" s="50">
        <f>IFERROR(AVERAGEIFS(tblSalaries[Salary in USD],tblSalaries[clean Country],$D78,tblSalaries[Job Type],F$19),0)</f>
        <v>0</v>
      </c>
      <c r="G78" s="50">
        <f>IFERROR(AVERAGEIFS(tblSalaries[Salary in USD],tblSalaries[clean Country],$D78,tblSalaries[Job Type],G$19),0)</f>
        <v>0</v>
      </c>
      <c r="H78" s="50">
        <f>IFERROR(AVERAGEIFS(tblSalaries[Salary in USD],tblSalaries[clean Country],$D78,tblSalaries[Job Type],H$19),0)</f>
        <v>0</v>
      </c>
      <c r="I78" s="50">
        <f>IFERROR(AVERAGEIFS(tblSalaries[Salary in USD],tblSalaries[clean Country],$D78,tblSalaries[Job Type],I$19),0)</f>
        <v>0</v>
      </c>
      <c r="J78" s="50">
        <f>IFERROR(AVERAGEIFS(tblSalaries[Salary in USD],tblSalaries[clean Country],$D78,tblSalaries[Job Type],J$19),0)</f>
        <v>0</v>
      </c>
      <c r="K78" s="50">
        <f>IFERROR(AVERAGEIFS(tblSalaries[Salary in USD],tblSalaries[clean Country],$D78,tblSalaries[Job Type],K$19),0)</f>
        <v>9376.2513877177607</v>
      </c>
      <c r="L78" s="50">
        <f>IFERROR(AVERAGEIFS(tblSalaries[Salary in USD],tblSalaries[clean Country],$D78,tblSalaries[Job Type],L$19),0)</f>
        <v>0</v>
      </c>
      <c r="M78" s="50">
        <f>IFERROR(AVERAGEIFS(tblSalaries[Salary in USD],tblSalaries[clean Country],$D78,tblSalaries[Job Type],M$19),0)</f>
        <v>0</v>
      </c>
      <c r="N78" s="50">
        <f>IFERROR(AVERAGEIFS(tblSalaries[Salary in USD],tblSalaries[clean Country],$D78,tblSalaries[Job Type],N$19),0)</f>
        <v>0</v>
      </c>
      <c r="O78" s="51">
        <f>IFERROR(AVERAGEIFS(tblSalaries[Salary in USD],tblSalaries[clean Country],$D78,tblSalaries[Job Type],O$19),0)</f>
        <v>0</v>
      </c>
      <c r="P78"/>
      <c r="Q78"/>
    </row>
    <row r="79" spans="4:17">
      <c r="D79" s="52" t="s">
        <v>166</v>
      </c>
      <c r="E79" s="53">
        <f>AVERAGEIF(tblSalaries[clean Country],D79,tblSalaries[Salary in USD])</f>
        <v>32138.498288519273</v>
      </c>
      <c r="F79" s="53">
        <f>IFERROR(AVERAGEIFS(tblSalaries[Salary in USD],tblSalaries[clean Country],$D79,tblSalaries[Job Type],F$19),0)</f>
        <v>15500</v>
      </c>
      <c r="G79" s="53">
        <f>IFERROR(AVERAGEIFS(tblSalaries[Salary in USD],tblSalaries[clean Country],$D79,tblSalaries[Job Type],G$19),0)</f>
        <v>24471.245721298183</v>
      </c>
      <c r="H79" s="53">
        <f>IFERROR(AVERAGEIFS(tblSalaries[Salary in USD],tblSalaries[clean Country],$D79,tblSalaries[Job Type],H$19),0)</f>
        <v>0</v>
      </c>
      <c r="I79" s="53">
        <f>IFERROR(AVERAGEIFS(tblSalaries[Salary in USD],tblSalaries[clean Country],$D79,tblSalaries[Job Type],I$19),0)</f>
        <v>0</v>
      </c>
      <c r="J79" s="53">
        <f>IFERROR(AVERAGEIFS(tblSalaries[Salary in USD],tblSalaries[clean Country],$D79,tblSalaries[Job Type],J$19),0)</f>
        <v>72500</v>
      </c>
      <c r="K79" s="53">
        <f>IFERROR(AVERAGEIFS(tblSalaries[Salary in USD],tblSalaries[clean Country],$D79,tblSalaries[Job Type],K$19),0)</f>
        <v>0</v>
      </c>
      <c r="L79" s="53">
        <f>IFERROR(AVERAGEIFS(tblSalaries[Salary in USD],tblSalaries[clean Country],$D79,tblSalaries[Job Type],L$19),0)</f>
        <v>21000</v>
      </c>
      <c r="M79" s="53">
        <f>IFERROR(AVERAGEIFS(tblSalaries[Salary in USD],tblSalaries[clean Country],$D79,tblSalaries[Job Type],M$19),0)</f>
        <v>0</v>
      </c>
      <c r="N79" s="53">
        <f>IFERROR(AVERAGEIFS(tblSalaries[Salary in USD],tblSalaries[clean Country],$D79,tblSalaries[Job Type],N$19),0)</f>
        <v>0</v>
      </c>
      <c r="O79" s="54">
        <f>IFERROR(AVERAGEIFS(tblSalaries[Salary in USD],tblSalaries[clean Country],$D79,tblSalaries[Job Type],O$19),0)</f>
        <v>0</v>
      </c>
      <c r="P79"/>
      <c r="Q79"/>
    </row>
    <row r="80" spans="4:17">
      <c r="D80" s="49" t="s">
        <v>1411</v>
      </c>
      <c r="E80" s="50">
        <f>AVERAGEIF(tblSalaries[clean Country],D80,tblSalaries[Salary in USD])</f>
        <v>7261.724659606657</v>
      </c>
      <c r="F80" s="50">
        <f>IFERROR(AVERAGEIFS(tblSalaries[Salary in USD],tblSalaries[clean Country],$D80,tblSalaries[Job Type],F$19),0)</f>
        <v>0</v>
      </c>
      <c r="G80" s="50">
        <f>IFERROR(AVERAGEIFS(tblSalaries[Salary in USD],tblSalaries[clean Country],$D80,tblSalaries[Job Type],G$19),0)</f>
        <v>7261.724659606657</v>
      </c>
      <c r="H80" s="50">
        <f>IFERROR(AVERAGEIFS(tblSalaries[Salary in USD],tblSalaries[clean Country],$D80,tblSalaries[Job Type],H$19),0)</f>
        <v>0</v>
      </c>
      <c r="I80" s="50">
        <f>IFERROR(AVERAGEIFS(tblSalaries[Salary in USD],tblSalaries[clean Country],$D80,tblSalaries[Job Type],I$19),0)</f>
        <v>0</v>
      </c>
      <c r="J80" s="50">
        <f>IFERROR(AVERAGEIFS(tblSalaries[Salary in USD],tblSalaries[clean Country],$D80,tblSalaries[Job Type],J$19),0)</f>
        <v>0</v>
      </c>
      <c r="K80" s="50">
        <f>IFERROR(AVERAGEIFS(tblSalaries[Salary in USD],tblSalaries[clean Country],$D80,tblSalaries[Job Type],K$19),0)</f>
        <v>0</v>
      </c>
      <c r="L80" s="50">
        <f>IFERROR(AVERAGEIFS(tblSalaries[Salary in USD],tblSalaries[clean Country],$D80,tblSalaries[Job Type],L$19),0)</f>
        <v>0</v>
      </c>
      <c r="M80" s="50">
        <f>IFERROR(AVERAGEIFS(tblSalaries[Salary in USD],tblSalaries[clean Country],$D80,tblSalaries[Job Type],M$19),0)</f>
        <v>0</v>
      </c>
      <c r="N80" s="50">
        <f>IFERROR(AVERAGEIFS(tblSalaries[Salary in USD],tblSalaries[clean Country],$D80,tblSalaries[Job Type],N$19),0)</f>
        <v>0</v>
      </c>
      <c r="O80" s="51">
        <f>IFERROR(AVERAGEIFS(tblSalaries[Salary in USD],tblSalaries[clean Country],$D80,tblSalaries[Job Type],O$19),0)</f>
        <v>0</v>
      </c>
      <c r="P80"/>
      <c r="Q80"/>
    </row>
    <row r="81" spans="4:17">
      <c r="D81" s="52" t="s">
        <v>1291</v>
      </c>
      <c r="E81" s="53">
        <f>AVERAGEIF(tblSalaries[clean Country],D81,tblSalaries[Salary in USD])</f>
        <v>13500</v>
      </c>
      <c r="F81" s="53">
        <f>IFERROR(AVERAGEIFS(tblSalaries[Salary in USD],tblSalaries[clean Country],$D81,tblSalaries[Job Type],F$19),0)</f>
        <v>0</v>
      </c>
      <c r="G81" s="53">
        <f>IFERROR(AVERAGEIFS(tblSalaries[Salary in USD],tblSalaries[clean Country],$D81,tblSalaries[Job Type],G$19),0)</f>
        <v>0</v>
      </c>
      <c r="H81" s="53">
        <f>IFERROR(AVERAGEIFS(tblSalaries[Salary in USD],tblSalaries[clean Country],$D81,tblSalaries[Job Type],H$19),0)</f>
        <v>0</v>
      </c>
      <c r="I81" s="53">
        <f>IFERROR(AVERAGEIFS(tblSalaries[Salary in USD],tblSalaries[clean Country],$D81,tblSalaries[Job Type],I$19),0)</f>
        <v>0</v>
      </c>
      <c r="J81" s="53">
        <f>IFERROR(AVERAGEIFS(tblSalaries[Salary in USD],tblSalaries[clean Country],$D81,tblSalaries[Job Type],J$19),0)</f>
        <v>0</v>
      </c>
      <c r="K81" s="53">
        <f>IFERROR(AVERAGEIFS(tblSalaries[Salary in USD],tblSalaries[clean Country],$D81,tblSalaries[Job Type],K$19),0)</f>
        <v>0</v>
      </c>
      <c r="L81" s="53">
        <f>IFERROR(AVERAGEIFS(tblSalaries[Salary in USD],tblSalaries[clean Country],$D81,tblSalaries[Job Type],L$19),0)</f>
        <v>13500</v>
      </c>
      <c r="M81" s="53">
        <f>IFERROR(AVERAGEIFS(tblSalaries[Salary in USD],tblSalaries[clean Country],$D81,tblSalaries[Job Type],M$19),0)</f>
        <v>0</v>
      </c>
      <c r="N81" s="53">
        <f>IFERROR(AVERAGEIFS(tblSalaries[Salary in USD],tblSalaries[clean Country],$D81,tblSalaries[Job Type],N$19),0)</f>
        <v>0</v>
      </c>
      <c r="O81" s="54">
        <f>IFERROR(AVERAGEIFS(tblSalaries[Salary in USD],tblSalaries[clean Country],$D81,tblSalaries[Job Type],O$19),0)</f>
        <v>0</v>
      </c>
      <c r="P81"/>
      <c r="Q81"/>
    </row>
    <row r="82" spans="4:17">
      <c r="D82" s="49" t="s">
        <v>1731</v>
      </c>
      <c r="E82" s="50">
        <f>AVERAGEIF(tblSalaries[clean Country],D82,tblSalaries[Salary in USD])</f>
        <v>13745.704467353951</v>
      </c>
      <c r="F82" s="50">
        <f>IFERROR(AVERAGEIFS(tblSalaries[Salary in USD],tblSalaries[clean Country],$D82,tblSalaries[Job Type],F$19),0)</f>
        <v>0</v>
      </c>
      <c r="G82" s="50">
        <f>IFERROR(AVERAGEIFS(tblSalaries[Salary in USD],tblSalaries[clean Country],$D82,tblSalaries[Job Type],G$19),0)</f>
        <v>0</v>
      </c>
      <c r="H82" s="50">
        <f>IFERROR(AVERAGEIFS(tblSalaries[Salary in USD],tblSalaries[clean Country],$D82,tblSalaries[Job Type],H$19),0)</f>
        <v>0</v>
      </c>
      <c r="I82" s="50">
        <f>IFERROR(AVERAGEIFS(tblSalaries[Salary in USD],tblSalaries[clean Country],$D82,tblSalaries[Job Type],I$19),0)</f>
        <v>13745.704467353951</v>
      </c>
      <c r="J82" s="50">
        <f>IFERROR(AVERAGEIFS(tblSalaries[Salary in USD],tblSalaries[clean Country],$D82,tblSalaries[Job Type],J$19),0)</f>
        <v>0</v>
      </c>
      <c r="K82" s="50">
        <f>IFERROR(AVERAGEIFS(tblSalaries[Salary in USD],tblSalaries[clean Country],$D82,tblSalaries[Job Type],K$19),0)</f>
        <v>0</v>
      </c>
      <c r="L82" s="50">
        <f>IFERROR(AVERAGEIFS(tblSalaries[Salary in USD],tblSalaries[clean Country],$D82,tblSalaries[Job Type],L$19),0)</f>
        <v>0</v>
      </c>
      <c r="M82" s="50">
        <f>IFERROR(AVERAGEIFS(tblSalaries[Salary in USD],tblSalaries[clean Country],$D82,tblSalaries[Job Type],M$19),0)</f>
        <v>0</v>
      </c>
      <c r="N82" s="50">
        <f>IFERROR(AVERAGEIFS(tblSalaries[Salary in USD],tblSalaries[clean Country],$D82,tblSalaries[Job Type],N$19),0)</f>
        <v>0</v>
      </c>
      <c r="O82" s="51">
        <f>IFERROR(AVERAGEIFS(tblSalaries[Salary in USD],tblSalaries[clean Country],$D82,tblSalaries[Job Type],O$19),0)</f>
        <v>0</v>
      </c>
      <c r="P82"/>
      <c r="Q82"/>
    </row>
    <row r="83" spans="4:17">
      <c r="D83" s="52" t="s">
        <v>4025</v>
      </c>
      <c r="E83" s="53">
        <f>AVERAGEIF(tblSalaries[clean Country],D83,tblSalaries[Salary in USD])</f>
        <v>24000</v>
      </c>
      <c r="F83" s="53">
        <f>IFERROR(AVERAGEIFS(tblSalaries[Salary in USD],tblSalaries[clean Country],$D83,tblSalaries[Job Type],F$19),0)</f>
        <v>0</v>
      </c>
      <c r="G83" s="53">
        <f>IFERROR(AVERAGEIFS(tblSalaries[Salary in USD],tblSalaries[clean Country],$D83,tblSalaries[Job Type],G$19),0)</f>
        <v>0</v>
      </c>
      <c r="H83" s="53">
        <f>IFERROR(AVERAGEIFS(tblSalaries[Salary in USD],tblSalaries[clean Country],$D83,tblSalaries[Job Type],H$19),0)</f>
        <v>0</v>
      </c>
      <c r="I83" s="53">
        <f>IFERROR(AVERAGEIFS(tblSalaries[Salary in USD],tblSalaries[clean Country],$D83,tblSalaries[Job Type],I$19),0)</f>
        <v>0</v>
      </c>
      <c r="J83" s="53">
        <f>IFERROR(AVERAGEIFS(tblSalaries[Salary in USD],tblSalaries[clean Country],$D83,tblSalaries[Job Type],J$19),0)</f>
        <v>0</v>
      </c>
      <c r="K83" s="53">
        <f>IFERROR(AVERAGEIFS(tblSalaries[Salary in USD],tblSalaries[clean Country],$D83,tblSalaries[Job Type],K$19),0)</f>
        <v>24000</v>
      </c>
      <c r="L83" s="53">
        <f>IFERROR(AVERAGEIFS(tblSalaries[Salary in USD],tblSalaries[clean Country],$D83,tblSalaries[Job Type],L$19),0)</f>
        <v>0</v>
      </c>
      <c r="M83" s="53">
        <f>IFERROR(AVERAGEIFS(tblSalaries[Salary in USD],tblSalaries[clean Country],$D83,tblSalaries[Job Type],M$19),0)</f>
        <v>0</v>
      </c>
      <c r="N83" s="53">
        <f>IFERROR(AVERAGEIFS(tblSalaries[Salary in USD],tblSalaries[clean Country],$D83,tblSalaries[Job Type],N$19),0)</f>
        <v>0</v>
      </c>
      <c r="O83" s="54">
        <f>IFERROR(AVERAGEIFS(tblSalaries[Salary in USD],tblSalaries[clean Country],$D83,tblSalaries[Job Type],O$19),0)</f>
        <v>0</v>
      </c>
      <c r="P83"/>
      <c r="Q83"/>
    </row>
    <row r="84" spans="4:17">
      <c r="D84" s="49" t="s">
        <v>1444</v>
      </c>
      <c r="E84" s="50">
        <f>AVERAGEIF(tblSalaries[clean Country],D84,tblSalaries[Salary in USD])</f>
        <v>17700</v>
      </c>
      <c r="F84" s="50">
        <f>IFERROR(AVERAGEIFS(tblSalaries[Salary in USD],tblSalaries[clean Country],$D84,tblSalaries[Job Type],F$19),0)</f>
        <v>0</v>
      </c>
      <c r="G84" s="50">
        <f>IFERROR(AVERAGEIFS(tblSalaries[Salary in USD],tblSalaries[clean Country],$D84,tblSalaries[Job Type],G$19),0)</f>
        <v>0</v>
      </c>
      <c r="H84" s="50">
        <f>IFERROR(AVERAGEIFS(tblSalaries[Salary in USD],tblSalaries[clean Country],$D84,tblSalaries[Job Type],H$19),0)</f>
        <v>0</v>
      </c>
      <c r="I84" s="50">
        <f>IFERROR(AVERAGEIFS(tblSalaries[Salary in USD],tblSalaries[clean Country],$D84,tblSalaries[Job Type],I$19),0)</f>
        <v>0</v>
      </c>
      <c r="J84" s="50">
        <f>IFERROR(AVERAGEIFS(tblSalaries[Salary in USD],tblSalaries[clean Country],$D84,tblSalaries[Job Type],J$19),0)</f>
        <v>0</v>
      </c>
      <c r="K84" s="50">
        <f>IFERROR(AVERAGEIFS(tblSalaries[Salary in USD],tblSalaries[clean Country],$D84,tblSalaries[Job Type],K$19),0)</f>
        <v>0</v>
      </c>
      <c r="L84" s="50">
        <f>IFERROR(AVERAGEIFS(tblSalaries[Salary in USD],tblSalaries[clean Country],$D84,tblSalaries[Job Type],L$19),0)</f>
        <v>17700</v>
      </c>
      <c r="M84" s="50">
        <f>IFERROR(AVERAGEIFS(tblSalaries[Salary in USD],tblSalaries[clean Country],$D84,tblSalaries[Job Type],M$19),0)</f>
        <v>0</v>
      </c>
      <c r="N84" s="50">
        <f>IFERROR(AVERAGEIFS(tblSalaries[Salary in USD],tblSalaries[clean Country],$D84,tblSalaries[Job Type],N$19),0)</f>
        <v>0</v>
      </c>
      <c r="O84" s="51">
        <f>IFERROR(AVERAGEIFS(tblSalaries[Salary in USD],tblSalaries[clean Country],$D84,tblSalaries[Job Type],O$19),0)</f>
        <v>0</v>
      </c>
      <c r="P84"/>
      <c r="Q84"/>
    </row>
    <row r="85" spans="4:17">
      <c r="D85" s="52" t="s">
        <v>1679</v>
      </c>
      <c r="E85" s="53">
        <f>AVERAGEIF(tblSalaries[clean Country],D85,tblSalaries[Salary in USD])</f>
        <v>12000</v>
      </c>
      <c r="F85" s="53">
        <f>IFERROR(AVERAGEIFS(tblSalaries[Salary in USD],tblSalaries[clean Country],$D85,tblSalaries[Job Type],F$19),0)</f>
        <v>0</v>
      </c>
      <c r="G85" s="53">
        <f>IFERROR(AVERAGEIFS(tblSalaries[Salary in USD],tblSalaries[clean Country],$D85,tblSalaries[Job Type],G$19),0)</f>
        <v>12000</v>
      </c>
      <c r="H85" s="53">
        <f>IFERROR(AVERAGEIFS(tblSalaries[Salary in USD],tblSalaries[clean Country],$D85,tblSalaries[Job Type],H$19),0)</f>
        <v>0</v>
      </c>
      <c r="I85" s="53">
        <f>IFERROR(AVERAGEIFS(tblSalaries[Salary in USD],tblSalaries[clean Country],$D85,tblSalaries[Job Type],I$19),0)</f>
        <v>0</v>
      </c>
      <c r="J85" s="53">
        <f>IFERROR(AVERAGEIFS(tblSalaries[Salary in USD],tblSalaries[clean Country],$D85,tblSalaries[Job Type],J$19),0)</f>
        <v>0</v>
      </c>
      <c r="K85" s="53">
        <f>IFERROR(AVERAGEIFS(tblSalaries[Salary in USD],tblSalaries[clean Country],$D85,tblSalaries[Job Type],K$19),0)</f>
        <v>0</v>
      </c>
      <c r="L85" s="53">
        <f>IFERROR(AVERAGEIFS(tblSalaries[Salary in USD],tblSalaries[clean Country],$D85,tblSalaries[Job Type],L$19),0)</f>
        <v>0</v>
      </c>
      <c r="M85" s="53">
        <f>IFERROR(AVERAGEIFS(tblSalaries[Salary in USD],tblSalaries[clean Country],$D85,tblSalaries[Job Type],M$19),0)</f>
        <v>0</v>
      </c>
      <c r="N85" s="53">
        <f>IFERROR(AVERAGEIFS(tblSalaries[Salary in USD],tblSalaries[clean Country],$D85,tblSalaries[Job Type],N$19),0)</f>
        <v>0</v>
      </c>
      <c r="O85" s="54">
        <f>IFERROR(AVERAGEIFS(tblSalaries[Salary in USD],tblSalaries[clean Country],$D85,tblSalaries[Job Type],O$19),0)</f>
        <v>0</v>
      </c>
      <c r="P85"/>
      <c r="Q85"/>
    </row>
    <row r="86" spans="4:17">
      <c r="D86" s="49" t="s">
        <v>628</v>
      </c>
      <c r="E86" s="50">
        <f>AVERAGEIF(tblSalaries[clean Country],D86,tblSalaries[Salary in USD])</f>
        <v>73006.431203838249</v>
      </c>
      <c r="F86" s="50">
        <f>IFERROR(AVERAGEIFS(tblSalaries[Salary in USD],tblSalaries[clean Country],$D86,tblSalaries[Job Type],F$19),0)</f>
        <v>62564.631571458704</v>
      </c>
      <c r="G86" s="50">
        <f>IFERROR(AVERAGEIFS(tblSalaries[Salary in USD],tblSalaries[clean Country],$D86,tblSalaries[Job Type],G$19),0)</f>
        <v>62090.772580714809</v>
      </c>
      <c r="H86" s="50">
        <f>IFERROR(AVERAGEIFS(tblSalaries[Salary in USD],tblSalaries[clean Country],$D86,tblSalaries[Job Type],H$19),0)</f>
        <v>38111.983169748237</v>
      </c>
      <c r="I86" s="50">
        <f>IFERROR(AVERAGEIFS(tblSalaries[Salary in USD],tblSalaries[clean Country],$D86,tblSalaries[Job Type],I$19),0)</f>
        <v>71142.368583530042</v>
      </c>
      <c r="J86" s="50">
        <f>IFERROR(AVERAGEIFS(tblSalaries[Salary in USD],tblSalaries[clean Country],$D86,tblSalaries[Job Type],J$19),0)</f>
        <v>0</v>
      </c>
      <c r="K86" s="50">
        <f>IFERROR(AVERAGEIFS(tblSalaries[Salary in USD],tblSalaries[clean Country],$D86,tblSalaries[Job Type],K$19),0)</f>
        <v>64790.371388571999</v>
      </c>
      <c r="L86" s="50">
        <f>IFERROR(AVERAGEIFS(tblSalaries[Salary in USD],tblSalaries[clean Country],$D86,tblSalaries[Job Type],L$19),0)</f>
        <v>76859.166058992269</v>
      </c>
      <c r="M86" s="50">
        <f>IFERROR(AVERAGEIFS(tblSalaries[Salary in USD],tblSalaries[clean Country],$D86,tblSalaries[Job Type],M$19),0)</f>
        <v>0</v>
      </c>
      <c r="N86" s="50">
        <f>IFERROR(AVERAGEIFS(tblSalaries[Salary in USD],tblSalaries[clean Country],$D86,tblSalaries[Job Type],N$19),0)</f>
        <v>254079.88779832155</v>
      </c>
      <c r="O86" s="51">
        <f>IFERROR(AVERAGEIFS(tblSalaries[Salary in USD],tblSalaries[clean Country],$D86,tblSalaries[Job Type],O$19),0)</f>
        <v>0</v>
      </c>
      <c r="P86"/>
      <c r="Q86"/>
    </row>
    <row r="87" spans="4:17">
      <c r="D87" s="52" t="s">
        <v>672</v>
      </c>
      <c r="E87" s="53">
        <f>AVERAGEIF(tblSalaries[clean Country],D87,tblSalaries[Salary in USD])</f>
        <v>70287.554967112796</v>
      </c>
      <c r="F87" s="53">
        <f>IFERROR(AVERAGEIFS(tblSalaries[Salary in USD],tblSalaries[clean Country],$D87,tblSalaries[Job Type],F$19),0)</f>
        <v>66465.674467078221</v>
      </c>
      <c r="G87" s="53">
        <f>IFERROR(AVERAGEIFS(tblSalaries[Salary in USD],tblSalaries[clean Country],$D87,tblSalaries[Job Type],G$19),0)</f>
        <v>53990.226887226374</v>
      </c>
      <c r="H87" s="53">
        <f>IFERROR(AVERAGEIFS(tblSalaries[Salary in USD],tblSalaries[clean Country],$D87,tblSalaries[Job Type],H$19),0)</f>
        <v>72000</v>
      </c>
      <c r="I87" s="53">
        <f>IFERROR(AVERAGEIFS(tblSalaries[Salary in USD],tblSalaries[clean Country],$D87,tblSalaries[Job Type],I$19),0)</f>
        <v>0</v>
      </c>
      <c r="J87" s="53">
        <f>IFERROR(AVERAGEIFS(tblSalaries[Salary in USD],tblSalaries[clean Country],$D87,tblSalaries[Job Type],J$19),0)</f>
        <v>0</v>
      </c>
      <c r="K87" s="53">
        <f>IFERROR(AVERAGEIFS(tblSalaries[Salary in USD],tblSalaries[clean Country],$D87,tblSalaries[Job Type],K$19),0)</f>
        <v>39879.404680246938</v>
      </c>
      <c r="L87" s="53">
        <f>IFERROR(AVERAGEIFS(tblSalaries[Salary in USD],tblSalaries[clean Country],$D87,tblSalaries[Job Type],L$19),0)</f>
        <v>104773.88377546301</v>
      </c>
      <c r="M87" s="53">
        <f>IFERROR(AVERAGEIFS(tblSalaries[Salary in USD],tblSalaries[clean Country],$D87,tblSalaries[Job Type],M$19),0)</f>
        <v>0</v>
      </c>
      <c r="N87" s="53">
        <f>IFERROR(AVERAGEIFS(tblSalaries[Salary in USD],tblSalaries[clean Country],$D87,tblSalaries[Job Type],N$19),0)</f>
        <v>0</v>
      </c>
      <c r="O87" s="54">
        <f>IFERROR(AVERAGEIFS(tblSalaries[Salary in USD],tblSalaries[clean Country],$D87,tblSalaries[Job Type],O$19),0)</f>
        <v>0</v>
      </c>
      <c r="P87"/>
      <c r="Q87"/>
    </row>
    <row r="88" spans="4:17">
      <c r="D88" s="49" t="s">
        <v>870</v>
      </c>
      <c r="E88" s="50">
        <f>AVERAGEIF(tblSalaries[clean Country],D88,tblSalaries[Salary in USD])</f>
        <v>13494.896250642014</v>
      </c>
      <c r="F88" s="50">
        <f>IFERROR(AVERAGEIFS(tblSalaries[Salary in USD],tblSalaries[clean Country],$D88,tblSalaries[Job Type],F$19),0)</f>
        <v>0</v>
      </c>
      <c r="G88" s="50">
        <f>IFERROR(AVERAGEIFS(tblSalaries[Salary in USD],tblSalaries[clean Country],$D88,tblSalaries[Job Type],G$19),0)</f>
        <v>18987</v>
      </c>
      <c r="H88" s="50">
        <f>IFERROR(AVERAGEIFS(tblSalaries[Salary in USD],tblSalaries[clean Country],$D88,tblSalaries[Job Type],H$19),0)</f>
        <v>0</v>
      </c>
      <c r="I88" s="50">
        <f>IFERROR(AVERAGEIFS(tblSalaries[Salary in USD],tblSalaries[clean Country],$D88,tblSalaries[Job Type],I$19),0)</f>
        <v>0</v>
      </c>
      <c r="J88" s="50">
        <f>IFERROR(AVERAGEIFS(tblSalaries[Salary in USD],tblSalaries[clean Country],$D88,tblSalaries[Job Type],J$19),0)</f>
        <v>0</v>
      </c>
      <c r="K88" s="50">
        <f>IFERROR(AVERAGEIFS(tblSalaries[Salary in USD],tblSalaries[clean Country],$D88,tblSalaries[Job Type],K$19),0)</f>
        <v>0</v>
      </c>
      <c r="L88" s="50">
        <f>IFERROR(AVERAGEIFS(tblSalaries[Salary in USD],tblSalaries[clean Country],$D88,tblSalaries[Job Type],L$19),0)</f>
        <v>10748.844375963021</v>
      </c>
      <c r="M88" s="50">
        <f>IFERROR(AVERAGEIFS(tblSalaries[Salary in USD],tblSalaries[clean Country],$D88,tblSalaries[Job Type],M$19),0)</f>
        <v>0</v>
      </c>
      <c r="N88" s="50">
        <f>IFERROR(AVERAGEIFS(tblSalaries[Salary in USD],tblSalaries[clean Country],$D88,tblSalaries[Job Type],N$19),0)</f>
        <v>0</v>
      </c>
      <c r="O88" s="51">
        <f>IFERROR(AVERAGEIFS(tblSalaries[Salary in USD],tblSalaries[clean Country],$D88,tblSalaries[Job Type],O$19),0)</f>
        <v>0</v>
      </c>
      <c r="P88"/>
      <c r="Q88"/>
    </row>
    <row r="89" spans="4:17">
      <c r="D89" s="52" t="s">
        <v>583</v>
      </c>
      <c r="E89" s="53">
        <f>AVERAGEIF(tblSalaries[clean Country],D89,tblSalaries[Salary in USD])</f>
        <v>99016.174371435307</v>
      </c>
      <c r="F89" s="53">
        <f>IFERROR(AVERAGEIFS(tblSalaries[Salary in USD],tblSalaries[clean Country],$D89,tblSalaries[Job Type],F$19),0)</f>
        <v>110000</v>
      </c>
      <c r="G89" s="53">
        <f>IFERROR(AVERAGEIFS(tblSalaries[Salary in USD],tblSalaries[clean Country],$D89,tblSalaries[Job Type],G$19),0)</f>
        <v>67700.452577525488</v>
      </c>
      <c r="H89" s="53">
        <f>IFERROR(AVERAGEIFS(tblSalaries[Salary in USD],tblSalaries[clean Country],$D89,tblSalaries[Job Type],H$19),0)</f>
        <v>0</v>
      </c>
      <c r="I89" s="53">
        <f>IFERROR(AVERAGEIFS(tblSalaries[Salary in USD],tblSalaries[clean Country],$D89,tblSalaries[Job Type],I$19),0)</f>
        <v>105000</v>
      </c>
      <c r="J89" s="53">
        <f>IFERROR(AVERAGEIFS(tblSalaries[Salary in USD],tblSalaries[clean Country],$D89,tblSalaries[Job Type],J$19),0)</f>
        <v>0</v>
      </c>
      <c r="K89" s="53">
        <f>IFERROR(AVERAGEIFS(tblSalaries[Salary in USD],tblSalaries[clean Country],$D89,tblSalaries[Job Type],K$19),0)</f>
        <v>0</v>
      </c>
      <c r="L89" s="53">
        <f>IFERROR(AVERAGEIFS(tblSalaries[Salary in USD],tblSalaries[clean Country],$D89,tblSalaries[Job Type],L$19),0)</f>
        <v>101804.25600750721</v>
      </c>
      <c r="M89" s="53">
        <f>IFERROR(AVERAGEIFS(tblSalaries[Salary in USD],tblSalaries[clean Country],$D89,tblSalaries[Job Type],M$19),0)</f>
        <v>0</v>
      </c>
      <c r="N89" s="53">
        <f>IFERROR(AVERAGEIFS(tblSalaries[Salary in USD],tblSalaries[clean Country],$D89,tblSalaries[Job Type],N$19),0)</f>
        <v>0</v>
      </c>
      <c r="O89" s="54">
        <f>IFERROR(AVERAGEIFS(tblSalaries[Salary in USD],tblSalaries[clean Country],$D89,tblSalaries[Job Type],O$19),0)</f>
        <v>0</v>
      </c>
      <c r="P89"/>
      <c r="Q89"/>
    </row>
    <row r="90" spans="4:17">
      <c r="D90" s="49" t="s">
        <v>2004</v>
      </c>
      <c r="E90" s="50">
        <f>AVERAGEIF(tblSalaries[clean Country],D90,tblSalaries[Salary in USD])</f>
        <v>100800</v>
      </c>
      <c r="F90" s="50">
        <f>IFERROR(AVERAGEIFS(tblSalaries[Salary in USD],tblSalaries[clean Country],$D90,tblSalaries[Job Type],F$19),0)</f>
        <v>0</v>
      </c>
      <c r="G90" s="50">
        <f>IFERROR(AVERAGEIFS(tblSalaries[Salary in USD],tblSalaries[clean Country],$D90,tblSalaries[Job Type],G$19),0)</f>
        <v>0</v>
      </c>
      <c r="H90" s="50">
        <f>IFERROR(AVERAGEIFS(tblSalaries[Salary in USD],tblSalaries[clean Country],$D90,tblSalaries[Job Type],H$19),0)</f>
        <v>0</v>
      </c>
      <c r="I90" s="50">
        <f>IFERROR(AVERAGEIFS(tblSalaries[Salary in USD],tblSalaries[clean Country],$D90,tblSalaries[Job Type],I$19),0)</f>
        <v>0</v>
      </c>
      <c r="J90" s="50">
        <f>IFERROR(AVERAGEIFS(tblSalaries[Salary in USD],tblSalaries[clean Country],$D90,tblSalaries[Job Type],J$19),0)</f>
        <v>100800</v>
      </c>
      <c r="K90" s="50">
        <f>IFERROR(AVERAGEIFS(tblSalaries[Salary in USD],tblSalaries[clean Country],$D90,tblSalaries[Job Type],K$19),0)</f>
        <v>0</v>
      </c>
      <c r="L90" s="50">
        <f>IFERROR(AVERAGEIFS(tblSalaries[Salary in USD],tblSalaries[clean Country],$D90,tblSalaries[Job Type],L$19),0)</f>
        <v>0</v>
      </c>
      <c r="M90" s="50">
        <f>IFERROR(AVERAGEIFS(tblSalaries[Salary in USD],tblSalaries[clean Country],$D90,tblSalaries[Job Type],M$19),0)</f>
        <v>0</v>
      </c>
      <c r="N90" s="50">
        <f>IFERROR(AVERAGEIFS(tblSalaries[Salary in USD],tblSalaries[clean Country],$D90,tblSalaries[Job Type],N$19),0)</f>
        <v>0</v>
      </c>
      <c r="O90" s="51">
        <f>IFERROR(AVERAGEIFS(tblSalaries[Salary in USD],tblSalaries[clean Country],$D90,tblSalaries[Job Type],O$19),0)</f>
        <v>0</v>
      </c>
      <c r="P90"/>
      <c r="Q90"/>
    </row>
    <row r="91" spans="4:17">
      <c r="D91" s="52" t="s">
        <v>17</v>
      </c>
      <c r="E91" s="53">
        <f>AVERAGEIF(tblSalaries[clean Country],D91,tblSalaries[Salary in USD])</f>
        <v>11873.552586779413</v>
      </c>
      <c r="F91" s="53">
        <f>IFERROR(AVERAGEIFS(tblSalaries[Salary in USD],tblSalaries[clean Country],$D91,tblSalaries[Job Type],F$19),0)</f>
        <v>4633.3537123836695</v>
      </c>
      <c r="G91" s="53">
        <f>IFERROR(AVERAGEIFS(tblSalaries[Salary in USD],tblSalaries[clean Country],$D91,tblSalaries[Job Type],G$19),0)</f>
        <v>14887</v>
      </c>
      <c r="H91" s="53">
        <f>IFERROR(AVERAGEIFS(tblSalaries[Salary in USD],tblSalaries[clean Country],$D91,tblSalaries[Job Type],H$19),0)</f>
        <v>12899.157665919436</v>
      </c>
      <c r="I91" s="53">
        <f>IFERROR(AVERAGEIFS(tblSalaries[Salary in USD],tblSalaries[clean Country],$D91,tblSalaries[Job Type],I$19),0)</f>
        <v>48000</v>
      </c>
      <c r="J91" s="53">
        <f>IFERROR(AVERAGEIFS(tblSalaries[Salary in USD],tblSalaries[clean Country],$D91,tblSalaries[Job Type],J$19),0)</f>
        <v>0</v>
      </c>
      <c r="K91" s="53">
        <f>IFERROR(AVERAGEIFS(tblSalaries[Salary in USD],tblSalaries[clean Country],$D91,tblSalaries[Job Type],K$19),0)</f>
        <v>0</v>
      </c>
      <c r="L91" s="53">
        <f>IFERROR(AVERAGEIFS(tblSalaries[Salary in USD],tblSalaries[clean Country],$D91,tblSalaries[Job Type],L$19),0)</f>
        <v>10382.341810335902</v>
      </c>
      <c r="M91" s="53">
        <f>IFERROR(AVERAGEIFS(tblSalaries[Salary in USD],tblSalaries[clean Country],$D91,tblSalaries[Job Type],M$19),0)</f>
        <v>0</v>
      </c>
      <c r="N91" s="53">
        <f>IFERROR(AVERAGEIFS(tblSalaries[Salary in USD],tblSalaries[clean Country],$D91,tblSalaries[Job Type],N$19),0)</f>
        <v>1910.5359690238436</v>
      </c>
      <c r="O91" s="54">
        <f>IFERROR(AVERAGEIFS(tblSalaries[Salary in USD],tblSalaries[clean Country],$D91,tblSalaries[Job Type],O$19),0)</f>
        <v>0</v>
      </c>
      <c r="P91"/>
      <c r="Q91"/>
    </row>
    <row r="92" spans="4:17">
      <c r="D92" s="49" t="s">
        <v>136</v>
      </c>
      <c r="E92" s="50">
        <f>AVERAGEIF(tblSalaries[clean Country],D92,tblSalaries[Salary in USD])</f>
        <v>44759.985974790194</v>
      </c>
      <c r="F92" s="50">
        <f>IFERROR(AVERAGEIFS(tblSalaries[Salary in USD],tblSalaries[clean Country],$D92,tblSalaries[Job Type],F$19),0)</f>
        <v>0</v>
      </c>
      <c r="G92" s="50">
        <f>IFERROR(AVERAGEIFS(tblSalaries[Salary in USD],tblSalaries[clean Country],$D92,tblSalaries[Job Type],G$19),0)</f>
        <v>26000</v>
      </c>
      <c r="H92" s="50">
        <f>IFERROR(AVERAGEIFS(tblSalaries[Salary in USD],tblSalaries[clean Country],$D92,tblSalaries[Job Type],H$19),0)</f>
        <v>0</v>
      </c>
      <c r="I92" s="50">
        <f>IFERROR(AVERAGEIFS(tblSalaries[Salary in USD],tblSalaries[clean Country],$D92,tblSalaries[Job Type],I$19),0)</f>
        <v>0</v>
      </c>
      <c r="J92" s="50">
        <f>IFERROR(AVERAGEIFS(tblSalaries[Salary in USD],tblSalaries[clean Country],$D92,tblSalaries[Job Type],J$19),0)</f>
        <v>0</v>
      </c>
      <c r="K92" s="50">
        <f>IFERROR(AVERAGEIFS(tblSalaries[Salary in USD],tblSalaries[clean Country],$D92,tblSalaries[Job Type],K$19),0)</f>
        <v>0</v>
      </c>
      <c r="L92" s="50">
        <f>IFERROR(AVERAGEIFS(tblSalaries[Salary in USD],tblSalaries[clean Country],$D92,tblSalaries[Job Type],L$19),0)</f>
        <v>63519.971949580387</v>
      </c>
      <c r="M92" s="50">
        <f>IFERROR(AVERAGEIFS(tblSalaries[Salary in USD],tblSalaries[clean Country],$D92,tblSalaries[Job Type],M$19),0)</f>
        <v>0</v>
      </c>
      <c r="N92" s="50">
        <f>IFERROR(AVERAGEIFS(tblSalaries[Salary in USD],tblSalaries[clean Country],$D92,tblSalaries[Job Type],N$19),0)</f>
        <v>0</v>
      </c>
      <c r="O92" s="51">
        <f>IFERROR(AVERAGEIFS(tblSalaries[Salary in USD],tblSalaries[clean Country],$D92,tblSalaries[Job Type],O$19),0)</f>
        <v>0</v>
      </c>
      <c r="P92"/>
      <c r="Q92"/>
    </row>
    <row r="93" spans="4:17">
      <c r="D93" s="52" t="s">
        <v>1156</v>
      </c>
      <c r="E93" s="53">
        <f>AVERAGEIF(tblSalaries[clean Country],D93,tblSalaries[Salary in USD])</f>
        <v>20000</v>
      </c>
      <c r="F93" s="53">
        <f>IFERROR(AVERAGEIFS(tblSalaries[Salary in USD],tblSalaries[clean Country],$D93,tblSalaries[Job Type],F$19),0)</f>
        <v>0</v>
      </c>
      <c r="G93" s="53">
        <f>IFERROR(AVERAGEIFS(tblSalaries[Salary in USD],tblSalaries[clean Country],$D93,tblSalaries[Job Type],G$19),0)</f>
        <v>0</v>
      </c>
      <c r="H93" s="53">
        <f>IFERROR(AVERAGEIFS(tblSalaries[Salary in USD],tblSalaries[clean Country],$D93,tblSalaries[Job Type],H$19),0)</f>
        <v>0</v>
      </c>
      <c r="I93" s="53">
        <f>IFERROR(AVERAGEIFS(tblSalaries[Salary in USD],tblSalaries[clean Country],$D93,tblSalaries[Job Type],I$19),0)</f>
        <v>0</v>
      </c>
      <c r="J93" s="53">
        <f>IFERROR(AVERAGEIFS(tblSalaries[Salary in USD],tblSalaries[clean Country],$D93,tblSalaries[Job Type],J$19),0)</f>
        <v>0</v>
      </c>
      <c r="K93" s="53">
        <f>IFERROR(AVERAGEIFS(tblSalaries[Salary in USD],tblSalaries[clean Country],$D93,tblSalaries[Job Type],K$19),0)</f>
        <v>0</v>
      </c>
      <c r="L93" s="53">
        <f>IFERROR(AVERAGEIFS(tblSalaries[Salary in USD],tblSalaries[clean Country],$D93,tblSalaries[Job Type],L$19),0)</f>
        <v>0</v>
      </c>
      <c r="M93" s="53">
        <f>IFERROR(AVERAGEIFS(tblSalaries[Salary in USD],tblSalaries[clean Country],$D93,tblSalaries[Job Type],M$19),0)</f>
        <v>0</v>
      </c>
      <c r="N93" s="53">
        <f>IFERROR(AVERAGEIFS(tblSalaries[Salary in USD],tblSalaries[clean Country],$D93,tblSalaries[Job Type],N$19),0)</f>
        <v>20000</v>
      </c>
      <c r="O93" s="54">
        <f>IFERROR(AVERAGEIFS(tblSalaries[Salary in USD],tblSalaries[clean Country],$D93,tblSalaries[Job Type],O$19),0)</f>
        <v>0</v>
      </c>
      <c r="P93"/>
      <c r="Q93"/>
    </row>
    <row r="94" spans="4:17">
      <c r="D94" s="49" t="s">
        <v>1722</v>
      </c>
      <c r="E94" s="50">
        <f>AVERAGEIF(tblSalaries[clean Country],D94,tblSalaries[Salary in USD])</f>
        <v>15840</v>
      </c>
      <c r="F94" s="50">
        <f>IFERROR(AVERAGEIFS(tblSalaries[Salary in USD],tblSalaries[clean Country],$D94,tblSalaries[Job Type],F$19),0)</f>
        <v>0</v>
      </c>
      <c r="G94" s="50">
        <f>IFERROR(AVERAGEIFS(tblSalaries[Salary in USD],tblSalaries[clean Country],$D94,tblSalaries[Job Type],G$19),0)</f>
        <v>15840</v>
      </c>
      <c r="H94" s="50">
        <f>IFERROR(AVERAGEIFS(tblSalaries[Salary in USD],tblSalaries[clean Country],$D94,tblSalaries[Job Type],H$19),0)</f>
        <v>0</v>
      </c>
      <c r="I94" s="50">
        <f>IFERROR(AVERAGEIFS(tblSalaries[Salary in USD],tblSalaries[clean Country],$D94,tblSalaries[Job Type],I$19),0)</f>
        <v>0</v>
      </c>
      <c r="J94" s="50">
        <f>IFERROR(AVERAGEIFS(tblSalaries[Salary in USD],tblSalaries[clean Country],$D94,tblSalaries[Job Type],J$19),0)</f>
        <v>0</v>
      </c>
      <c r="K94" s="50">
        <f>IFERROR(AVERAGEIFS(tblSalaries[Salary in USD],tblSalaries[clean Country],$D94,tblSalaries[Job Type],K$19),0)</f>
        <v>0</v>
      </c>
      <c r="L94" s="50">
        <f>IFERROR(AVERAGEIFS(tblSalaries[Salary in USD],tblSalaries[clean Country],$D94,tblSalaries[Job Type],L$19),0)</f>
        <v>0</v>
      </c>
      <c r="M94" s="50">
        <f>IFERROR(AVERAGEIFS(tblSalaries[Salary in USD],tblSalaries[clean Country],$D94,tblSalaries[Job Type],M$19),0)</f>
        <v>0</v>
      </c>
      <c r="N94" s="50">
        <f>IFERROR(AVERAGEIFS(tblSalaries[Salary in USD],tblSalaries[clean Country],$D94,tblSalaries[Job Type],N$19),0)</f>
        <v>0</v>
      </c>
      <c r="O94" s="51">
        <f>IFERROR(AVERAGEIFS(tblSalaries[Salary in USD],tblSalaries[clean Country],$D94,tblSalaries[Job Type],O$19),0)</f>
        <v>0</v>
      </c>
      <c r="P94"/>
      <c r="Q94"/>
    </row>
    <row r="95" spans="4:17">
      <c r="D95" s="52" t="s">
        <v>347</v>
      </c>
      <c r="E95" s="53">
        <f>AVERAGEIF(tblSalaries[clean Country],D95,tblSalaries[Salary in USD])</f>
        <v>17479.292364753517</v>
      </c>
      <c r="F95" s="53">
        <f>IFERROR(AVERAGEIFS(tblSalaries[Salary in USD],tblSalaries[clean Country],$D95,tblSalaries[Job Type],F$19),0)</f>
        <v>19068</v>
      </c>
      <c r="G95" s="53">
        <f>IFERROR(AVERAGEIFS(tblSalaries[Salary in USD],tblSalaries[clean Country],$D95,tblSalaries[Job Type],G$19),0)</f>
        <v>44991.224389654169</v>
      </c>
      <c r="H95" s="53">
        <f>IFERROR(AVERAGEIFS(tblSalaries[Salary in USD],tblSalaries[clean Country],$D95,tblSalaries[Job Type],H$19),0)</f>
        <v>0</v>
      </c>
      <c r="I95" s="53">
        <f>IFERROR(AVERAGEIFS(tblSalaries[Salary in USD],tblSalaries[clean Country],$D95,tblSalaries[Job Type],I$19),0)</f>
        <v>0</v>
      </c>
      <c r="J95" s="53">
        <f>IFERROR(AVERAGEIFS(tblSalaries[Salary in USD],tblSalaries[clean Country],$D95,tblSalaries[Job Type],J$19),0)</f>
        <v>0</v>
      </c>
      <c r="K95" s="53">
        <f>IFERROR(AVERAGEIFS(tblSalaries[Salary in USD],tblSalaries[clean Country],$D95,tblSalaries[Job Type],K$19),0)</f>
        <v>0</v>
      </c>
      <c r="L95" s="53">
        <f>IFERROR(AVERAGEIFS(tblSalaries[Salary in USD],tblSalaries[clean Country],$D95,tblSalaries[Job Type],L$19),0)</f>
        <v>9458.3158508572924</v>
      </c>
      <c r="M95" s="53">
        <f>IFERROR(AVERAGEIFS(tblSalaries[Salary in USD],tblSalaries[clean Country],$D95,tblSalaries[Job Type],M$19),0)</f>
        <v>0</v>
      </c>
      <c r="N95" s="53">
        <f>IFERROR(AVERAGEIFS(tblSalaries[Salary in USD],tblSalaries[clean Country],$D95,tblSalaries[Job Type],N$19),0)</f>
        <v>14434.751914775596</v>
      </c>
      <c r="O95" s="54">
        <f>IFERROR(AVERAGEIFS(tblSalaries[Salary in USD],tblSalaries[clean Country],$D95,tblSalaries[Job Type],O$19),0)</f>
        <v>8259.5</v>
      </c>
      <c r="P95"/>
      <c r="Q95"/>
    </row>
    <row r="96" spans="4:17">
      <c r="D96" s="49" t="s">
        <v>75</v>
      </c>
      <c r="E96" s="50">
        <f>AVERAGEIF(tblSalaries[clean Country],D96,tblSalaries[Salary in USD])</f>
        <v>34210.345381590014</v>
      </c>
      <c r="F96" s="50">
        <f>IFERROR(AVERAGEIFS(tblSalaries[Salary in USD],tblSalaries[clean Country],$D96,tblSalaries[Job Type],F$19),0)</f>
        <v>0</v>
      </c>
      <c r="G96" s="50">
        <f>IFERROR(AVERAGEIFS(tblSalaries[Salary in USD],tblSalaries[clean Country],$D96,tblSalaries[Job Type],G$19),0)</f>
        <v>18406.294596737382</v>
      </c>
      <c r="H96" s="50">
        <f>IFERROR(AVERAGEIFS(tblSalaries[Salary in USD],tblSalaries[clean Country],$D96,tblSalaries[Job Type],H$19),0)</f>
        <v>96000</v>
      </c>
      <c r="I96" s="50">
        <f>IFERROR(AVERAGEIFS(tblSalaries[Salary in USD],tblSalaries[clean Country],$D96,tblSalaries[Job Type],I$19),0)</f>
        <v>0</v>
      </c>
      <c r="J96" s="50">
        <f>IFERROR(AVERAGEIFS(tblSalaries[Salary in USD],tblSalaries[clean Country],$D96,tblSalaries[Job Type],J$19),0)</f>
        <v>0</v>
      </c>
      <c r="K96" s="50">
        <f>IFERROR(AVERAGEIFS(tblSalaries[Salary in USD],tblSalaries[clean Country],$D96,tblSalaries[Job Type],K$19),0)</f>
        <v>0</v>
      </c>
      <c r="L96" s="50">
        <f>IFERROR(AVERAGEIFS(tblSalaries[Salary in USD],tblSalaries[clean Country],$D96,tblSalaries[Job Type],L$19),0)</f>
        <v>27021.59424966398</v>
      </c>
      <c r="M96" s="50">
        <f>IFERROR(AVERAGEIFS(tblSalaries[Salary in USD],tblSalaries[clean Country],$D96,tblSalaries[Job Type],M$19),0)</f>
        <v>0</v>
      </c>
      <c r="N96" s="50">
        <f>IFERROR(AVERAGEIFS(tblSalaries[Salary in USD],tblSalaries[clean Country],$D96,tblSalaries[Job Type],N$19),0)</f>
        <v>0</v>
      </c>
      <c r="O96" s="51">
        <f>IFERROR(AVERAGEIFS(tblSalaries[Salary in USD],tblSalaries[clean Country],$D96,tblSalaries[Job Type],O$19),0)</f>
        <v>0</v>
      </c>
      <c r="P96"/>
      <c r="Q96"/>
    </row>
    <row r="97" spans="4:17">
      <c r="D97" s="52" t="s">
        <v>30</v>
      </c>
      <c r="E97" s="53">
        <f>AVERAGEIF(tblSalaries[clean Country],D97,tblSalaries[Salary in USD])</f>
        <v>32907.763410971675</v>
      </c>
      <c r="F97" s="53">
        <f>IFERROR(AVERAGEIFS(tblSalaries[Salary in USD],tblSalaries[clean Country],$D97,tblSalaries[Job Type],F$19),0)</f>
        <v>36756.89043482385</v>
      </c>
      <c r="G97" s="53">
        <f>IFERROR(AVERAGEIFS(tblSalaries[Salary in USD],tblSalaries[clean Country],$D97,tblSalaries[Job Type],G$19),0)</f>
        <v>26678.388218823762</v>
      </c>
      <c r="H97" s="53">
        <f>IFERROR(AVERAGEIFS(tblSalaries[Salary in USD],tblSalaries[clean Country],$D97,tblSalaries[Job Type],H$19),0)</f>
        <v>0</v>
      </c>
      <c r="I97" s="53">
        <f>IFERROR(AVERAGEIFS(tblSalaries[Salary in USD],tblSalaries[clean Country],$D97,tblSalaries[Job Type],I$19),0)</f>
        <v>19818.231248269083</v>
      </c>
      <c r="J97" s="53">
        <f>IFERROR(AVERAGEIFS(tblSalaries[Salary in USD],tblSalaries[clean Country],$D97,tblSalaries[Job Type],J$19),0)</f>
        <v>44000</v>
      </c>
      <c r="K97" s="53">
        <f>IFERROR(AVERAGEIFS(tblSalaries[Salary in USD],tblSalaries[clean Country],$D97,tblSalaries[Job Type],K$19),0)</f>
        <v>63519.971949580387</v>
      </c>
      <c r="L97" s="53">
        <f>IFERROR(AVERAGEIFS(tblSalaries[Salary in USD],tblSalaries[clean Country],$D97,tblSalaries[Job Type],L$19),0)</f>
        <v>24772.789060336348</v>
      </c>
      <c r="M97" s="53">
        <f>IFERROR(AVERAGEIFS(tblSalaries[Salary in USD],tblSalaries[clean Country],$D97,tblSalaries[Job Type],M$19),0)</f>
        <v>0</v>
      </c>
      <c r="N97" s="53">
        <f>IFERROR(AVERAGEIFS(tblSalaries[Salary in USD],tblSalaries[clean Country],$D97,tblSalaries[Job Type],N$19),0)</f>
        <v>0</v>
      </c>
      <c r="O97" s="54">
        <f>IFERROR(AVERAGEIFS(tblSalaries[Salary in USD],tblSalaries[clean Country],$D97,tblSalaries[Job Type],O$19),0)</f>
        <v>15244.793267899293</v>
      </c>
      <c r="P97"/>
      <c r="Q97"/>
    </row>
    <row r="98" spans="4:17">
      <c r="D98" s="49" t="s">
        <v>1011</v>
      </c>
      <c r="E98" s="50">
        <f>AVERAGEIF(tblSalaries[clean Country],D98,tblSalaries[Salary in USD])</f>
        <v>53066.666666666664</v>
      </c>
      <c r="F98" s="50">
        <f>IFERROR(AVERAGEIFS(tblSalaries[Salary in USD],tblSalaries[clean Country],$D98,tblSalaries[Job Type],F$19),0)</f>
        <v>49200</v>
      </c>
      <c r="G98" s="50">
        <f>IFERROR(AVERAGEIFS(tblSalaries[Salary in USD],tblSalaries[clean Country],$D98,tblSalaries[Job Type],G$19),0)</f>
        <v>0</v>
      </c>
      <c r="H98" s="50">
        <f>IFERROR(AVERAGEIFS(tblSalaries[Salary in USD],tblSalaries[clean Country],$D98,tblSalaries[Job Type],H$19),0)</f>
        <v>0</v>
      </c>
      <c r="I98" s="50">
        <f>IFERROR(AVERAGEIFS(tblSalaries[Salary in USD],tblSalaries[clean Country],$D98,tblSalaries[Job Type],I$19),0)</f>
        <v>48000</v>
      </c>
      <c r="J98" s="50">
        <f>IFERROR(AVERAGEIFS(tblSalaries[Salary in USD],tblSalaries[clean Country],$D98,tblSalaries[Job Type],J$19),0)</f>
        <v>0</v>
      </c>
      <c r="K98" s="50">
        <f>IFERROR(AVERAGEIFS(tblSalaries[Salary in USD],tblSalaries[clean Country],$D98,tblSalaries[Job Type],K$19),0)</f>
        <v>0</v>
      </c>
      <c r="L98" s="50">
        <f>IFERROR(AVERAGEIFS(tblSalaries[Salary in USD],tblSalaries[clean Country],$D98,tblSalaries[Job Type],L$19),0)</f>
        <v>62000</v>
      </c>
      <c r="M98" s="50">
        <f>IFERROR(AVERAGEIFS(tblSalaries[Salary in USD],tblSalaries[clean Country],$D98,tblSalaries[Job Type],M$19),0)</f>
        <v>0</v>
      </c>
      <c r="N98" s="50">
        <f>IFERROR(AVERAGEIFS(tblSalaries[Salary in USD],tblSalaries[clean Country],$D98,tblSalaries[Job Type],N$19),0)</f>
        <v>0</v>
      </c>
      <c r="O98" s="51">
        <f>IFERROR(AVERAGEIFS(tblSalaries[Salary in USD],tblSalaries[clean Country],$D98,tblSalaries[Job Type],O$19),0)</f>
        <v>0</v>
      </c>
      <c r="P98"/>
      <c r="Q98"/>
    </row>
    <row r="99" spans="4:17">
      <c r="D99" s="52" t="s">
        <v>567</v>
      </c>
      <c r="E99" s="53">
        <f>AVERAGEIF(tblSalaries[clean Country],D99,tblSalaries[Salary in USD])</f>
        <v>5250</v>
      </c>
      <c r="F99" s="53">
        <f>IFERROR(AVERAGEIFS(tblSalaries[Salary in USD],tblSalaries[clean Country],$D99,tblSalaries[Job Type],F$19),0)</f>
        <v>0</v>
      </c>
      <c r="G99" s="53">
        <f>IFERROR(AVERAGEIFS(tblSalaries[Salary in USD],tblSalaries[clean Country],$D99,tblSalaries[Job Type],G$19),0)</f>
        <v>0</v>
      </c>
      <c r="H99" s="53">
        <f>IFERROR(AVERAGEIFS(tblSalaries[Salary in USD],tblSalaries[clean Country],$D99,tblSalaries[Job Type],H$19),0)</f>
        <v>0</v>
      </c>
      <c r="I99" s="53">
        <f>IFERROR(AVERAGEIFS(tblSalaries[Salary in USD],tblSalaries[clean Country],$D99,tblSalaries[Job Type],I$19),0)</f>
        <v>0</v>
      </c>
      <c r="J99" s="53">
        <f>IFERROR(AVERAGEIFS(tblSalaries[Salary in USD],tblSalaries[clean Country],$D99,tblSalaries[Job Type],J$19),0)</f>
        <v>0</v>
      </c>
      <c r="K99" s="53">
        <f>IFERROR(AVERAGEIFS(tblSalaries[Salary in USD],tblSalaries[clean Country],$D99,tblSalaries[Job Type],K$19),0)</f>
        <v>0</v>
      </c>
      <c r="L99" s="53">
        <f>IFERROR(AVERAGEIFS(tblSalaries[Salary in USD],tblSalaries[clean Country],$D99,tblSalaries[Job Type],L$19),0)</f>
        <v>0</v>
      </c>
      <c r="M99" s="53">
        <f>IFERROR(AVERAGEIFS(tblSalaries[Salary in USD],tblSalaries[clean Country],$D99,tblSalaries[Job Type],M$19),0)</f>
        <v>0</v>
      </c>
      <c r="N99" s="53">
        <f>IFERROR(AVERAGEIFS(tblSalaries[Salary in USD],tblSalaries[clean Country],$D99,tblSalaries[Job Type],N$19),0)</f>
        <v>0</v>
      </c>
      <c r="O99" s="54">
        <f>IFERROR(AVERAGEIFS(tblSalaries[Salary in USD],tblSalaries[clean Country],$D99,tblSalaries[Job Type],O$19),0)</f>
        <v>5250</v>
      </c>
      <c r="P99"/>
      <c r="Q99"/>
    </row>
    <row r="100" spans="4:17">
      <c r="D100" s="49" t="s">
        <v>73</v>
      </c>
      <c r="E100" s="50">
        <f>AVERAGEIF(tblSalaries[clean Country],D100,tblSalaries[Salary in USD])</f>
        <v>16449.976756585475</v>
      </c>
      <c r="F100" s="50">
        <f>IFERROR(AVERAGEIFS(tblSalaries[Salary in USD],tblSalaries[clean Country],$D100,tblSalaries[Job Type],F$19),0)</f>
        <v>8500</v>
      </c>
      <c r="G100" s="50">
        <f>IFERROR(AVERAGEIFS(tblSalaries[Salary in USD],tblSalaries[clean Country],$D100,tblSalaries[Job Type],G$19),0)</f>
        <v>7500</v>
      </c>
      <c r="H100" s="50">
        <f>IFERROR(AVERAGEIFS(tblSalaries[Salary in USD],tblSalaries[clean Country],$D100,tblSalaries[Job Type],H$19),0)</f>
        <v>0</v>
      </c>
      <c r="I100" s="50">
        <f>IFERROR(AVERAGEIFS(tblSalaries[Salary in USD],tblSalaries[clean Country],$D100,tblSalaries[Job Type],I$19),0)</f>
        <v>0</v>
      </c>
      <c r="J100" s="50">
        <f>IFERROR(AVERAGEIFS(tblSalaries[Salary in USD],tblSalaries[clean Country],$D100,tblSalaries[Job Type],J$19),0)</f>
        <v>0</v>
      </c>
      <c r="K100" s="50">
        <f>IFERROR(AVERAGEIFS(tblSalaries[Salary in USD],tblSalaries[clean Country],$D100,tblSalaries[Job Type],K$19),0)</f>
        <v>0</v>
      </c>
      <c r="L100" s="50">
        <f>IFERROR(AVERAGEIFS(tblSalaries[Salary in USD],tblSalaries[clean Country],$D100,tblSalaries[Job Type],L$19),0)</f>
        <v>17100</v>
      </c>
      <c r="M100" s="50">
        <f>IFERROR(AVERAGEIFS(tblSalaries[Salary in USD],tblSalaries[clean Country],$D100,tblSalaries[Job Type],M$19),0)</f>
        <v>0</v>
      </c>
      <c r="N100" s="50">
        <f>IFERROR(AVERAGEIFS(tblSalaries[Salary in USD],tblSalaries[clean Country],$D100,tblSalaries[Job Type],N$19),0)</f>
        <v>30000</v>
      </c>
      <c r="O100" s="51">
        <f>IFERROR(AVERAGEIFS(tblSalaries[Salary in USD],tblSalaries[clean Country],$D100,tblSalaries[Job Type],O$19),0)</f>
        <v>18499.860539512854</v>
      </c>
      <c r="P100"/>
      <c r="Q100"/>
    </row>
    <row r="101" spans="4:17">
      <c r="D101" s="52" t="s">
        <v>65</v>
      </c>
      <c r="E101" s="53">
        <f>AVERAGEIF(tblSalaries[clean Country],D101,tblSalaries[Salary in USD])</f>
        <v>55905.222222222219</v>
      </c>
      <c r="F101" s="53">
        <f>IFERROR(AVERAGEIFS(tblSalaries[Salary in USD],tblSalaries[clean Country],$D101,tblSalaries[Job Type],F$19),0)</f>
        <v>0</v>
      </c>
      <c r="G101" s="53">
        <f>IFERROR(AVERAGEIFS(tblSalaries[Salary in USD],tblSalaries[clean Country],$D101,tblSalaries[Job Type],G$19),0)</f>
        <v>69000</v>
      </c>
      <c r="H101" s="53">
        <f>IFERROR(AVERAGEIFS(tblSalaries[Salary in USD],tblSalaries[clean Country],$D101,tblSalaries[Job Type],H$19),0)</f>
        <v>36000</v>
      </c>
      <c r="I101" s="53">
        <f>IFERROR(AVERAGEIFS(tblSalaries[Salary in USD],tblSalaries[clean Country],$D101,tblSalaries[Job Type],I$19),0)</f>
        <v>24000</v>
      </c>
      <c r="J101" s="53">
        <f>IFERROR(AVERAGEIFS(tblSalaries[Salary in USD],tblSalaries[clean Country],$D101,tblSalaries[Job Type],J$19),0)</f>
        <v>0</v>
      </c>
      <c r="K101" s="53">
        <f>IFERROR(AVERAGEIFS(tblSalaries[Salary in USD],tblSalaries[clean Country],$D101,tblSalaries[Job Type],K$19),0)</f>
        <v>0</v>
      </c>
      <c r="L101" s="53">
        <f>IFERROR(AVERAGEIFS(tblSalaries[Salary in USD],tblSalaries[clean Country],$D101,tblSalaries[Job Type],L$19),0)</f>
        <v>50500</v>
      </c>
      <c r="M101" s="53">
        <f>IFERROR(AVERAGEIFS(tblSalaries[Salary in USD],tblSalaries[clean Country],$D101,tblSalaries[Job Type],M$19),0)</f>
        <v>0</v>
      </c>
      <c r="N101" s="53">
        <f>IFERROR(AVERAGEIFS(tblSalaries[Salary in USD],tblSalaries[clean Country],$D101,tblSalaries[Job Type],N$19),0)</f>
        <v>0</v>
      </c>
      <c r="O101" s="54">
        <f>IFERROR(AVERAGEIFS(tblSalaries[Salary in USD],tblSalaries[clean Country],$D101,tblSalaries[Job Type],O$19),0)</f>
        <v>67573.5</v>
      </c>
      <c r="P101"/>
      <c r="Q101"/>
    </row>
    <row r="102" spans="4:17">
      <c r="D102" s="49" t="s">
        <v>133</v>
      </c>
      <c r="E102" s="50">
        <f>AVERAGEIF(tblSalaries[clean Country],D102,tblSalaries[Salary in USD])</f>
        <v>35832.121212121208</v>
      </c>
      <c r="F102" s="50">
        <f>IFERROR(AVERAGEIFS(tblSalaries[Salary in USD],tblSalaries[clean Country],$D102,tblSalaries[Job Type],F$19),0)</f>
        <v>29750</v>
      </c>
      <c r="G102" s="50">
        <f>IFERROR(AVERAGEIFS(tblSalaries[Salary in USD],tblSalaries[clean Country],$D102,tblSalaries[Job Type],G$19),0)</f>
        <v>18000</v>
      </c>
      <c r="H102" s="50">
        <f>IFERROR(AVERAGEIFS(tblSalaries[Salary in USD],tblSalaries[clean Country],$D102,tblSalaries[Job Type],H$19),0)</f>
        <v>0</v>
      </c>
      <c r="I102" s="50">
        <f>IFERROR(AVERAGEIFS(tblSalaries[Salary in USD],tblSalaries[clean Country],$D102,tblSalaries[Job Type],I$19),0)</f>
        <v>28480</v>
      </c>
      <c r="J102" s="50">
        <f>IFERROR(AVERAGEIFS(tblSalaries[Salary in USD],tblSalaries[clean Country],$D102,tblSalaries[Job Type],J$19),0)</f>
        <v>0</v>
      </c>
      <c r="K102" s="50">
        <f>IFERROR(AVERAGEIFS(tblSalaries[Salary in USD],tblSalaries[clean Country],$D102,tblSalaries[Job Type],K$19),0)</f>
        <v>57600</v>
      </c>
      <c r="L102" s="50">
        <f>IFERROR(AVERAGEIFS(tblSalaries[Salary in USD],tblSalaries[clean Country],$D102,tblSalaries[Job Type],L$19),0)</f>
        <v>40418.666666666664</v>
      </c>
      <c r="M102" s="50">
        <f>IFERROR(AVERAGEIFS(tblSalaries[Salary in USD],tblSalaries[clean Country],$D102,tblSalaries[Job Type],M$19),0)</f>
        <v>0</v>
      </c>
      <c r="N102" s="50">
        <f>IFERROR(AVERAGEIFS(tblSalaries[Salary in USD],tblSalaries[clean Country],$D102,tblSalaries[Job Type],N$19),0)</f>
        <v>0</v>
      </c>
      <c r="O102" s="51">
        <f>IFERROR(AVERAGEIFS(tblSalaries[Salary in USD],tblSalaries[clean Country],$D102,tblSalaries[Job Type],O$19),0)</f>
        <v>0</v>
      </c>
      <c r="P102"/>
      <c r="Q102"/>
    </row>
    <row r="103" spans="4:17">
      <c r="D103" s="52" t="s">
        <v>644</v>
      </c>
      <c r="E103" s="53">
        <f>AVERAGEIF(tblSalaries[clean Country],D103,tblSalaries[Salary in USD])</f>
        <v>50000</v>
      </c>
      <c r="F103" s="53">
        <f>IFERROR(AVERAGEIFS(tblSalaries[Salary in USD],tblSalaries[clean Country],$D103,tblSalaries[Job Type],F$19),0)</f>
        <v>0</v>
      </c>
      <c r="G103" s="53">
        <f>IFERROR(AVERAGEIFS(tblSalaries[Salary in USD],tblSalaries[clean Country],$D103,tblSalaries[Job Type],G$19),0)</f>
        <v>50000</v>
      </c>
      <c r="H103" s="53">
        <f>IFERROR(AVERAGEIFS(tblSalaries[Salary in USD],tblSalaries[clean Country],$D103,tblSalaries[Job Type],H$19),0)</f>
        <v>0</v>
      </c>
      <c r="I103" s="53">
        <f>IFERROR(AVERAGEIFS(tblSalaries[Salary in USD],tblSalaries[clean Country],$D103,tblSalaries[Job Type],I$19),0)</f>
        <v>0</v>
      </c>
      <c r="J103" s="53">
        <f>IFERROR(AVERAGEIFS(tblSalaries[Salary in USD],tblSalaries[clean Country],$D103,tblSalaries[Job Type],J$19),0)</f>
        <v>0</v>
      </c>
      <c r="K103" s="53">
        <f>IFERROR(AVERAGEIFS(tblSalaries[Salary in USD],tblSalaries[clean Country],$D103,tblSalaries[Job Type],K$19),0)</f>
        <v>0</v>
      </c>
      <c r="L103" s="53">
        <f>IFERROR(AVERAGEIFS(tblSalaries[Salary in USD],tblSalaries[clean Country],$D103,tblSalaries[Job Type],L$19),0)</f>
        <v>0</v>
      </c>
      <c r="M103" s="53">
        <f>IFERROR(AVERAGEIFS(tblSalaries[Salary in USD],tblSalaries[clean Country],$D103,tblSalaries[Job Type],M$19),0)</f>
        <v>0</v>
      </c>
      <c r="N103" s="53">
        <f>IFERROR(AVERAGEIFS(tblSalaries[Salary in USD],tblSalaries[clean Country],$D103,tblSalaries[Job Type],N$19),0)</f>
        <v>0</v>
      </c>
      <c r="O103" s="54">
        <f>IFERROR(AVERAGEIFS(tblSalaries[Salary in USD],tblSalaries[clean Country],$D103,tblSalaries[Job Type],O$19),0)</f>
        <v>0</v>
      </c>
      <c r="P103"/>
      <c r="Q103"/>
    </row>
    <row r="104" spans="4:17">
      <c r="D104" s="49" t="s">
        <v>171</v>
      </c>
      <c r="E104" s="50">
        <f>AVERAGEIF(tblSalaries[clean Country],D104,tblSalaries[Salary in USD])</f>
        <v>52154.754053796576</v>
      </c>
      <c r="F104" s="50">
        <f>IFERROR(AVERAGEIFS(tblSalaries[Salary in USD],tblSalaries[clean Country],$D104,tblSalaries[Job Type],F$19),0)</f>
        <v>60000</v>
      </c>
      <c r="G104" s="50">
        <f>IFERROR(AVERAGEIFS(tblSalaries[Salary in USD],tblSalaries[clean Country],$D104,tblSalaries[Job Type],G$19),0)</f>
        <v>43550</v>
      </c>
      <c r="H104" s="50">
        <f>IFERROR(AVERAGEIFS(tblSalaries[Salary in USD],tblSalaries[clean Country],$D104,tblSalaries[Job Type],H$19),0)</f>
        <v>63900</v>
      </c>
      <c r="I104" s="50">
        <f>IFERROR(AVERAGEIFS(tblSalaries[Salary in USD],tblSalaries[clean Country],$D104,tblSalaries[Job Type],I$19),0)</f>
        <v>0</v>
      </c>
      <c r="J104" s="50">
        <f>IFERROR(AVERAGEIFS(tblSalaries[Salary in USD],tblSalaries[clean Country],$D104,tblSalaries[Job Type],J$19),0)</f>
        <v>0</v>
      </c>
      <c r="K104" s="50">
        <f>IFERROR(AVERAGEIFS(tblSalaries[Salary in USD],tblSalaries[clean Country],$D104,tblSalaries[Job Type],K$19),0)</f>
        <v>47500</v>
      </c>
      <c r="L104" s="50">
        <f>IFERROR(AVERAGEIFS(tblSalaries[Salary in USD],tblSalaries[clean Country],$D104,tblSalaries[Job Type],L$19),0)</f>
        <v>46605.90134967777</v>
      </c>
      <c r="M104" s="50">
        <f>IFERROR(AVERAGEIFS(tblSalaries[Salary in USD],tblSalaries[clean Country],$D104,tblSalaries[Job Type],M$19),0)</f>
        <v>0</v>
      </c>
      <c r="N104" s="50">
        <f>IFERROR(AVERAGEIFS(tblSalaries[Salary in USD],tblSalaries[clean Country],$D104,tblSalaries[Job Type],N$19),0)</f>
        <v>0</v>
      </c>
      <c r="O104" s="51">
        <f>IFERROR(AVERAGEIFS(tblSalaries[Salary in USD],tblSalaries[clean Country],$D104,tblSalaries[Job Type],O$19),0)</f>
        <v>0</v>
      </c>
      <c r="P104"/>
      <c r="Q104"/>
    </row>
    <row r="105" spans="4:17">
      <c r="D105" s="52" t="s">
        <v>1804</v>
      </c>
      <c r="E105" s="53">
        <f>AVERAGEIF(tblSalaries[clean Country],D105,tblSalaries[Salary in USD])</f>
        <v>13000</v>
      </c>
      <c r="F105" s="53">
        <f>IFERROR(AVERAGEIFS(tblSalaries[Salary in USD],tblSalaries[clean Country],$D105,tblSalaries[Job Type],F$19),0)</f>
        <v>0</v>
      </c>
      <c r="G105" s="53">
        <f>IFERROR(AVERAGEIFS(tblSalaries[Salary in USD],tblSalaries[clean Country],$D105,tblSalaries[Job Type],G$19),0)</f>
        <v>13000</v>
      </c>
      <c r="H105" s="53">
        <f>IFERROR(AVERAGEIFS(tblSalaries[Salary in USD],tblSalaries[clean Country],$D105,tblSalaries[Job Type],H$19),0)</f>
        <v>0</v>
      </c>
      <c r="I105" s="53">
        <f>IFERROR(AVERAGEIFS(tblSalaries[Salary in USD],tblSalaries[clean Country],$D105,tblSalaries[Job Type],I$19),0)</f>
        <v>0</v>
      </c>
      <c r="J105" s="53">
        <f>IFERROR(AVERAGEIFS(tblSalaries[Salary in USD],tblSalaries[clean Country],$D105,tblSalaries[Job Type],J$19),0)</f>
        <v>0</v>
      </c>
      <c r="K105" s="53">
        <f>IFERROR(AVERAGEIFS(tblSalaries[Salary in USD],tblSalaries[clean Country],$D105,tblSalaries[Job Type],K$19),0)</f>
        <v>0</v>
      </c>
      <c r="L105" s="53">
        <f>IFERROR(AVERAGEIFS(tblSalaries[Salary in USD],tblSalaries[clean Country],$D105,tblSalaries[Job Type],L$19),0)</f>
        <v>0</v>
      </c>
      <c r="M105" s="53">
        <f>IFERROR(AVERAGEIFS(tblSalaries[Salary in USD],tblSalaries[clean Country],$D105,tblSalaries[Job Type],M$19),0)</f>
        <v>0</v>
      </c>
      <c r="N105" s="53">
        <f>IFERROR(AVERAGEIFS(tblSalaries[Salary in USD],tblSalaries[clean Country],$D105,tblSalaries[Job Type],N$19),0)</f>
        <v>0</v>
      </c>
      <c r="O105" s="54">
        <f>IFERROR(AVERAGEIFS(tblSalaries[Salary in USD],tblSalaries[clean Country],$D105,tblSalaries[Job Type],O$19),0)</f>
        <v>0</v>
      </c>
      <c r="P105"/>
      <c r="Q105"/>
    </row>
    <row r="106" spans="4:17">
      <c r="D106" s="49" t="s">
        <v>1066</v>
      </c>
      <c r="E106" s="50">
        <f>AVERAGEIF(tblSalaries[clean Country],D106,tblSalaries[Salary in USD])</f>
        <v>19055.991584874118</v>
      </c>
      <c r="F106" s="50">
        <f>IFERROR(AVERAGEIFS(tblSalaries[Salary in USD],tblSalaries[clean Country],$D106,tblSalaries[Job Type],F$19),0)</f>
        <v>0</v>
      </c>
      <c r="G106" s="50">
        <f>IFERROR(AVERAGEIFS(tblSalaries[Salary in USD],tblSalaries[clean Country],$D106,tblSalaries[Job Type],G$19),0)</f>
        <v>19055.991584874118</v>
      </c>
      <c r="H106" s="50">
        <f>IFERROR(AVERAGEIFS(tblSalaries[Salary in USD],tblSalaries[clean Country],$D106,tblSalaries[Job Type],H$19),0)</f>
        <v>0</v>
      </c>
      <c r="I106" s="50">
        <f>IFERROR(AVERAGEIFS(tblSalaries[Salary in USD],tblSalaries[clean Country],$D106,tblSalaries[Job Type],I$19),0)</f>
        <v>0</v>
      </c>
      <c r="J106" s="50">
        <f>IFERROR(AVERAGEIFS(tblSalaries[Salary in USD],tblSalaries[clean Country],$D106,tblSalaries[Job Type],J$19),0)</f>
        <v>0</v>
      </c>
      <c r="K106" s="50">
        <f>IFERROR(AVERAGEIFS(tblSalaries[Salary in USD],tblSalaries[clean Country],$D106,tblSalaries[Job Type],K$19),0)</f>
        <v>0</v>
      </c>
      <c r="L106" s="50">
        <f>IFERROR(AVERAGEIFS(tblSalaries[Salary in USD],tblSalaries[clean Country],$D106,tblSalaries[Job Type],L$19),0)</f>
        <v>0</v>
      </c>
      <c r="M106" s="50">
        <f>IFERROR(AVERAGEIFS(tblSalaries[Salary in USD],tblSalaries[clean Country],$D106,tblSalaries[Job Type],M$19),0)</f>
        <v>0</v>
      </c>
      <c r="N106" s="50">
        <f>IFERROR(AVERAGEIFS(tblSalaries[Salary in USD],tblSalaries[clean Country],$D106,tblSalaries[Job Type],N$19),0)</f>
        <v>0</v>
      </c>
      <c r="O106" s="51">
        <f>IFERROR(AVERAGEIFS(tblSalaries[Salary in USD],tblSalaries[clean Country],$D106,tblSalaries[Job Type],O$19),0)</f>
        <v>0</v>
      </c>
      <c r="P106"/>
      <c r="Q106"/>
    </row>
    <row r="107" spans="4:17">
      <c r="D107" s="52" t="s">
        <v>548</v>
      </c>
      <c r="E107" s="53">
        <f>AVERAGEIF(tblSalaries[clean Country],D107,tblSalaries[Salary in USD])</f>
        <v>78000</v>
      </c>
      <c r="F107" s="53">
        <f>IFERROR(AVERAGEIFS(tblSalaries[Salary in USD],tblSalaries[clean Country],$D107,tblSalaries[Job Type],F$19),0)</f>
        <v>0</v>
      </c>
      <c r="G107" s="53">
        <f>IFERROR(AVERAGEIFS(tblSalaries[Salary in USD],tblSalaries[clean Country],$D107,tblSalaries[Job Type],G$19),0)</f>
        <v>0</v>
      </c>
      <c r="H107" s="53">
        <f>IFERROR(AVERAGEIFS(tblSalaries[Salary in USD],tblSalaries[clean Country],$D107,tblSalaries[Job Type],H$19),0)</f>
        <v>0</v>
      </c>
      <c r="I107" s="53">
        <f>IFERROR(AVERAGEIFS(tblSalaries[Salary in USD],tblSalaries[clean Country],$D107,tblSalaries[Job Type],I$19),0)</f>
        <v>0</v>
      </c>
      <c r="J107" s="53">
        <f>IFERROR(AVERAGEIFS(tblSalaries[Salary in USD],tblSalaries[clean Country],$D107,tblSalaries[Job Type],J$19),0)</f>
        <v>0</v>
      </c>
      <c r="K107" s="53">
        <f>IFERROR(AVERAGEIFS(tblSalaries[Salary in USD],tblSalaries[clean Country],$D107,tblSalaries[Job Type],K$19),0)</f>
        <v>0</v>
      </c>
      <c r="L107" s="53">
        <f>IFERROR(AVERAGEIFS(tblSalaries[Salary in USD],tblSalaries[clean Country],$D107,tblSalaries[Job Type],L$19),0)</f>
        <v>78000</v>
      </c>
      <c r="M107" s="53">
        <f>IFERROR(AVERAGEIFS(tblSalaries[Salary in USD],tblSalaries[clean Country],$D107,tblSalaries[Job Type],M$19),0)</f>
        <v>0</v>
      </c>
      <c r="N107" s="53">
        <f>IFERROR(AVERAGEIFS(tblSalaries[Salary in USD],tblSalaries[clean Country],$D107,tblSalaries[Job Type],N$19),0)</f>
        <v>0</v>
      </c>
      <c r="O107" s="54">
        <f>IFERROR(AVERAGEIFS(tblSalaries[Salary in USD],tblSalaries[clean Country],$D107,tblSalaries[Job Type],O$19),0)</f>
        <v>0</v>
      </c>
      <c r="P107"/>
      <c r="Q107"/>
    </row>
    <row r="108" spans="4:17">
      <c r="D108" s="49" t="s">
        <v>48</v>
      </c>
      <c r="E108" s="50">
        <f>AVERAGEIF(tblSalaries[clean Country],D108,tblSalaries[Salary in USD])</f>
        <v>49555.624994016209</v>
      </c>
      <c r="F108" s="50">
        <f>IFERROR(AVERAGEIFS(tblSalaries[Salary in USD],tblSalaries[clean Country],$D108,tblSalaries[Job Type],F$19),0)</f>
        <v>36957.661442724799</v>
      </c>
      <c r="G108" s="50">
        <f>IFERROR(AVERAGEIFS(tblSalaries[Salary in USD],tblSalaries[clean Country],$D108,tblSalaries[Job Type],G$19),0)</f>
        <v>44070.894052411735</v>
      </c>
      <c r="H108" s="50">
        <f>IFERROR(AVERAGEIFS(tblSalaries[Salary in USD],tblSalaries[clean Country],$D108,tblSalaries[Job Type],H$19),0)</f>
        <v>82000</v>
      </c>
      <c r="I108" s="50">
        <f>IFERROR(AVERAGEIFS(tblSalaries[Salary in USD],tblSalaries[clean Country],$D108,tblSalaries[Job Type],I$19),0)</f>
        <v>9509.8988293070688</v>
      </c>
      <c r="J108" s="50">
        <f>IFERROR(AVERAGEIFS(tblSalaries[Salary in USD],tblSalaries[clean Country],$D108,tblSalaries[Job Type],J$19),0)</f>
        <v>69815.306791774667</v>
      </c>
      <c r="K108" s="50">
        <f>IFERROR(AVERAGEIFS(tblSalaries[Salary in USD],tblSalaries[clean Country],$D108,tblSalaries[Job Type],K$19),0)</f>
        <v>0</v>
      </c>
      <c r="L108" s="50">
        <f>IFERROR(AVERAGEIFS(tblSalaries[Salary in USD],tblSalaries[clean Country],$D108,tblSalaries[Job Type],L$19),0)</f>
        <v>64096.11386518865</v>
      </c>
      <c r="M108" s="50">
        <f>IFERROR(AVERAGEIFS(tblSalaries[Salary in USD],tblSalaries[clean Country],$D108,tblSalaries[Job Type],M$19),0)</f>
        <v>0</v>
      </c>
      <c r="N108" s="50">
        <f>IFERROR(AVERAGEIFS(tblSalaries[Salary in USD],tblSalaries[clean Country],$D108,tblSalaries[Job Type],N$19),0)</f>
        <v>28500</v>
      </c>
      <c r="O108" s="51">
        <f>IFERROR(AVERAGEIFS(tblSalaries[Salary in USD],tblSalaries[clean Country],$D108,tblSalaries[Job Type],O$19),0)</f>
        <v>38666</v>
      </c>
      <c r="P108"/>
      <c r="Q108"/>
    </row>
    <row r="109" spans="4:17">
      <c r="D109" s="52" t="s">
        <v>608</v>
      </c>
      <c r="E109" s="53">
        <f>AVERAGEIF(tblSalaries[clean Country],D109,tblSalaries[Salary in USD])</f>
        <v>46235.660112252495</v>
      </c>
      <c r="F109" s="53">
        <f>IFERROR(AVERAGEIFS(tblSalaries[Salary in USD],tblSalaries[clean Country],$D109,tblSalaries[Job Type],F$19),0)</f>
        <v>0</v>
      </c>
      <c r="G109" s="53">
        <f>IFERROR(AVERAGEIFS(tblSalaries[Salary in USD],tblSalaries[clean Country],$D109,tblSalaries[Job Type],G$19),0)</f>
        <v>30807.186395546494</v>
      </c>
      <c r="H109" s="53">
        <f>IFERROR(AVERAGEIFS(tblSalaries[Salary in USD],tblSalaries[clean Country],$D109,tblSalaries[Job Type],H$19),0)</f>
        <v>12000</v>
      </c>
      <c r="I109" s="53">
        <f>IFERROR(AVERAGEIFS(tblSalaries[Salary in USD],tblSalaries[clean Country],$D109,tblSalaries[Job Type],I$19),0)</f>
        <v>35571.184291765021</v>
      </c>
      <c r="J109" s="53">
        <f>IFERROR(AVERAGEIFS(tblSalaries[Salary in USD],tblSalaries[clean Country],$D109,tblSalaries[Job Type],J$19),0)</f>
        <v>127039.94389916077</v>
      </c>
      <c r="K109" s="53">
        <f>IFERROR(AVERAGEIFS(tblSalaries[Salary in USD],tblSalaries[clean Country],$D109,tblSalaries[Job Type],K$19),0)</f>
        <v>52086.37699865592</v>
      </c>
      <c r="L109" s="53">
        <f>IFERROR(AVERAGEIFS(tblSalaries[Salary in USD],tblSalaries[clean Country],$D109,tblSalaries[Job Type],L$19),0)</f>
        <v>56215.175175378645</v>
      </c>
      <c r="M109" s="53">
        <f>IFERROR(AVERAGEIFS(tblSalaries[Salary in USD],tblSalaries[clean Country],$D109,tblSalaries[Job Type],M$19),0)</f>
        <v>0</v>
      </c>
      <c r="N109" s="53">
        <f>IFERROR(AVERAGEIFS(tblSalaries[Salary in USD],tblSalaries[clean Country],$D109,tblSalaries[Job Type],N$19),0)</f>
        <v>0</v>
      </c>
      <c r="O109" s="54">
        <f>IFERROR(AVERAGEIFS(tblSalaries[Salary in USD],tblSalaries[clean Country],$D109,tblSalaries[Job Type],O$19),0)</f>
        <v>0</v>
      </c>
      <c r="P109"/>
      <c r="Q109"/>
    </row>
    <row r="110" spans="4:17">
      <c r="D110" s="49" t="s">
        <v>716</v>
      </c>
      <c r="E110" s="50">
        <f>AVERAGEIF(tblSalaries[clean Country],D110,tblSalaries[Salary in USD])</f>
        <v>22921.154792448855</v>
      </c>
      <c r="F110" s="50">
        <f>IFERROR(AVERAGEIFS(tblSalaries[Salary in USD],tblSalaries[clean Country],$D110,tblSalaries[Job Type],F$19),0)</f>
        <v>3000</v>
      </c>
      <c r="G110" s="50">
        <f>IFERROR(AVERAGEIFS(tblSalaries[Salary in USD],tblSalaries[clean Country],$D110,tblSalaries[Job Type],G$19),0)</f>
        <v>0</v>
      </c>
      <c r="H110" s="50">
        <f>IFERROR(AVERAGEIFS(tblSalaries[Salary in USD],tblSalaries[clean Country],$D110,tblSalaries[Job Type],H$19),0)</f>
        <v>0</v>
      </c>
      <c r="I110" s="50">
        <f>IFERROR(AVERAGEIFS(tblSalaries[Salary in USD],tblSalaries[clean Country],$D110,tblSalaries[Job Type],I$19),0)</f>
        <v>13800</v>
      </c>
      <c r="J110" s="50">
        <f>IFERROR(AVERAGEIFS(tblSalaries[Salary in USD],tblSalaries[clean Country],$D110,tblSalaries[Job Type],J$19),0)</f>
        <v>0</v>
      </c>
      <c r="K110" s="50">
        <f>IFERROR(AVERAGEIFS(tblSalaries[Salary in USD],tblSalaries[clean Country],$D110,tblSalaries[Job Type],K$19),0)</f>
        <v>0</v>
      </c>
      <c r="L110" s="50">
        <f>IFERROR(AVERAGEIFS(tblSalaries[Salary in USD],tblSalaries[clean Country],$D110,tblSalaries[Job Type],L$19),0)</f>
        <v>32601.924654081424</v>
      </c>
      <c r="M110" s="50">
        <f>IFERROR(AVERAGEIFS(tblSalaries[Salary in USD],tblSalaries[clean Country],$D110,tblSalaries[Job Type],M$19),0)</f>
        <v>0</v>
      </c>
      <c r="N110" s="50">
        <f>IFERROR(AVERAGEIFS(tblSalaries[Salary in USD],tblSalaries[clean Country],$D110,tblSalaries[Job Type],N$19),0)</f>
        <v>0</v>
      </c>
      <c r="O110" s="51">
        <f>IFERROR(AVERAGEIFS(tblSalaries[Salary in USD],tblSalaries[clean Country],$D110,tblSalaries[Job Type],O$19),0)</f>
        <v>0</v>
      </c>
      <c r="P110"/>
      <c r="Q110"/>
    </row>
    <row r="111" spans="4:17">
      <c r="D111" s="52" t="s">
        <v>447</v>
      </c>
      <c r="E111" s="53">
        <f>AVERAGEIF(tblSalaries[clean Country],D111,tblSalaries[Salary in USD])</f>
        <v>84477.260092140481</v>
      </c>
      <c r="F111" s="53">
        <f>IFERROR(AVERAGEIFS(tblSalaries[Salary in USD],tblSalaries[clean Country],$D111,tblSalaries[Job Type],F$19),0)</f>
        <v>0</v>
      </c>
      <c r="G111" s="53">
        <f>IFERROR(AVERAGEIFS(tblSalaries[Salary in USD],tblSalaries[clean Country],$D111,tblSalaries[Job Type],G$19),0)</f>
        <v>0</v>
      </c>
      <c r="H111" s="53">
        <f>IFERROR(AVERAGEIFS(tblSalaries[Salary in USD],tblSalaries[clean Country],$D111,tblSalaries[Job Type],H$19),0)</f>
        <v>68954.520184280962</v>
      </c>
      <c r="I111" s="53">
        <f>IFERROR(AVERAGEIFS(tblSalaries[Salary in USD],tblSalaries[clean Country],$D111,tblSalaries[Job Type],I$19),0)</f>
        <v>0</v>
      </c>
      <c r="J111" s="53">
        <f>IFERROR(AVERAGEIFS(tblSalaries[Salary in USD],tblSalaries[clean Country],$D111,tblSalaries[Job Type],J$19),0)</f>
        <v>100000</v>
      </c>
      <c r="K111" s="53">
        <f>IFERROR(AVERAGEIFS(tblSalaries[Salary in USD],tblSalaries[clean Country],$D111,tblSalaries[Job Type],K$19),0)</f>
        <v>0</v>
      </c>
      <c r="L111" s="53">
        <f>IFERROR(AVERAGEIFS(tblSalaries[Salary in USD],tblSalaries[clean Country],$D111,tblSalaries[Job Type],L$19),0)</f>
        <v>0</v>
      </c>
      <c r="M111" s="53">
        <f>IFERROR(AVERAGEIFS(tblSalaries[Salary in USD],tblSalaries[clean Country],$D111,tblSalaries[Job Type],M$19),0)</f>
        <v>0</v>
      </c>
      <c r="N111" s="53">
        <f>IFERROR(AVERAGEIFS(tblSalaries[Salary in USD],tblSalaries[clean Country],$D111,tblSalaries[Job Type],N$19),0)</f>
        <v>0</v>
      </c>
      <c r="O111" s="54">
        <f>IFERROR(AVERAGEIFS(tblSalaries[Salary in USD],tblSalaries[clean Country],$D111,tblSalaries[Job Type],O$19),0)</f>
        <v>0</v>
      </c>
      <c r="P111"/>
      <c r="Q111"/>
    </row>
    <row r="112" spans="4:17">
      <c r="D112" s="49" t="s">
        <v>46</v>
      </c>
      <c r="E112" s="50">
        <f>AVERAGEIF(tblSalaries[clean Country],D112,tblSalaries[Salary in USD])</f>
        <v>137525.55715529469</v>
      </c>
      <c r="F112" s="50">
        <f>IFERROR(AVERAGEIFS(tblSalaries[Salary in USD],tblSalaries[clean Country],$D112,tblSalaries[Job Type],F$19),0)</f>
        <v>0</v>
      </c>
      <c r="G112" s="50">
        <f>IFERROR(AVERAGEIFS(tblSalaries[Salary in USD],tblSalaries[clean Country],$D112,tblSalaries[Job Type],G$19),0)</f>
        <v>150000</v>
      </c>
      <c r="H112" s="50">
        <f>IFERROR(AVERAGEIFS(tblSalaries[Salary in USD],tblSalaries[clean Country],$D112,tblSalaries[Job Type],H$19),0)</f>
        <v>0</v>
      </c>
      <c r="I112" s="50">
        <f>IFERROR(AVERAGEIFS(tblSalaries[Salary in USD],tblSalaries[clean Country],$D112,tblSalaries[Job Type],I$19),0)</f>
        <v>145000</v>
      </c>
      <c r="J112" s="50">
        <f>IFERROR(AVERAGEIFS(tblSalaries[Salary in USD],tblSalaries[clean Country],$D112,tblSalaries[Job Type],J$19),0)</f>
        <v>0</v>
      </c>
      <c r="K112" s="50">
        <f>IFERROR(AVERAGEIFS(tblSalaries[Salary in USD],tblSalaries[clean Country],$D112,tblSalaries[Job Type],K$19),0)</f>
        <v>0</v>
      </c>
      <c r="L112" s="50">
        <f>IFERROR(AVERAGEIFS(tblSalaries[Salary in USD],tblSalaries[clean Country],$D112,tblSalaries[Job Type],L$19),0)</f>
        <v>127551.11431058942</v>
      </c>
      <c r="M112" s="50">
        <f>IFERROR(AVERAGEIFS(tblSalaries[Salary in USD],tblSalaries[clean Country],$D112,tblSalaries[Job Type],M$19),0)</f>
        <v>0</v>
      </c>
      <c r="N112" s="50">
        <f>IFERROR(AVERAGEIFS(tblSalaries[Salary in USD],tblSalaries[clean Country],$D112,tblSalaries[Job Type],N$19),0)</f>
        <v>0</v>
      </c>
      <c r="O112" s="51">
        <f>IFERROR(AVERAGEIFS(tblSalaries[Salary in USD],tblSalaries[clean Country],$D112,tblSalaries[Job Type],O$19),0)</f>
        <v>0</v>
      </c>
      <c r="P112"/>
      <c r="Q112"/>
    </row>
    <row r="113" spans="4:17">
      <c r="D113" s="52" t="s">
        <v>299</v>
      </c>
      <c r="E113" s="53">
        <f>AVERAGEIF(tblSalaries[clean Country],D113,tblSalaries[Salary in USD])</f>
        <v>73000</v>
      </c>
      <c r="F113" s="53">
        <f>IFERROR(AVERAGEIFS(tblSalaries[Salary in USD],tblSalaries[clean Country],$D113,tblSalaries[Job Type],F$19),0)</f>
        <v>0</v>
      </c>
      <c r="G113" s="53">
        <f>IFERROR(AVERAGEIFS(tblSalaries[Salary in USD],tblSalaries[clean Country],$D113,tblSalaries[Job Type],G$19),0)</f>
        <v>0</v>
      </c>
      <c r="H113" s="53">
        <f>IFERROR(AVERAGEIFS(tblSalaries[Salary in USD],tblSalaries[clean Country],$D113,tblSalaries[Job Type],H$19),0)</f>
        <v>0</v>
      </c>
      <c r="I113" s="53">
        <f>IFERROR(AVERAGEIFS(tblSalaries[Salary in USD],tblSalaries[clean Country],$D113,tblSalaries[Job Type],I$19),0)</f>
        <v>0</v>
      </c>
      <c r="J113" s="53">
        <f>IFERROR(AVERAGEIFS(tblSalaries[Salary in USD],tblSalaries[clean Country],$D113,tblSalaries[Job Type],J$19),0)</f>
        <v>0</v>
      </c>
      <c r="K113" s="53">
        <f>IFERROR(AVERAGEIFS(tblSalaries[Salary in USD],tblSalaries[clean Country],$D113,tblSalaries[Job Type],K$19),0)</f>
        <v>138000</v>
      </c>
      <c r="L113" s="53">
        <f>IFERROR(AVERAGEIFS(tblSalaries[Salary in USD],tblSalaries[clean Country],$D113,tblSalaries[Job Type],L$19),0)</f>
        <v>8000</v>
      </c>
      <c r="M113" s="53">
        <f>IFERROR(AVERAGEIFS(tblSalaries[Salary in USD],tblSalaries[clean Country],$D113,tblSalaries[Job Type],M$19),0)</f>
        <v>0</v>
      </c>
      <c r="N113" s="53">
        <f>IFERROR(AVERAGEIFS(tblSalaries[Salary in USD],tblSalaries[clean Country],$D113,tblSalaries[Job Type],N$19),0)</f>
        <v>0</v>
      </c>
      <c r="O113" s="54">
        <f>IFERROR(AVERAGEIFS(tblSalaries[Salary in USD],tblSalaries[clean Country],$D113,tblSalaries[Job Type],O$19),0)</f>
        <v>0</v>
      </c>
      <c r="P113"/>
      <c r="Q113"/>
    </row>
    <row r="114" spans="4:17">
      <c r="D114" s="49" t="s">
        <v>1809</v>
      </c>
      <c r="E114" s="50">
        <f>AVERAGEIF(tblSalaries[clean Country],D114,tblSalaries[Salary in USD])</f>
        <v>11000</v>
      </c>
      <c r="F114" s="50">
        <f>IFERROR(AVERAGEIFS(tblSalaries[Salary in USD],tblSalaries[clean Country],$D114,tblSalaries[Job Type],F$19),0)</f>
        <v>0</v>
      </c>
      <c r="G114" s="50">
        <f>IFERROR(AVERAGEIFS(tblSalaries[Salary in USD],tblSalaries[clean Country],$D114,tblSalaries[Job Type],G$19),0)</f>
        <v>11000</v>
      </c>
      <c r="H114" s="50">
        <f>IFERROR(AVERAGEIFS(tblSalaries[Salary in USD],tblSalaries[clean Country],$D114,tblSalaries[Job Type],H$19),0)</f>
        <v>0</v>
      </c>
      <c r="I114" s="50">
        <f>IFERROR(AVERAGEIFS(tblSalaries[Salary in USD],tblSalaries[clean Country],$D114,tblSalaries[Job Type],I$19),0)</f>
        <v>0</v>
      </c>
      <c r="J114" s="50">
        <f>IFERROR(AVERAGEIFS(tblSalaries[Salary in USD],tblSalaries[clean Country],$D114,tblSalaries[Job Type],J$19),0)</f>
        <v>0</v>
      </c>
      <c r="K114" s="50">
        <f>IFERROR(AVERAGEIFS(tblSalaries[Salary in USD],tblSalaries[clean Country],$D114,tblSalaries[Job Type],K$19),0)</f>
        <v>0</v>
      </c>
      <c r="L114" s="50">
        <f>IFERROR(AVERAGEIFS(tblSalaries[Salary in USD],tblSalaries[clean Country],$D114,tblSalaries[Job Type],L$19),0)</f>
        <v>0</v>
      </c>
      <c r="M114" s="50">
        <f>IFERROR(AVERAGEIFS(tblSalaries[Salary in USD],tblSalaries[clean Country],$D114,tblSalaries[Job Type],M$19),0)</f>
        <v>0</v>
      </c>
      <c r="N114" s="50">
        <f>IFERROR(AVERAGEIFS(tblSalaries[Salary in USD],tblSalaries[clean Country],$D114,tblSalaries[Job Type],N$19),0)</f>
        <v>0</v>
      </c>
      <c r="O114" s="51">
        <f>IFERROR(AVERAGEIFS(tblSalaries[Salary in USD],tblSalaries[clean Country],$D114,tblSalaries[Job Type],O$19),0)</f>
        <v>0</v>
      </c>
      <c r="P114"/>
      <c r="Q114"/>
    </row>
    <row r="115" spans="4:17">
      <c r="D115" s="52" t="s">
        <v>197</v>
      </c>
      <c r="E115" s="53">
        <f>AVERAGEIF(tblSalaries[clean Country],D115,tblSalaries[Salary in USD])</f>
        <v>48000</v>
      </c>
      <c r="F115" s="53">
        <f>IFERROR(AVERAGEIFS(tblSalaries[Salary in USD],tblSalaries[clean Country],$D115,tblSalaries[Job Type],F$19),0)</f>
        <v>36000</v>
      </c>
      <c r="G115" s="53">
        <f>IFERROR(AVERAGEIFS(tblSalaries[Salary in USD],tblSalaries[clean Country],$D115,tblSalaries[Job Type],G$19),0)</f>
        <v>60000</v>
      </c>
      <c r="H115" s="53">
        <f>IFERROR(AVERAGEIFS(tblSalaries[Salary in USD],tblSalaries[clean Country],$D115,tblSalaries[Job Type],H$19),0)</f>
        <v>0</v>
      </c>
      <c r="I115" s="53">
        <f>IFERROR(AVERAGEIFS(tblSalaries[Salary in USD],tblSalaries[clean Country],$D115,tblSalaries[Job Type],I$19),0)</f>
        <v>0</v>
      </c>
      <c r="J115" s="53">
        <f>IFERROR(AVERAGEIFS(tblSalaries[Salary in USD],tblSalaries[clean Country],$D115,tblSalaries[Job Type],J$19),0)</f>
        <v>0</v>
      </c>
      <c r="K115" s="53">
        <f>IFERROR(AVERAGEIFS(tblSalaries[Salary in USD],tblSalaries[clean Country],$D115,tblSalaries[Job Type],K$19),0)</f>
        <v>0</v>
      </c>
      <c r="L115" s="53">
        <f>IFERROR(AVERAGEIFS(tblSalaries[Salary in USD],tblSalaries[clean Country],$D115,tblSalaries[Job Type],L$19),0)</f>
        <v>0</v>
      </c>
      <c r="M115" s="53">
        <f>IFERROR(AVERAGEIFS(tblSalaries[Salary in USD],tblSalaries[clean Country],$D115,tblSalaries[Job Type],M$19),0)</f>
        <v>0</v>
      </c>
      <c r="N115" s="53">
        <f>IFERROR(AVERAGEIFS(tblSalaries[Salary in USD],tblSalaries[clean Country],$D115,tblSalaries[Job Type],N$19),0)</f>
        <v>0</v>
      </c>
      <c r="O115" s="54">
        <f>IFERROR(AVERAGEIFS(tblSalaries[Salary in USD],tblSalaries[clean Country],$D115,tblSalaries[Job Type],O$19),0)</f>
        <v>0</v>
      </c>
      <c r="P115"/>
      <c r="Q115"/>
    </row>
    <row r="116" spans="4:17">
      <c r="D116" s="49" t="s">
        <v>179</v>
      </c>
      <c r="E116" s="50">
        <f>AVERAGEIF(tblSalaries[clean Country],D116,tblSalaries[Salary in USD])</f>
        <v>43014.900191685309</v>
      </c>
      <c r="F116" s="50">
        <f>IFERROR(AVERAGEIFS(tblSalaries[Salary in USD],tblSalaries[clean Country],$D116,tblSalaries[Job Type],F$19),0)</f>
        <v>27000</v>
      </c>
      <c r="G116" s="50">
        <f>IFERROR(AVERAGEIFS(tblSalaries[Salary in USD],tblSalaries[clean Country],$D116,tblSalaries[Job Type],G$19),0)</f>
        <v>31677.69952987742</v>
      </c>
      <c r="H116" s="50">
        <f>IFERROR(AVERAGEIFS(tblSalaries[Salary in USD],tblSalaries[clean Country],$D116,tblSalaries[Job Type],H$19),0)</f>
        <v>0</v>
      </c>
      <c r="I116" s="50">
        <f>IFERROR(AVERAGEIFS(tblSalaries[Salary in USD],tblSalaries[clean Country],$D116,tblSalaries[Job Type],I$19),0)</f>
        <v>70250</v>
      </c>
      <c r="J116" s="50">
        <f>IFERROR(AVERAGEIFS(tblSalaries[Salary in USD],tblSalaries[clean Country],$D116,tblSalaries[Job Type],J$19),0)</f>
        <v>0</v>
      </c>
      <c r="K116" s="50">
        <f>IFERROR(AVERAGEIFS(tblSalaries[Salary in USD],tblSalaries[clean Country],$D116,tblSalaries[Job Type],K$19),0)</f>
        <v>36000</v>
      </c>
      <c r="L116" s="50">
        <f>IFERROR(AVERAGEIFS(tblSalaries[Salary in USD],tblSalaries[clean Country],$D116,tblSalaries[Job Type],L$19),0)</f>
        <v>50759.038190313899</v>
      </c>
      <c r="M116" s="50">
        <f>IFERROR(AVERAGEIFS(tblSalaries[Salary in USD],tblSalaries[clean Country],$D116,tblSalaries[Job Type],M$19),0)</f>
        <v>0</v>
      </c>
      <c r="N116" s="50">
        <f>IFERROR(AVERAGEIFS(tblSalaries[Salary in USD],tblSalaries[clean Country],$D116,tblSalaries[Job Type],N$19),0)</f>
        <v>0</v>
      </c>
      <c r="O116" s="51">
        <f>IFERROR(AVERAGEIFS(tblSalaries[Salary in USD],tblSalaries[clean Country],$D116,tblSalaries[Job Type],O$19),0)</f>
        <v>0</v>
      </c>
      <c r="P116"/>
      <c r="Q116"/>
    </row>
    <row r="117" spans="4:17">
      <c r="D117" s="52" t="s">
        <v>1458</v>
      </c>
      <c r="E117" s="53">
        <f>AVERAGEIF(tblSalaries[clean Country],D117,tblSalaries[Salary in USD])</f>
        <v>100000</v>
      </c>
      <c r="F117" s="53">
        <f>IFERROR(AVERAGEIFS(tblSalaries[Salary in USD],tblSalaries[clean Country],$D117,tblSalaries[Job Type],F$19),0)</f>
        <v>0</v>
      </c>
      <c r="G117" s="53">
        <f>IFERROR(AVERAGEIFS(tblSalaries[Salary in USD],tblSalaries[clean Country],$D117,tblSalaries[Job Type],G$19),0)</f>
        <v>100000</v>
      </c>
      <c r="H117" s="53">
        <f>IFERROR(AVERAGEIFS(tblSalaries[Salary in USD],tblSalaries[clean Country],$D117,tblSalaries[Job Type],H$19),0)</f>
        <v>0</v>
      </c>
      <c r="I117" s="53">
        <f>IFERROR(AVERAGEIFS(tblSalaries[Salary in USD],tblSalaries[clean Country],$D117,tblSalaries[Job Type],I$19),0)</f>
        <v>0</v>
      </c>
      <c r="J117" s="53">
        <f>IFERROR(AVERAGEIFS(tblSalaries[Salary in USD],tblSalaries[clean Country],$D117,tblSalaries[Job Type],J$19),0)</f>
        <v>0</v>
      </c>
      <c r="K117" s="53">
        <f>IFERROR(AVERAGEIFS(tblSalaries[Salary in USD],tblSalaries[clean Country],$D117,tblSalaries[Job Type],K$19),0)</f>
        <v>0</v>
      </c>
      <c r="L117" s="53">
        <f>IFERROR(AVERAGEIFS(tblSalaries[Salary in USD],tblSalaries[clean Country],$D117,tblSalaries[Job Type],L$19),0)</f>
        <v>0</v>
      </c>
      <c r="M117" s="53">
        <f>IFERROR(AVERAGEIFS(tblSalaries[Salary in USD],tblSalaries[clean Country],$D117,tblSalaries[Job Type],M$19),0)</f>
        <v>0</v>
      </c>
      <c r="N117" s="53">
        <f>IFERROR(AVERAGEIFS(tblSalaries[Salary in USD],tblSalaries[clean Country],$D117,tblSalaries[Job Type],N$19),0)</f>
        <v>0</v>
      </c>
      <c r="O117" s="54">
        <f>IFERROR(AVERAGEIFS(tblSalaries[Salary in USD],tblSalaries[clean Country],$D117,tblSalaries[Job Type],O$19),0)</f>
        <v>0</v>
      </c>
      <c r="P117"/>
      <c r="Q117"/>
    </row>
    <row r="118" spans="4:17">
      <c r="D118" s="49" t="s">
        <v>71</v>
      </c>
      <c r="E118" s="50">
        <f>AVERAGEIF(tblSalaries[clean Country],D118,tblSalaries[Salary in USD])</f>
        <v>67240.730112795849</v>
      </c>
      <c r="F118" s="50">
        <f>IFERROR(AVERAGEIFS(tblSalaries[Salary in USD],tblSalaries[clean Country],$D118,tblSalaries[Job Type],F$19),0)</f>
        <v>55820.304736452817</v>
      </c>
      <c r="G118" s="50">
        <f>IFERROR(AVERAGEIFS(tblSalaries[Salary in USD],tblSalaries[clean Country],$D118,tblSalaries[Job Type],G$19),0)</f>
        <v>57469.44941484111</v>
      </c>
      <c r="H118" s="50">
        <f>IFERROR(AVERAGEIFS(tblSalaries[Salary in USD],tblSalaries[clean Country],$D118,tblSalaries[Job Type],H$19),0)</f>
        <v>83902.612935800164</v>
      </c>
      <c r="I118" s="50">
        <f>IFERROR(AVERAGEIFS(tblSalaries[Salary in USD],tblSalaries[clean Country],$D118,tblSalaries[Job Type],I$19),0)</f>
        <v>109281.69352999836</v>
      </c>
      <c r="J118" s="50">
        <f>IFERROR(AVERAGEIFS(tblSalaries[Salary in USD],tblSalaries[clean Country],$D118,tblSalaries[Job Type],J$19),0)</f>
        <v>114272.92472487809</v>
      </c>
      <c r="K118" s="50">
        <f>IFERROR(AVERAGEIFS(tblSalaries[Salary in USD],tblSalaries[clean Country],$D118,tblSalaries[Job Type],K$19),0)</f>
        <v>81372.725180708847</v>
      </c>
      <c r="L118" s="50">
        <f>IFERROR(AVERAGEIFS(tblSalaries[Salary in USD],tblSalaries[clean Country],$D118,tblSalaries[Job Type],L$19),0)</f>
        <v>66390.12811100109</v>
      </c>
      <c r="M118" s="50">
        <f>IFERROR(AVERAGEIFS(tblSalaries[Salary in USD],tblSalaries[clean Country],$D118,tblSalaries[Job Type],M$19),0)</f>
        <v>0</v>
      </c>
      <c r="N118" s="50">
        <f>IFERROR(AVERAGEIFS(tblSalaries[Salary in USD],tblSalaries[clean Country],$D118,tblSalaries[Job Type],N$19),0)</f>
        <v>31939.07519316065</v>
      </c>
      <c r="O118" s="51">
        <f>IFERROR(AVERAGEIFS(tblSalaries[Salary in USD],tblSalaries[clean Country],$D118,tblSalaries[Job Type],O$19),0)</f>
        <v>93624.989360796666</v>
      </c>
      <c r="P118"/>
      <c r="Q118"/>
    </row>
    <row r="119" spans="4:17">
      <c r="D119" s="52" t="s">
        <v>27</v>
      </c>
      <c r="E119" s="53">
        <f>AVERAGEIF(tblSalaries[clean Country],D119,tblSalaries[Salary in USD])</f>
        <v>11650</v>
      </c>
      <c r="F119" s="53">
        <f>IFERROR(AVERAGEIFS(tblSalaries[Salary in USD],tblSalaries[clean Country],$D119,tblSalaries[Job Type],F$19),0)</f>
        <v>0</v>
      </c>
      <c r="G119" s="53">
        <f>IFERROR(AVERAGEIFS(tblSalaries[Salary in USD],tblSalaries[clean Country],$D119,tblSalaries[Job Type],G$19),0)</f>
        <v>12000</v>
      </c>
      <c r="H119" s="53">
        <f>IFERROR(AVERAGEIFS(tblSalaries[Salary in USD],tblSalaries[clean Country],$D119,tblSalaries[Job Type],H$19),0)</f>
        <v>0</v>
      </c>
      <c r="I119" s="53">
        <f>IFERROR(AVERAGEIFS(tblSalaries[Salary in USD],tblSalaries[clean Country],$D119,tblSalaries[Job Type],I$19),0)</f>
        <v>0</v>
      </c>
      <c r="J119" s="53">
        <f>IFERROR(AVERAGEIFS(tblSalaries[Salary in USD],tblSalaries[clean Country],$D119,tblSalaries[Job Type],J$19),0)</f>
        <v>0</v>
      </c>
      <c r="K119" s="53">
        <f>IFERROR(AVERAGEIFS(tblSalaries[Salary in USD],tblSalaries[clean Country],$D119,tblSalaries[Job Type],K$19),0)</f>
        <v>0</v>
      </c>
      <c r="L119" s="53">
        <f>IFERROR(AVERAGEIFS(tblSalaries[Salary in USD],tblSalaries[clean Country],$D119,tblSalaries[Job Type],L$19),0)</f>
        <v>12000</v>
      </c>
      <c r="M119" s="53">
        <f>IFERROR(AVERAGEIFS(tblSalaries[Salary in USD],tblSalaries[clean Country],$D119,tblSalaries[Job Type],M$19),0)</f>
        <v>0</v>
      </c>
      <c r="N119" s="53">
        <f>IFERROR(AVERAGEIFS(tblSalaries[Salary in USD],tblSalaries[clean Country],$D119,tblSalaries[Job Type],N$19),0)</f>
        <v>15000</v>
      </c>
      <c r="O119" s="54">
        <f>IFERROR(AVERAGEIFS(tblSalaries[Salary in USD],tblSalaries[clean Country],$D119,tblSalaries[Job Type],O$19),0)</f>
        <v>7600</v>
      </c>
      <c r="P119"/>
      <c r="Q119"/>
    </row>
    <row r="120" spans="4:17">
      <c r="D120" s="49" t="s">
        <v>989</v>
      </c>
      <c r="E120" s="50">
        <f>AVERAGEIF(tblSalaries[clean Country],D120,tblSalaries[Salary in USD])</f>
        <v>35000</v>
      </c>
      <c r="F120" s="50">
        <f>IFERROR(AVERAGEIFS(tblSalaries[Salary in USD],tblSalaries[clean Country],$D120,tblSalaries[Job Type],F$19),0)</f>
        <v>0</v>
      </c>
      <c r="G120" s="50">
        <f>IFERROR(AVERAGEIFS(tblSalaries[Salary in USD],tblSalaries[clean Country],$D120,tblSalaries[Job Type],G$19),0)</f>
        <v>0</v>
      </c>
      <c r="H120" s="50">
        <f>IFERROR(AVERAGEIFS(tblSalaries[Salary in USD],tblSalaries[clean Country],$D120,tblSalaries[Job Type],H$19),0)</f>
        <v>0</v>
      </c>
      <c r="I120" s="50">
        <f>IFERROR(AVERAGEIFS(tblSalaries[Salary in USD],tblSalaries[clean Country],$D120,tblSalaries[Job Type],I$19),0)</f>
        <v>0</v>
      </c>
      <c r="J120" s="50">
        <f>IFERROR(AVERAGEIFS(tblSalaries[Salary in USD],tblSalaries[clean Country],$D120,tblSalaries[Job Type],J$19),0)</f>
        <v>0</v>
      </c>
      <c r="K120" s="50">
        <f>IFERROR(AVERAGEIFS(tblSalaries[Salary in USD],tblSalaries[clean Country],$D120,tblSalaries[Job Type],K$19),0)</f>
        <v>0</v>
      </c>
      <c r="L120" s="50">
        <f>IFERROR(AVERAGEIFS(tblSalaries[Salary in USD],tblSalaries[clean Country],$D120,tblSalaries[Job Type],L$19),0)</f>
        <v>35000</v>
      </c>
      <c r="M120" s="50">
        <f>IFERROR(AVERAGEIFS(tblSalaries[Salary in USD],tblSalaries[clean Country],$D120,tblSalaries[Job Type],M$19),0)</f>
        <v>0</v>
      </c>
      <c r="N120" s="50">
        <f>IFERROR(AVERAGEIFS(tblSalaries[Salary in USD],tblSalaries[clean Country],$D120,tblSalaries[Job Type],N$19),0)</f>
        <v>0</v>
      </c>
      <c r="O120" s="51">
        <f>IFERROR(AVERAGEIFS(tblSalaries[Salary in USD],tblSalaries[clean Country],$D120,tblSalaries[Job Type],O$19),0)</f>
        <v>0</v>
      </c>
      <c r="P120"/>
      <c r="Q120"/>
    </row>
    <row r="121" spans="4:17">
      <c r="D121" s="52" t="s">
        <v>15</v>
      </c>
      <c r="E121" s="53">
        <f>AVERAGEIF(tblSalaries[clean Country],D121,tblSalaries[Salary in USD])</f>
        <v>72738.12965964344</v>
      </c>
      <c r="F121" s="53">
        <f>IFERROR(AVERAGEIFS(tblSalaries[Salary in USD],tblSalaries[clean Country],$D121,tblSalaries[Job Type],F$19),0)</f>
        <v>64737.190476190473</v>
      </c>
      <c r="G121" s="53">
        <f>IFERROR(AVERAGEIFS(tblSalaries[Salary in USD],tblSalaries[clean Country],$D121,tblSalaries[Job Type],G$19),0)</f>
        <v>62583.737373737371</v>
      </c>
      <c r="H121" s="53">
        <f>IFERROR(AVERAGEIFS(tblSalaries[Salary in USD],tblSalaries[clean Country],$D121,tblSalaries[Job Type],H$19),0)</f>
        <v>98388.888888888891</v>
      </c>
      <c r="I121" s="53">
        <f>IFERROR(AVERAGEIFS(tblSalaries[Salary in USD],tblSalaries[clean Country],$D121,tblSalaries[Job Type],I$19),0)</f>
        <v>87813.23529411765</v>
      </c>
      <c r="J121" s="53">
        <f>IFERROR(AVERAGEIFS(tblSalaries[Salary in USD],tblSalaries[clean Country],$D121,tblSalaries[Job Type],J$19),0)</f>
        <v>125615.38461538461</v>
      </c>
      <c r="K121" s="53">
        <f>IFERROR(AVERAGEIFS(tblSalaries[Salary in USD],tblSalaries[clean Country],$D121,tblSalaries[Job Type],K$19),0)</f>
        <v>72056.153846153844</v>
      </c>
      <c r="L121" s="53">
        <f>IFERROR(AVERAGEIFS(tblSalaries[Salary in USD],tblSalaries[clean Country],$D121,tblSalaries[Job Type],L$19),0)</f>
        <v>77581.710344827588</v>
      </c>
      <c r="M121" s="53">
        <f>IFERROR(AVERAGEIFS(tblSalaries[Salary in USD],tblSalaries[clean Country],$D121,tblSalaries[Job Type],M$19),0)</f>
        <v>83820.333333333328</v>
      </c>
      <c r="N121" s="53">
        <f>IFERROR(AVERAGEIFS(tblSalaries[Salary in USD],tblSalaries[clean Country],$D121,tblSalaries[Job Type],N$19),0)</f>
        <v>58200</v>
      </c>
      <c r="O121" s="54">
        <f>IFERROR(AVERAGEIFS(tblSalaries[Salary in USD],tblSalaries[clean Country],$D121,tblSalaries[Job Type],O$19),0)</f>
        <v>69800</v>
      </c>
      <c r="P121"/>
      <c r="Q121"/>
    </row>
    <row r="122" spans="4:17">
      <c r="D122" s="49" t="s">
        <v>1676</v>
      </c>
      <c r="E122" s="50">
        <f>AVERAGEIF(tblSalaries[clean Country],D122,tblSalaries[Salary in USD])</f>
        <v>10000</v>
      </c>
      <c r="F122" s="50">
        <f>IFERROR(AVERAGEIFS(tblSalaries[Salary in USD],tblSalaries[clean Country],$D122,tblSalaries[Job Type],F$19),0)</f>
        <v>10000</v>
      </c>
      <c r="G122" s="50">
        <f>IFERROR(AVERAGEIFS(tblSalaries[Salary in USD],tblSalaries[clean Country],$D122,tblSalaries[Job Type],G$19),0)</f>
        <v>0</v>
      </c>
      <c r="H122" s="50">
        <f>IFERROR(AVERAGEIFS(tblSalaries[Salary in USD],tblSalaries[clean Country],$D122,tblSalaries[Job Type],H$19),0)</f>
        <v>0</v>
      </c>
      <c r="I122" s="50">
        <f>IFERROR(AVERAGEIFS(tblSalaries[Salary in USD],tblSalaries[clean Country],$D122,tblSalaries[Job Type],I$19),0)</f>
        <v>0</v>
      </c>
      <c r="J122" s="50">
        <f>IFERROR(AVERAGEIFS(tblSalaries[Salary in USD],tblSalaries[clean Country],$D122,tblSalaries[Job Type],J$19),0)</f>
        <v>0</v>
      </c>
      <c r="K122" s="50">
        <f>IFERROR(AVERAGEIFS(tblSalaries[Salary in USD],tblSalaries[clean Country],$D122,tblSalaries[Job Type],K$19),0)</f>
        <v>0</v>
      </c>
      <c r="L122" s="50">
        <f>IFERROR(AVERAGEIFS(tblSalaries[Salary in USD],tblSalaries[clean Country],$D122,tblSalaries[Job Type],L$19),0)</f>
        <v>10000</v>
      </c>
      <c r="M122" s="50">
        <f>IFERROR(AVERAGEIFS(tblSalaries[Salary in USD],tblSalaries[clean Country],$D122,tblSalaries[Job Type],M$19),0)</f>
        <v>0</v>
      </c>
      <c r="N122" s="50">
        <f>IFERROR(AVERAGEIFS(tblSalaries[Salary in USD],tblSalaries[clean Country],$D122,tblSalaries[Job Type],N$19),0)</f>
        <v>0</v>
      </c>
      <c r="O122" s="51">
        <f>IFERROR(AVERAGEIFS(tblSalaries[Salary in USD],tblSalaries[clean Country],$D122,tblSalaries[Job Type],O$19),0)</f>
        <v>0</v>
      </c>
      <c r="P122"/>
      <c r="Q122"/>
    </row>
    <row r="123" spans="4:17">
      <c r="D123" s="52" t="s">
        <v>1086</v>
      </c>
      <c r="E123" s="53">
        <f>AVERAGEIF(tblSalaries[clean Country],D123,tblSalaries[Salary in USD])</f>
        <v>13000</v>
      </c>
      <c r="F123" s="53">
        <f>IFERROR(AVERAGEIFS(tblSalaries[Salary in USD],tblSalaries[clean Country],$D123,tblSalaries[Job Type],F$19),0)</f>
        <v>13000</v>
      </c>
      <c r="G123" s="53">
        <f>IFERROR(AVERAGEIFS(tblSalaries[Salary in USD],tblSalaries[clean Country],$D123,tblSalaries[Job Type],G$19),0)</f>
        <v>0</v>
      </c>
      <c r="H123" s="53">
        <f>IFERROR(AVERAGEIFS(tblSalaries[Salary in USD],tblSalaries[clean Country],$D123,tblSalaries[Job Type],H$19),0)</f>
        <v>0</v>
      </c>
      <c r="I123" s="53">
        <f>IFERROR(AVERAGEIFS(tblSalaries[Salary in USD],tblSalaries[clean Country],$D123,tblSalaries[Job Type],I$19),0)</f>
        <v>0</v>
      </c>
      <c r="J123" s="53">
        <f>IFERROR(AVERAGEIFS(tblSalaries[Salary in USD],tblSalaries[clean Country],$D123,tblSalaries[Job Type],J$19),0)</f>
        <v>0</v>
      </c>
      <c r="K123" s="53">
        <f>IFERROR(AVERAGEIFS(tblSalaries[Salary in USD],tblSalaries[clean Country],$D123,tblSalaries[Job Type],K$19),0)</f>
        <v>0</v>
      </c>
      <c r="L123" s="53">
        <f>IFERROR(AVERAGEIFS(tblSalaries[Salary in USD],tblSalaries[clean Country],$D123,tblSalaries[Job Type],L$19),0)</f>
        <v>0</v>
      </c>
      <c r="M123" s="53">
        <f>IFERROR(AVERAGEIFS(tblSalaries[Salary in USD],tblSalaries[clean Country],$D123,tblSalaries[Job Type],M$19),0)</f>
        <v>0</v>
      </c>
      <c r="N123" s="53">
        <f>IFERROR(AVERAGEIFS(tblSalaries[Salary in USD],tblSalaries[clean Country],$D123,tblSalaries[Job Type],N$19),0)</f>
        <v>0</v>
      </c>
      <c r="O123" s="54">
        <f>IFERROR(AVERAGEIFS(tblSalaries[Salary in USD],tblSalaries[clean Country],$D123,tblSalaries[Job Type],O$19),0)</f>
        <v>0</v>
      </c>
      <c r="P123"/>
      <c r="Q123"/>
    </row>
    <row r="124" spans="4:17" ht="15.75" thickBot="1">
      <c r="D124" s="55" t="s">
        <v>1055</v>
      </c>
      <c r="E124" s="56">
        <f>AVERAGEIF(tblSalaries[clean Country],D124,tblSalaries[Salary in USD])</f>
        <v>36400</v>
      </c>
      <c r="F124" s="56">
        <f>IFERROR(AVERAGEIFS(tblSalaries[Salary in USD],tblSalaries[clean Country],$D124,tblSalaries[Job Type],F$19),0)</f>
        <v>0</v>
      </c>
      <c r="G124" s="56">
        <f>IFERROR(AVERAGEIFS(tblSalaries[Salary in USD],tblSalaries[clean Country],$D124,tblSalaries[Job Type],G$19),0)</f>
        <v>36400</v>
      </c>
      <c r="H124" s="56">
        <f>IFERROR(AVERAGEIFS(tblSalaries[Salary in USD],tblSalaries[clean Country],$D124,tblSalaries[Job Type],H$19),0)</f>
        <v>0</v>
      </c>
      <c r="I124" s="56">
        <f>IFERROR(AVERAGEIFS(tblSalaries[Salary in USD],tblSalaries[clean Country],$D124,tblSalaries[Job Type],I$19),0)</f>
        <v>0</v>
      </c>
      <c r="J124" s="56">
        <f>IFERROR(AVERAGEIFS(tblSalaries[Salary in USD],tblSalaries[clean Country],$D124,tblSalaries[Job Type],J$19),0)</f>
        <v>0</v>
      </c>
      <c r="K124" s="56">
        <f>IFERROR(AVERAGEIFS(tblSalaries[Salary in USD],tblSalaries[clean Country],$D124,tblSalaries[Job Type],K$19),0)</f>
        <v>0</v>
      </c>
      <c r="L124" s="56">
        <f>IFERROR(AVERAGEIFS(tblSalaries[Salary in USD],tblSalaries[clean Country],$D124,tblSalaries[Job Type],L$19),0)</f>
        <v>0</v>
      </c>
      <c r="M124" s="56">
        <f>IFERROR(AVERAGEIFS(tblSalaries[Salary in USD],tblSalaries[clean Country],$D124,tblSalaries[Job Type],M$19),0)</f>
        <v>0</v>
      </c>
      <c r="N124" s="56">
        <f>IFERROR(AVERAGEIFS(tblSalaries[Salary in USD],tblSalaries[clean Country],$D124,tblSalaries[Job Type],N$19),0)</f>
        <v>0</v>
      </c>
      <c r="O124" s="57">
        <f>IFERROR(AVERAGEIFS(tblSalaries[Salary in USD],tblSalaries[clean Country],$D124,tblSalaries[Job Type],O$19),0)</f>
        <v>0</v>
      </c>
      <c r="P124"/>
      <c r="Q124"/>
    </row>
    <row r="125" spans="4:17" ht="15.75" thickTop="1">
      <c r="D125" s="58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60"/>
      <c r="P125"/>
      <c r="Q125"/>
    </row>
    <row r="126" spans="4:17">
      <c r="D126" s="38" t="s">
        <v>4024</v>
      </c>
      <c r="E126" s="39" t="s">
        <v>4028</v>
      </c>
      <c r="F126" s="39" t="s">
        <v>310</v>
      </c>
      <c r="G126" s="39" t="s">
        <v>20</v>
      </c>
      <c r="H126" s="39" t="s">
        <v>356</v>
      </c>
      <c r="I126" s="39" t="s">
        <v>488</v>
      </c>
      <c r="J126" s="39" t="s">
        <v>4001</v>
      </c>
      <c r="K126" s="39" t="s">
        <v>279</v>
      </c>
      <c r="L126" s="39" t="s">
        <v>52</v>
      </c>
      <c r="M126" s="39" t="s">
        <v>4000</v>
      </c>
      <c r="N126" s="39" t="s">
        <v>3999</v>
      </c>
      <c r="O126" s="39" t="s">
        <v>67</v>
      </c>
      <c r="P126"/>
      <c r="Q126"/>
    </row>
    <row r="127" spans="4:17">
      <c r="D127" s="40" t="s">
        <v>4049</v>
      </c>
      <c r="E127" s="37">
        <f>AVERAGE(tblSalaries[Years of Experience])</f>
        <v>8.6566292134831464</v>
      </c>
      <c r="F127" s="37">
        <f>IFERROR(AVERAGEIFS(tblSalaries[Years of Experience],tblSalaries[Job Type],F$19),"no data")</f>
        <v>9.3366336633663369</v>
      </c>
      <c r="G127" s="37">
        <f>IFERROR(AVERAGEIFS(tblSalaries[Years of Experience],tblSalaries[Job Type],G$19),"no data")</f>
        <v>7.3189753320683106</v>
      </c>
      <c r="H127" s="37">
        <f>IFERROR(AVERAGEIFS(tblSalaries[Years of Experience],tblSalaries[Job Type],H$19),"no data")</f>
        <v>9.2241379310344822</v>
      </c>
      <c r="I127" s="37">
        <f>IFERROR(AVERAGEIFS(tblSalaries[Years of Experience],tblSalaries[Job Type],I$19),"no data")</f>
        <v>11.8</v>
      </c>
      <c r="J127" s="37">
        <f>IFERROR(AVERAGEIFS(tblSalaries[Years of Experience],tblSalaries[Job Type],J$19),"no data")</f>
        <v>13.414893617021276</v>
      </c>
      <c r="K127" s="37">
        <f>IFERROR(AVERAGEIFS(tblSalaries[Years of Experience],tblSalaries[Job Type],K$19),"no data")</f>
        <v>7.9387755102040813</v>
      </c>
      <c r="L127" s="37">
        <f>IFERROR(AVERAGEIFS(tblSalaries[Years of Experience],tblSalaries[Job Type],L$19),"no data")</f>
        <v>9.8758883248730971</v>
      </c>
      <c r="M127" s="37">
        <f>IFERROR(AVERAGEIFS(tblSalaries[Years of Experience],tblSalaries[Job Type],M$19),"no data")</f>
        <v>6.166666666666667</v>
      </c>
      <c r="N127" s="37">
        <f>IFERROR(AVERAGEIFS(tblSalaries[Years of Experience],tblSalaries[Job Type],N$19),"no data")</f>
        <v>5.2802816901408445</v>
      </c>
      <c r="O127" s="37">
        <f>IFERROR(AVERAGEIFS(tblSalaries[Years of Experience],tblSalaries[Job Type],O$19),"no data")</f>
        <v>9.2592592592592595</v>
      </c>
      <c r="P127"/>
      <c r="Q127"/>
    </row>
    <row r="128" spans="4:17">
      <c r="D128" s="40" t="s">
        <v>1074</v>
      </c>
      <c r="E128" s="37">
        <f>IFERROR(AVERAGEIF(tblSalaries[clean Country],D21,tblSalaries[Years of Experience]),"no data")</f>
        <v>8</v>
      </c>
      <c r="F128" s="37" t="str">
        <f>IFERROR(AVERAGEIFS(tblSalaries[Years of Experience],tblSalaries[clean Country],$D21,tblSalaries[Job Type],F$19),"no data")</f>
        <v>no data</v>
      </c>
      <c r="G128" s="37" t="str">
        <f>IFERROR(AVERAGEIFS(tblSalaries[Years of Experience],tblSalaries[clean Country],$D21,tblSalaries[Job Type],G$19),"no data")</f>
        <v>no data</v>
      </c>
      <c r="H128" s="37" t="str">
        <f>IFERROR(AVERAGEIFS(tblSalaries[Years of Experience],tblSalaries[clean Country],$D21,tblSalaries[Job Type],H$19),"no data")</f>
        <v>no data</v>
      </c>
      <c r="I128" s="37" t="str">
        <f>IFERROR(AVERAGEIFS(tblSalaries[Years of Experience],tblSalaries[clean Country],$D21,tblSalaries[Job Type],I$19),"no data")</f>
        <v>no data</v>
      </c>
      <c r="J128" s="37">
        <f>IFERROR(AVERAGEIFS(tblSalaries[Years of Experience],tblSalaries[clean Country],$D21,tblSalaries[Job Type],J$19),"no data")</f>
        <v>8</v>
      </c>
      <c r="K128" s="37" t="str">
        <f>IFERROR(AVERAGEIFS(tblSalaries[Years of Experience],tblSalaries[clean Country],$D21,tblSalaries[Job Type],K$19),"no data")</f>
        <v>no data</v>
      </c>
      <c r="L128" s="37" t="str">
        <f>IFERROR(AVERAGEIFS(tblSalaries[Years of Experience],tblSalaries[clean Country],$D21,tblSalaries[Job Type],L$19),"no data")</f>
        <v>no data</v>
      </c>
      <c r="M128" s="37" t="str">
        <f>IFERROR(AVERAGEIFS(tblSalaries[Years of Experience],tblSalaries[clean Country],$D21,tblSalaries[Job Type],M$19),"no data")</f>
        <v>no data</v>
      </c>
      <c r="N128" s="37" t="str">
        <f>IFERROR(AVERAGEIFS(tblSalaries[Years of Experience],tblSalaries[clean Country],$D21,tblSalaries[Job Type],N$19),"no data")</f>
        <v>no data</v>
      </c>
      <c r="O128" s="37" t="str">
        <f>IFERROR(AVERAGEIFS(tblSalaries[Years of Experience],tblSalaries[clean Country],$D21,tblSalaries[Job Type],O$19),"no data")</f>
        <v>no data</v>
      </c>
      <c r="P128"/>
      <c r="Q128"/>
    </row>
    <row r="129" spans="4:17">
      <c r="D129" s="40" t="s">
        <v>4026</v>
      </c>
      <c r="E129" s="37" t="str">
        <f>IFERROR(AVERAGEIF(tblSalaries[clean Country],D22,tblSalaries[Years of Experience]),"no data")</f>
        <v>no data</v>
      </c>
      <c r="F129" s="37" t="str">
        <f>IFERROR(AVERAGEIFS(tblSalaries[Years of Experience],tblSalaries[clean Country],$D22,tblSalaries[Job Type],F$19),"no data")</f>
        <v>no data</v>
      </c>
      <c r="G129" s="37" t="str">
        <f>IFERROR(AVERAGEIFS(tblSalaries[Years of Experience],tblSalaries[clean Country],$D22,tblSalaries[Job Type],G$19),"no data")</f>
        <v>no data</v>
      </c>
      <c r="H129" s="37" t="str">
        <f>IFERROR(AVERAGEIFS(tblSalaries[Years of Experience],tblSalaries[clean Country],$D22,tblSalaries[Job Type],H$19),"no data")</f>
        <v>no data</v>
      </c>
      <c r="I129" s="37" t="str">
        <f>IFERROR(AVERAGEIFS(tblSalaries[Years of Experience],tblSalaries[clean Country],$D22,tblSalaries[Job Type],I$19),"no data")</f>
        <v>no data</v>
      </c>
      <c r="J129" s="37" t="str">
        <f>IFERROR(AVERAGEIFS(tblSalaries[Years of Experience],tblSalaries[clean Country],$D22,tblSalaries[Job Type],J$19),"no data")</f>
        <v>no data</v>
      </c>
      <c r="K129" s="37" t="str">
        <f>IFERROR(AVERAGEIFS(tblSalaries[Years of Experience],tblSalaries[clean Country],$D22,tblSalaries[Job Type],K$19),"no data")</f>
        <v>no data</v>
      </c>
      <c r="L129" s="37" t="str">
        <f>IFERROR(AVERAGEIFS(tblSalaries[Years of Experience],tblSalaries[clean Country],$D22,tblSalaries[Job Type],L$19),"no data")</f>
        <v>no data</v>
      </c>
      <c r="M129" s="37" t="str">
        <f>IFERROR(AVERAGEIFS(tblSalaries[Years of Experience],tblSalaries[clean Country],$D22,tblSalaries[Job Type],M$19),"no data")</f>
        <v>no data</v>
      </c>
      <c r="N129" s="37" t="str">
        <f>IFERROR(AVERAGEIFS(tblSalaries[Years of Experience],tblSalaries[clean Country],$D22,tblSalaries[Job Type],N$19),"no data")</f>
        <v>no data</v>
      </c>
      <c r="O129" s="37" t="str">
        <f>IFERROR(AVERAGEIFS(tblSalaries[Years of Experience],tblSalaries[clean Country],$D22,tblSalaries[Job Type],O$19),"no data")</f>
        <v>no data</v>
      </c>
      <c r="P129"/>
      <c r="Q129"/>
    </row>
    <row r="130" spans="4:17">
      <c r="D130" s="40" t="s">
        <v>1331</v>
      </c>
      <c r="E130" s="37">
        <f>IFERROR(AVERAGEIF(tblSalaries[clean Country],D23,tblSalaries[Years of Experience]),"no data")</f>
        <v>21</v>
      </c>
      <c r="F130" s="37" t="str">
        <f>IFERROR(AVERAGEIFS(tblSalaries[Years of Experience],tblSalaries[clean Country],$D23,tblSalaries[Job Type],F$19),"no data")</f>
        <v>no data</v>
      </c>
      <c r="G130" s="37" t="str">
        <f>IFERROR(AVERAGEIFS(tblSalaries[Years of Experience],tblSalaries[clean Country],$D23,tblSalaries[Job Type],G$19),"no data")</f>
        <v>no data</v>
      </c>
      <c r="H130" s="37" t="str">
        <f>IFERROR(AVERAGEIFS(tblSalaries[Years of Experience],tblSalaries[clean Country],$D23,tblSalaries[Job Type],H$19),"no data")</f>
        <v>no data</v>
      </c>
      <c r="I130" s="37" t="str">
        <f>IFERROR(AVERAGEIFS(tblSalaries[Years of Experience],tblSalaries[clean Country],$D23,tblSalaries[Job Type],I$19),"no data")</f>
        <v>no data</v>
      </c>
      <c r="J130" s="37" t="str">
        <f>IFERROR(AVERAGEIFS(tblSalaries[Years of Experience],tblSalaries[clean Country],$D23,tblSalaries[Job Type],J$19),"no data")</f>
        <v>no data</v>
      </c>
      <c r="K130" s="37" t="str">
        <f>IFERROR(AVERAGEIFS(tblSalaries[Years of Experience],tblSalaries[clean Country],$D23,tblSalaries[Job Type],K$19),"no data")</f>
        <v>no data</v>
      </c>
      <c r="L130" s="37">
        <f>IFERROR(AVERAGEIFS(tblSalaries[Years of Experience],tblSalaries[clean Country],$D23,tblSalaries[Job Type],L$19),"no data")</f>
        <v>21</v>
      </c>
      <c r="M130" s="37" t="str">
        <f>IFERROR(AVERAGEIFS(tblSalaries[Years of Experience],tblSalaries[clean Country],$D23,tblSalaries[Job Type],M$19),"no data")</f>
        <v>no data</v>
      </c>
      <c r="N130" s="37" t="str">
        <f>IFERROR(AVERAGEIFS(tblSalaries[Years of Experience],tblSalaries[clean Country],$D23,tblSalaries[Job Type],N$19),"no data")</f>
        <v>no data</v>
      </c>
      <c r="O130" s="37" t="str">
        <f>IFERROR(AVERAGEIFS(tblSalaries[Years of Experience],tblSalaries[clean Country],$D23,tblSalaries[Job Type],O$19),"no data")</f>
        <v>no data</v>
      </c>
      <c r="P130"/>
      <c r="Q130"/>
    </row>
    <row r="131" spans="4:17">
      <c r="D131" s="40" t="s">
        <v>1860</v>
      </c>
      <c r="E131" s="37">
        <f>IFERROR(AVERAGEIF(tblSalaries[clean Country],D24,tblSalaries[Years of Experience]),"no data")</f>
        <v>5</v>
      </c>
      <c r="F131" s="37" t="str">
        <f>IFERROR(AVERAGEIFS(tblSalaries[Years of Experience],tblSalaries[clean Country],$D24,tblSalaries[Job Type],F$19),"no data")</f>
        <v>no data</v>
      </c>
      <c r="G131" s="37" t="str">
        <f>IFERROR(AVERAGEIFS(tblSalaries[Years of Experience],tblSalaries[clean Country],$D24,tblSalaries[Job Type],G$19),"no data")</f>
        <v>no data</v>
      </c>
      <c r="H131" s="37" t="str">
        <f>IFERROR(AVERAGEIFS(tblSalaries[Years of Experience],tblSalaries[clean Country],$D24,tblSalaries[Job Type],H$19),"no data")</f>
        <v>no data</v>
      </c>
      <c r="I131" s="37" t="str">
        <f>IFERROR(AVERAGEIFS(tblSalaries[Years of Experience],tblSalaries[clean Country],$D24,tblSalaries[Job Type],I$19),"no data")</f>
        <v>no data</v>
      </c>
      <c r="J131" s="37" t="str">
        <f>IFERROR(AVERAGEIFS(tblSalaries[Years of Experience],tblSalaries[clean Country],$D24,tblSalaries[Job Type],J$19),"no data")</f>
        <v>no data</v>
      </c>
      <c r="K131" s="37" t="str">
        <f>IFERROR(AVERAGEIFS(tblSalaries[Years of Experience],tblSalaries[clean Country],$D24,tblSalaries[Job Type],K$19),"no data")</f>
        <v>no data</v>
      </c>
      <c r="L131" s="37" t="str">
        <f>IFERROR(AVERAGEIFS(tblSalaries[Years of Experience],tblSalaries[clean Country],$D24,tblSalaries[Job Type],L$19),"no data")</f>
        <v>no data</v>
      </c>
      <c r="M131" s="37" t="str">
        <f>IFERROR(AVERAGEIFS(tblSalaries[Years of Experience],tblSalaries[clean Country],$D24,tblSalaries[Job Type],M$19),"no data")</f>
        <v>no data</v>
      </c>
      <c r="N131" s="37">
        <f>IFERROR(AVERAGEIFS(tblSalaries[Years of Experience],tblSalaries[clean Country],$D24,tblSalaries[Job Type],N$19),"no data")</f>
        <v>5</v>
      </c>
      <c r="O131" s="37" t="str">
        <f>IFERROR(AVERAGEIFS(tblSalaries[Years of Experience],tblSalaries[clean Country],$D24,tblSalaries[Job Type],O$19),"no data")</f>
        <v>no data</v>
      </c>
      <c r="P131"/>
      <c r="Q131"/>
    </row>
    <row r="132" spans="4:17">
      <c r="D132" s="40" t="s">
        <v>992</v>
      </c>
      <c r="E132" s="37">
        <f>IFERROR(AVERAGEIF(tblSalaries[clean Country],D25,tblSalaries[Years of Experience]),"no data")</f>
        <v>13</v>
      </c>
      <c r="F132" s="37" t="str">
        <f>IFERROR(AVERAGEIFS(tblSalaries[Years of Experience],tblSalaries[clean Country],$D25,tblSalaries[Job Type],F$19),"no data")</f>
        <v>no data</v>
      </c>
      <c r="G132" s="37" t="str">
        <f>IFERROR(AVERAGEIFS(tblSalaries[Years of Experience],tblSalaries[clean Country],$D25,tblSalaries[Job Type],G$19),"no data")</f>
        <v>no data</v>
      </c>
      <c r="H132" s="37">
        <f>IFERROR(AVERAGEIFS(tblSalaries[Years of Experience],tblSalaries[clean Country],$D25,tblSalaries[Job Type],H$19),"no data")</f>
        <v>13</v>
      </c>
      <c r="I132" s="37" t="str">
        <f>IFERROR(AVERAGEIFS(tblSalaries[Years of Experience],tblSalaries[clean Country],$D25,tblSalaries[Job Type],I$19),"no data")</f>
        <v>no data</v>
      </c>
      <c r="J132" s="37" t="str">
        <f>IFERROR(AVERAGEIFS(tblSalaries[Years of Experience],tblSalaries[clean Country],$D25,tblSalaries[Job Type],J$19),"no data")</f>
        <v>no data</v>
      </c>
      <c r="K132" s="37" t="str">
        <f>IFERROR(AVERAGEIFS(tblSalaries[Years of Experience],tblSalaries[clean Country],$D25,tblSalaries[Job Type],K$19),"no data")</f>
        <v>no data</v>
      </c>
      <c r="L132" s="37" t="str">
        <f>IFERROR(AVERAGEIFS(tblSalaries[Years of Experience],tblSalaries[clean Country],$D25,tblSalaries[Job Type],L$19),"no data")</f>
        <v>no data</v>
      </c>
      <c r="M132" s="37" t="str">
        <f>IFERROR(AVERAGEIFS(tblSalaries[Years of Experience],tblSalaries[clean Country],$D25,tblSalaries[Job Type],M$19),"no data")</f>
        <v>no data</v>
      </c>
      <c r="N132" s="37" t="str">
        <f>IFERROR(AVERAGEIFS(tblSalaries[Years of Experience],tblSalaries[clean Country],$D25,tblSalaries[Job Type],N$19),"no data")</f>
        <v>no data</v>
      </c>
      <c r="O132" s="37" t="str">
        <f>IFERROR(AVERAGEIFS(tblSalaries[Years of Experience],tblSalaries[clean Country],$D25,tblSalaries[Job Type],O$19),"no data")</f>
        <v>no data</v>
      </c>
      <c r="P132"/>
      <c r="Q132"/>
    </row>
    <row r="133" spans="4:17">
      <c r="D133" s="40" t="s">
        <v>1126</v>
      </c>
      <c r="E133" s="37">
        <f>IFERROR(AVERAGEIF(tblSalaries[clean Country],D26,tblSalaries[Years of Experience]),"no data")</f>
        <v>3</v>
      </c>
      <c r="F133" s="37" t="str">
        <f>IFERROR(AVERAGEIFS(tblSalaries[Years of Experience],tblSalaries[clean Country],$D26,tblSalaries[Job Type],F$19),"no data")</f>
        <v>no data</v>
      </c>
      <c r="G133" s="37" t="str">
        <f>IFERROR(AVERAGEIFS(tblSalaries[Years of Experience],tblSalaries[clean Country],$D26,tblSalaries[Job Type],G$19),"no data")</f>
        <v>no data</v>
      </c>
      <c r="H133" s="37" t="str">
        <f>IFERROR(AVERAGEIFS(tblSalaries[Years of Experience],tblSalaries[clean Country],$D26,tblSalaries[Job Type],H$19),"no data")</f>
        <v>no data</v>
      </c>
      <c r="I133" s="37" t="str">
        <f>IFERROR(AVERAGEIFS(tblSalaries[Years of Experience],tblSalaries[clean Country],$D26,tblSalaries[Job Type],I$19),"no data")</f>
        <v>no data</v>
      </c>
      <c r="J133" s="37" t="str">
        <f>IFERROR(AVERAGEIFS(tblSalaries[Years of Experience],tblSalaries[clean Country],$D26,tblSalaries[Job Type],J$19),"no data")</f>
        <v>no data</v>
      </c>
      <c r="K133" s="37" t="str">
        <f>IFERROR(AVERAGEIFS(tblSalaries[Years of Experience],tblSalaries[clean Country],$D26,tblSalaries[Job Type],K$19),"no data")</f>
        <v>no data</v>
      </c>
      <c r="L133" s="37">
        <f>IFERROR(AVERAGEIFS(tblSalaries[Years of Experience],tblSalaries[clean Country],$D26,tblSalaries[Job Type],L$19),"no data")</f>
        <v>3</v>
      </c>
      <c r="M133" s="37" t="str">
        <f>IFERROR(AVERAGEIFS(tblSalaries[Years of Experience],tblSalaries[clean Country],$D26,tblSalaries[Job Type],M$19),"no data")</f>
        <v>no data</v>
      </c>
      <c r="N133" s="37" t="str">
        <f>IFERROR(AVERAGEIFS(tblSalaries[Years of Experience],tblSalaries[clean Country],$D26,tblSalaries[Job Type],N$19),"no data")</f>
        <v>no data</v>
      </c>
      <c r="O133" s="37" t="str">
        <f>IFERROR(AVERAGEIFS(tblSalaries[Years of Experience],tblSalaries[clean Country],$D26,tblSalaries[Job Type],O$19),"no data")</f>
        <v>no data</v>
      </c>
      <c r="P133"/>
      <c r="Q133"/>
    </row>
    <row r="134" spans="4:17">
      <c r="D134" s="40" t="s">
        <v>84</v>
      </c>
      <c r="E134" s="37">
        <f>IFERROR(AVERAGEIF(tblSalaries[clean Country],D27,tblSalaries[Years of Experience]),"no data")</f>
        <v>10.26</v>
      </c>
      <c r="F134" s="37">
        <f>IFERROR(AVERAGEIFS(tblSalaries[Years of Experience],tblSalaries[clean Country],$D27,tblSalaries[Job Type],F$19),"no data")</f>
        <v>8.5</v>
      </c>
      <c r="G134" s="37">
        <f>IFERROR(AVERAGEIFS(tblSalaries[Years of Experience],tblSalaries[clean Country],$D27,tblSalaries[Job Type],G$19),"no data")</f>
        <v>8.1</v>
      </c>
      <c r="H134" s="37">
        <f>IFERROR(AVERAGEIFS(tblSalaries[Years of Experience],tblSalaries[clean Country],$D27,tblSalaries[Job Type],H$19),"no data")</f>
        <v>14.166666666666666</v>
      </c>
      <c r="I134" s="37">
        <f>IFERROR(AVERAGEIFS(tblSalaries[Years of Experience],tblSalaries[clean Country],$D27,tblSalaries[Job Type],I$19),"no data")</f>
        <v>16.666666666666668</v>
      </c>
      <c r="J134" s="37">
        <f>IFERROR(AVERAGEIFS(tblSalaries[Years of Experience],tblSalaries[clean Country],$D27,tblSalaries[Job Type],J$19),"no data")</f>
        <v>8.5</v>
      </c>
      <c r="K134" s="37">
        <f>IFERROR(AVERAGEIFS(tblSalaries[Years of Experience],tblSalaries[clean Country],$D27,tblSalaries[Job Type],K$19),"no data")</f>
        <v>14.5</v>
      </c>
      <c r="L134" s="37">
        <f>IFERROR(AVERAGEIFS(tblSalaries[Years of Experience],tblSalaries[clean Country],$D27,tblSalaries[Job Type],L$19),"no data")</f>
        <v>12.5</v>
      </c>
      <c r="M134" s="37" t="str">
        <f>IFERROR(AVERAGEIFS(tblSalaries[Years of Experience],tblSalaries[clean Country],$D27,tblSalaries[Job Type],M$19),"no data")</f>
        <v>no data</v>
      </c>
      <c r="N134" s="37">
        <f>IFERROR(AVERAGEIFS(tblSalaries[Years of Experience],tblSalaries[clean Country],$D27,tblSalaries[Job Type],N$19),"no data")</f>
        <v>8</v>
      </c>
      <c r="O134" s="37">
        <f>IFERROR(AVERAGEIFS(tblSalaries[Years of Experience],tblSalaries[clean Country],$D27,tblSalaries[Job Type],O$19),"no data")</f>
        <v>10.5</v>
      </c>
      <c r="P134"/>
      <c r="Q134"/>
    </row>
    <row r="135" spans="4:17">
      <c r="D135" s="40" t="s">
        <v>1519</v>
      </c>
      <c r="E135" s="37">
        <f>IFERROR(AVERAGEIF(tblSalaries[clean Country],D28,tblSalaries[Years of Experience]),"no data")</f>
        <v>20</v>
      </c>
      <c r="F135" s="37" t="str">
        <f>IFERROR(AVERAGEIFS(tblSalaries[Years of Experience],tblSalaries[clean Country],$D28,tblSalaries[Job Type],F$19),"no data")</f>
        <v>no data</v>
      </c>
      <c r="G135" s="37" t="str">
        <f>IFERROR(AVERAGEIFS(tblSalaries[Years of Experience],tblSalaries[clean Country],$D28,tblSalaries[Job Type],G$19),"no data")</f>
        <v>no data</v>
      </c>
      <c r="H135" s="37" t="str">
        <f>IFERROR(AVERAGEIFS(tblSalaries[Years of Experience],tblSalaries[clean Country],$D28,tblSalaries[Job Type],H$19),"no data")</f>
        <v>no data</v>
      </c>
      <c r="I135" s="37" t="str">
        <f>IFERROR(AVERAGEIFS(tblSalaries[Years of Experience],tblSalaries[clean Country],$D28,tblSalaries[Job Type],I$19),"no data")</f>
        <v>no data</v>
      </c>
      <c r="J135" s="37" t="str">
        <f>IFERROR(AVERAGEIFS(tblSalaries[Years of Experience],tblSalaries[clean Country],$D28,tblSalaries[Job Type],J$19),"no data")</f>
        <v>no data</v>
      </c>
      <c r="K135" s="37" t="str">
        <f>IFERROR(AVERAGEIFS(tblSalaries[Years of Experience],tblSalaries[clean Country],$D28,tblSalaries[Job Type],K$19),"no data")</f>
        <v>no data</v>
      </c>
      <c r="L135" s="37">
        <f>IFERROR(AVERAGEIFS(tblSalaries[Years of Experience],tblSalaries[clean Country],$D28,tblSalaries[Job Type],L$19),"no data")</f>
        <v>20</v>
      </c>
      <c r="M135" s="37" t="str">
        <f>IFERROR(AVERAGEIFS(tblSalaries[Years of Experience],tblSalaries[clean Country],$D28,tblSalaries[Job Type],M$19),"no data")</f>
        <v>no data</v>
      </c>
      <c r="N135" s="37" t="str">
        <f>IFERROR(AVERAGEIFS(tblSalaries[Years of Experience],tblSalaries[clean Country],$D28,tblSalaries[Job Type],N$19),"no data")</f>
        <v>no data</v>
      </c>
      <c r="O135" s="37" t="str">
        <f>IFERROR(AVERAGEIFS(tblSalaries[Years of Experience],tblSalaries[clean Country],$D28,tblSalaries[Job Type],O$19),"no data")</f>
        <v>no data</v>
      </c>
      <c r="P135"/>
      <c r="Q135"/>
    </row>
    <row r="136" spans="4:17">
      <c r="D136" s="40" t="s">
        <v>1773</v>
      </c>
      <c r="E136" s="37">
        <f>IFERROR(AVERAGEIF(tblSalaries[clean Country],D29,tblSalaries[Years of Experience]),"no data")</f>
        <v>5</v>
      </c>
      <c r="F136" s="37" t="str">
        <f>IFERROR(AVERAGEIFS(tblSalaries[Years of Experience],tblSalaries[clean Country],$D29,tblSalaries[Job Type],F$19),"no data")</f>
        <v>no data</v>
      </c>
      <c r="G136" s="37" t="str">
        <f>IFERROR(AVERAGEIFS(tblSalaries[Years of Experience],tblSalaries[clean Country],$D29,tblSalaries[Job Type],G$19),"no data")</f>
        <v>no data</v>
      </c>
      <c r="H136" s="37">
        <f>IFERROR(AVERAGEIFS(tblSalaries[Years of Experience],tblSalaries[clean Country],$D29,tblSalaries[Job Type],H$19),"no data")</f>
        <v>5</v>
      </c>
      <c r="I136" s="37" t="str">
        <f>IFERROR(AVERAGEIFS(tblSalaries[Years of Experience],tblSalaries[clean Country],$D29,tblSalaries[Job Type],I$19),"no data")</f>
        <v>no data</v>
      </c>
      <c r="J136" s="37" t="str">
        <f>IFERROR(AVERAGEIFS(tblSalaries[Years of Experience],tblSalaries[clean Country],$D29,tblSalaries[Job Type],J$19),"no data")</f>
        <v>no data</v>
      </c>
      <c r="K136" s="37" t="str">
        <f>IFERROR(AVERAGEIFS(tblSalaries[Years of Experience],tblSalaries[clean Country],$D29,tblSalaries[Job Type],K$19),"no data")</f>
        <v>no data</v>
      </c>
      <c r="L136" s="37" t="str">
        <f>IFERROR(AVERAGEIFS(tblSalaries[Years of Experience],tblSalaries[clean Country],$D29,tblSalaries[Job Type],L$19),"no data")</f>
        <v>no data</v>
      </c>
      <c r="M136" s="37" t="str">
        <f>IFERROR(AVERAGEIFS(tblSalaries[Years of Experience],tblSalaries[clean Country],$D29,tblSalaries[Job Type],M$19),"no data")</f>
        <v>no data</v>
      </c>
      <c r="N136" s="37" t="str">
        <f>IFERROR(AVERAGEIFS(tblSalaries[Years of Experience],tblSalaries[clean Country],$D29,tblSalaries[Job Type],N$19),"no data")</f>
        <v>no data</v>
      </c>
      <c r="O136" s="37" t="str">
        <f>IFERROR(AVERAGEIFS(tblSalaries[Years of Experience],tblSalaries[clean Country],$D29,tblSalaries[Job Type],O$19),"no data")</f>
        <v>no data</v>
      </c>
      <c r="P136"/>
      <c r="Q136"/>
    </row>
    <row r="137" spans="4:17">
      <c r="D137" s="40" t="s">
        <v>1951</v>
      </c>
      <c r="E137" s="37">
        <f>IFERROR(AVERAGEIF(tblSalaries[clean Country],D30,tblSalaries[Years of Experience]),"no data")</f>
        <v>0.3</v>
      </c>
      <c r="F137" s="37" t="str">
        <f>IFERROR(AVERAGEIFS(tblSalaries[Years of Experience],tblSalaries[clean Country],$D30,tblSalaries[Job Type],F$19),"no data")</f>
        <v>no data</v>
      </c>
      <c r="G137" s="37">
        <f>IFERROR(AVERAGEIFS(tblSalaries[Years of Experience],tblSalaries[clean Country],$D30,tblSalaries[Job Type],G$19),"no data")</f>
        <v>0.3</v>
      </c>
      <c r="H137" s="37" t="str">
        <f>IFERROR(AVERAGEIFS(tblSalaries[Years of Experience],tblSalaries[clean Country],$D30,tblSalaries[Job Type],H$19),"no data")</f>
        <v>no data</v>
      </c>
      <c r="I137" s="37" t="str">
        <f>IFERROR(AVERAGEIFS(tblSalaries[Years of Experience],tblSalaries[clean Country],$D30,tblSalaries[Job Type],I$19),"no data")</f>
        <v>no data</v>
      </c>
      <c r="J137" s="37" t="str">
        <f>IFERROR(AVERAGEIFS(tblSalaries[Years of Experience],tblSalaries[clean Country],$D30,tblSalaries[Job Type],J$19),"no data")</f>
        <v>no data</v>
      </c>
      <c r="K137" s="37" t="str">
        <f>IFERROR(AVERAGEIFS(tblSalaries[Years of Experience],tblSalaries[clean Country],$D30,tblSalaries[Job Type],K$19),"no data")</f>
        <v>no data</v>
      </c>
      <c r="L137" s="37" t="str">
        <f>IFERROR(AVERAGEIFS(tblSalaries[Years of Experience],tblSalaries[clean Country],$D30,tblSalaries[Job Type],L$19),"no data")</f>
        <v>no data</v>
      </c>
      <c r="M137" s="37" t="str">
        <f>IFERROR(AVERAGEIFS(tblSalaries[Years of Experience],tblSalaries[clean Country],$D30,tblSalaries[Job Type],M$19),"no data")</f>
        <v>no data</v>
      </c>
      <c r="N137" s="37" t="str">
        <f>IFERROR(AVERAGEIFS(tblSalaries[Years of Experience],tblSalaries[clean Country],$D30,tblSalaries[Job Type],N$19),"no data")</f>
        <v>no data</v>
      </c>
      <c r="O137" s="37" t="str">
        <f>IFERROR(AVERAGEIFS(tblSalaries[Years of Experience],tblSalaries[clean Country],$D30,tblSalaries[Job Type],O$19),"no data")</f>
        <v>no data</v>
      </c>
      <c r="P137"/>
      <c r="Q137"/>
    </row>
    <row r="138" spans="4:17">
      <c r="D138" s="40" t="s">
        <v>425</v>
      </c>
      <c r="E138" s="37">
        <f>IFERROR(AVERAGEIF(tblSalaries[clean Country],D31,tblSalaries[Years of Experience]),"no data")</f>
        <v>12</v>
      </c>
      <c r="F138" s="37" t="str">
        <f>IFERROR(AVERAGEIFS(tblSalaries[Years of Experience],tblSalaries[clean Country],$D31,tblSalaries[Job Type],F$19),"no data")</f>
        <v>no data</v>
      </c>
      <c r="G138" s="37">
        <f>IFERROR(AVERAGEIFS(tblSalaries[Years of Experience],tblSalaries[clean Country],$D31,tblSalaries[Job Type],G$19),"no data")</f>
        <v>12</v>
      </c>
      <c r="H138" s="37" t="str">
        <f>IFERROR(AVERAGEIFS(tblSalaries[Years of Experience],tblSalaries[clean Country],$D31,tblSalaries[Job Type],H$19),"no data")</f>
        <v>no data</v>
      </c>
      <c r="I138" s="37" t="str">
        <f>IFERROR(AVERAGEIFS(tblSalaries[Years of Experience],tblSalaries[clean Country],$D31,tblSalaries[Job Type],I$19),"no data")</f>
        <v>no data</v>
      </c>
      <c r="J138" s="37" t="str">
        <f>IFERROR(AVERAGEIFS(tblSalaries[Years of Experience],tblSalaries[clean Country],$D31,tblSalaries[Job Type],J$19),"no data")</f>
        <v>no data</v>
      </c>
      <c r="K138" s="37" t="str">
        <f>IFERROR(AVERAGEIFS(tblSalaries[Years of Experience],tblSalaries[clean Country],$D31,tblSalaries[Job Type],K$19),"no data")</f>
        <v>no data</v>
      </c>
      <c r="L138" s="37" t="str">
        <f>IFERROR(AVERAGEIFS(tblSalaries[Years of Experience],tblSalaries[clean Country],$D31,tblSalaries[Job Type],L$19),"no data")</f>
        <v>no data</v>
      </c>
      <c r="M138" s="37" t="str">
        <f>IFERROR(AVERAGEIFS(tblSalaries[Years of Experience],tblSalaries[clean Country],$D31,tblSalaries[Job Type],M$19),"no data")</f>
        <v>no data</v>
      </c>
      <c r="N138" s="37" t="str">
        <f>IFERROR(AVERAGEIFS(tblSalaries[Years of Experience],tblSalaries[clean Country],$D31,tblSalaries[Job Type],N$19),"no data")</f>
        <v>no data</v>
      </c>
      <c r="O138" s="37" t="str">
        <f>IFERROR(AVERAGEIFS(tblSalaries[Years of Experience],tblSalaries[clean Country],$D31,tblSalaries[Job Type],O$19),"no data")</f>
        <v>no data</v>
      </c>
      <c r="P138"/>
      <c r="Q138"/>
    </row>
    <row r="139" spans="4:17">
      <c r="D139" s="40" t="s">
        <v>59</v>
      </c>
      <c r="E139" s="37">
        <f>IFERROR(AVERAGEIF(tblSalaries[clean Country],D32,tblSalaries[Years of Experience]),"no data")</f>
        <v>10.5</v>
      </c>
      <c r="F139" s="37" t="str">
        <f>IFERROR(AVERAGEIFS(tblSalaries[Years of Experience],tblSalaries[clean Country],$D32,tblSalaries[Job Type],F$19),"no data")</f>
        <v>no data</v>
      </c>
      <c r="G139" s="37">
        <f>IFERROR(AVERAGEIFS(tblSalaries[Years of Experience],tblSalaries[clean Country],$D32,tblSalaries[Job Type],G$19),"no data")</f>
        <v>10.5</v>
      </c>
      <c r="H139" s="37" t="str">
        <f>IFERROR(AVERAGEIFS(tblSalaries[Years of Experience],tblSalaries[clean Country],$D32,tblSalaries[Job Type],H$19),"no data")</f>
        <v>no data</v>
      </c>
      <c r="I139" s="37" t="str">
        <f>IFERROR(AVERAGEIFS(tblSalaries[Years of Experience],tblSalaries[clean Country],$D32,tblSalaries[Job Type],I$19),"no data")</f>
        <v>no data</v>
      </c>
      <c r="J139" s="37" t="str">
        <f>IFERROR(AVERAGEIFS(tblSalaries[Years of Experience],tblSalaries[clean Country],$D32,tblSalaries[Job Type],J$19),"no data")</f>
        <v>no data</v>
      </c>
      <c r="K139" s="37" t="str">
        <f>IFERROR(AVERAGEIFS(tblSalaries[Years of Experience],tblSalaries[clean Country],$D32,tblSalaries[Job Type],K$19),"no data")</f>
        <v>no data</v>
      </c>
      <c r="L139" s="37" t="str">
        <f>IFERROR(AVERAGEIFS(tblSalaries[Years of Experience],tblSalaries[clean Country],$D32,tblSalaries[Job Type],L$19),"no data")</f>
        <v>no data</v>
      </c>
      <c r="M139" s="37" t="str">
        <f>IFERROR(AVERAGEIFS(tblSalaries[Years of Experience],tblSalaries[clean Country],$D32,tblSalaries[Job Type],M$19),"no data")</f>
        <v>no data</v>
      </c>
      <c r="N139" s="37" t="str">
        <f>IFERROR(AVERAGEIFS(tblSalaries[Years of Experience],tblSalaries[clean Country],$D32,tblSalaries[Job Type],N$19),"no data")</f>
        <v>no data</v>
      </c>
      <c r="O139" s="37" t="str">
        <f>IFERROR(AVERAGEIFS(tblSalaries[Years of Experience],tblSalaries[clean Country],$D32,tblSalaries[Job Type],O$19),"no data")</f>
        <v>no data</v>
      </c>
      <c r="P139"/>
      <c r="Q139"/>
    </row>
    <row r="140" spans="4:17">
      <c r="D140" s="40" t="s">
        <v>292</v>
      </c>
      <c r="E140" s="37" t="str">
        <f>IFERROR(AVERAGEIF(tblSalaries[clean Country],D33,tblSalaries[Years of Experience]),"no data")</f>
        <v>no data</v>
      </c>
      <c r="F140" s="37" t="str">
        <f>IFERROR(AVERAGEIFS(tblSalaries[Years of Experience],tblSalaries[clean Country],$D33,tblSalaries[Job Type],F$19),"no data")</f>
        <v>no data</v>
      </c>
      <c r="G140" s="37" t="str">
        <f>IFERROR(AVERAGEIFS(tblSalaries[Years of Experience],tblSalaries[clean Country],$D33,tblSalaries[Job Type],G$19),"no data")</f>
        <v>no data</v>
      </c>
      <c r="H140" s="37" t="str">
        <f>IFERROR(AVERAGEIFS(tblSalaries[Years of Experience],tblSalaries[clean Country],$D33,tblSalaries[Job Type],H$19),"no data")</f>
        <v>no data</v>
      </c>
      <c r="I140" s="37" t="str">
        <f>IFERROR(AVERAGEIFS(tblSalaries[Years of Experience],tblSalaries[clean Country],$D33,tblSalaries[Job Type],I$19),"no data")</f>
        <v>no data</v>
      </c>
      <c r="J140" s="37" t="str">
        <f>IFERROR(AVERAGEIFS(tblSalaries[Years of Experience],tblSalaries[clean Country],$D33,tblSalaries[Job Type],J$19),"no data")</f>
        <v>no data</v>
      </c>
      <c r="K140" s="37" t="str">
        <f>IFERROR(AVERAGEIFS(tblSalaries[Years of Experience],tblSalaries[clean Country],$D33,tblSalaries[Job Type],K$19),"no data")</f>
        <v>no data</v>
      </c>
      <c r="L140" s="37" t="str">
        <f>IFERROR(AVERAGEIFS(tblSalaries[Years of Experience],tblSalaries[clean Country],$D33,tblSalaries[Job Type],L$19),"no data")</f>
        <v>no data</v>
      </c>
      <c r="M140" s="37" t="str">
        <f>IFERROR(AVERAGEIFS(tblSalaries[Years of Experience],tblSalaries[clean Country],$D33,tblSalaries[Job Type],M$19),"no data")</f>
        <v>no data</v>
      </c>
      <c r="N140" s="37" t="str">
        <f>IFERROR(AVERAGEIFS(tblSalaries[Years of Experience],tblSalaries[clean Country],$D33,tblSalaries[Job Type],N$19),"no data")</f>
        <v>no data</v>
      </c>
      <c r="O140" s="37" t="str">
        <f>IFERROR(AVERAGEIFS(tblSalaries[Years of Experience],tblSalaries[clean Country],$D33,tblSalaries[Job Type],O$19),"no data")</f>
        <v>no data</v>
      </c>
      <c r="P140"/>
      <c r="Q140"/>
    </row>
    <row r="141" spans="4:17">
      <c r="D141" s="40" t="s">
        <v>851</v>
      </c>
      <c r="E141" s="37">
        <f>IFERROR(AVERAGEIF(tblSalaries[clean Country],D34,tblSalaries[Years of Experience]),"no data")</f>
        <v>2</v>
      </c>
      <c r="F141" s="37" t="str">
        <f>IFERROR(AVERAGEIFS(tblSalaries[Years of Experience],tblSalaries[clean Country],$D34,tblSalaries[Job Type],F$19),"no data")</f>
        <v>no data</v>
      </c>
      <c r="G141" s="37">
        <f>IFERROR(AVERAGEIFS(tblSalaries[Years of Experience],tblSalaries[clean Country],$D34,tblSalaries[Job Type],G$19),"no data")</f>
        <v>2</v>
      </c>
      <c r="H141" s="37" t="str">
        <f>IFERROR(AVERAGEIFS(tblSalaries[Years of Experience],tblSalaries[clean Country],$D34,tblSalaries[Job Type],H$19),"no data")</f>
        <v>no data</v>
      </c>
      <c r="I141" s="37" t="str">
        <f>IFERROR(AVERAGEIFS(tblSalaries[Years of Experience],tblSalaries[clean Country],$D34,tblSalaries[Job Type],I$19),"no data")</f>
        <v>no data</v>
      </c>
      <c r="J141" s="37" t="str">
        <f>IFERROR(AVERAGEIFS(tblSalaries[Years of Experience],tblSalaries[clean Country],$D34,tblSalaries[Job Type],J$19),"no data")</f>
        <v>no data</v>
      </c>
      <c r="K141" s="37" t="str">
        <f>IFERROR(AVERAGEIFS(tblSalaries[Years of Experience],tblSalaries[clean Country],$D34,tblSalaries[Job Type],K$19),"no data")</f>
        <v>no data</v>
      </c>
      <c r="L141" s="37" t="str">
        <f>IFERROR(AVERAGEIFS(tblSalaries[Years of Experience],tblSalaries[clean Country],$D34,tblSalaries[Job Type],L$19),"no data")</f>
        <v>no data</v>
      </c>
      <c r="M141" s="37" t="str">
        <f>IFERROR(AVERAGEIFS(tblSalaries[Years of Experience],tblSalaries[clean Country],$D34,tblSalaries[Job Type],M$19),"no data")</f>
        <v>no data</v>
      </c>
      <c r="N141" s="37" t="str">
        <f>IFERROR(AVERAGEIFS(tblSalaries[Years of Experience],tblSalaries[clean Country],$D34,tblSalaries[Job Type],N$19),"no data")</f>
        <v>no data</v>
      </c>
      <c r="O141" s="37" t="str">
        <f>IFERROR(AVERAGEIFS(tblSalaries[Years of Experience],tblSalaries[clean Country],$D34,tblSalaries[Job Type],O$19),"no data")</f>
        <v>no data</v>
      </c>
      <c r="P141"/>
      <c r="Q141"/>
    </row>
    <row r="142" spans="4:17">
      <c r="D142" s="40" t="s">
        <v>1671</v>
      </c>
      <c r="E142" s="37">
        <f>IFERROR(AVERAGEIF(tblSalaries[clean Country],D35,tblSalaries[Years of Experience]),"no data")</f>
        <v>2</v>
      </c>
      <c r="F142" s="37" t="str">
        <f>IFERROR(AVERAGEIFS(tblSalaries[Years of Experience],tblSalaries[clean Country],$D35,tblSalaries[Job Type],F$19),"no data")</f>
        <v>no data</v>
      </c>
      <c r="G142" s="37">
        <f>IFERROR(AVERAGEIFS(tblSalaries[Years of Experience],tblSalaries[clean Country],$D35,tblSalaries[Job Type],G$19),"no data")</f>
        <v>2</v>
      </c>
      <c r="H142" s="37" t="str">
        <f>IFERROR(AVERAGEIFS(tblSalaries[Years of Experience],tblSalaries[clean Country],$D35,tblSalaries[Job Type],H$19),"no data")</f>
        <v>no data</v>
      </c>
      <c r="I142" s="37" t="str">
        <f>IFERROR(AVERAGEIFS(tblSalaries[Years of Experience],tblSalaries[clean Country],$D35,tblSalaries[Job Type],I$19),"no data")</f>
        <v>no data</v>
      </c>
      <c r="J142" s="37" t="str">
        <f>IFERROR(AVERAGEIFS(tblSalaries[Years of Experience],tblSalaries[clean Country],$D35,tblSalaries[Job Type],J$19),"no data")</f>
        <v>no data</v>
      </c>
      <c r="K142" s="37" t="str">
        <f>IFERROR(AVERAGEIFS(tblSalaries[Years of Experience],tblSalaries[clean Country],$D35,tblSalaries[Job Type],K$19),"no data")</f>
        <v>no data</v>
      </c>
      <c r="L142" s="37" t="str">
        <f>IFERROR(AVERAGEIFS(tblSalaries[Years of Experience],tblSalaries[clean Country],$D35,tblSalaries[Job Type],L$19),"no data")</f>
        <v>no data</v>
      </c>
      <c r="M142" s="37" t="str">
        <f>IFERROR(AVERAGEIFS(tblSalaries[Years of Experience],tblSalaries[clean Country],$D35,tblSalaries[Job Type],M$19),"no data")</f>
        <v>no data</v>
      </c>
      <c r="N142" s="37" t="str">
        <f>IFERROR(AVERAGEIFS(tblSalaries[Years of Experience],tblSalaries[clean Country],$D35,tblSalaries[Job Type],N$19),"no data")</f>
        <v>no data</v>
      </c>
      <c r="O142" s="37" t="str">
        <f>IFERROR(AVERAGEIFS(tblSalaries[Years of Experience],tblSalaries[clean Country],$D35,tblSalaries[Job Type],O$19),"no data")</f>
        <v>no data</v>
      </c>
      <c r="P142"/>
      <c r="Q142"/>
    </row>
    <row r="143" spans="4:17">
      <c r="D143" s="40" t="s">
        <v>111</v>
      </c>
      <c r="E143" s="37" t="str">
        <f>IFERROR(AVERAGEIF(tblSalaries[clean Country],D36,tblSalaries[Years of Experience]),"no data")</f>
        <v>no data</v>
      </c>
      <c r="F143" s="37" t="str">
        <f>IFERROR(AVERAGEIFS(tblSalaries[Years of Experience],tblSalaries[clean Country],$D36,tblSalaries[Job Type],F$19),"no data")</f>
        <v>no data</v>
      </c>
      <c r="G143" s="37" t="str">
        <f>IFERROR(AVERAGEIFS(tblSalaries[Years of Experience],tblSalaries[clean Country],$D36,tblSalaries[Job Type],G$19),"no data")</f>
        <v>no data</v>
      </c>
      <c r="H143" s="37" t="str">
        <f>IFERROR(AVERAGEIFS(tblSalaries[Years of Experience],tblSalaries[clean Country],$D36,tblSalaries[Job Type],H$19),"no data")</f>
        <v>no data</v>
      </c>
      <c r="I143" s="37" t="str">
        <f>IFERROR(AVERAGEIFS(tblSalaries[Years of Experience],tblSalaries[clean Country],$D36,tblSalaries[Job Type],I$19),"no data")</f>
        <v>no data</v>
      </c>
      <c r="J143" s="37" t="str">
        <f>IFERROR(AVERAGEIFS(tblSalaries[Years of Experience],tblSalaries[clean Country],$D36,tblSalaries[Job Type],J$19),"no data")</f>
        <v>no data</v>
      </c>
      <c r="K143" s="37" t="str">
        <f>IFERROR(AVERAGEIFS(tblSalaries[Years of Experience],tblSalaries[clean Country],$D36,tblSalaries[Job Type],K$19),"no data")</f>
        <v>no data</v>
      </c>
      <c r="L143" s="37" t="str">
        <f>IFERROR(AVERAGEIFS(tblSalaries[Years of Experience],tblSalaries[clean Country],$D36,tblSalaries[Job Type],L$19),"no data")</f>
        <v>no data</v>
      </c>
      <c r="M143" s="37" t="str">
        <f>IFERROR(AVERAGEIFS(tblSalaries[Years of Experience],tblSalaries[clean Country],$D36,tblSalaries[Job Type],M$19),"no data")</f>
        <v>no data</v>
      </c>
      <c r="N143" s="37" t="str">
        <f>IFERROR(AVERAGEIFS(tblSalaries[Years of Experience],tblSalaries[clean Country],$D36,tblSalaries[Job Type],N$19),"no data")</f>
        <v>no data</v>
      </c>
      <c r="O143" s="37" t="str">
        <f>IFERROR(AVERAGEIFS(tblSalaries[Years of Experience],tblSalaries[clean Country],$D36,tblSalaries[Job Type],O$19),"no data")</f>
        <v>no data</v>
      </c>
      <c r="P143"/>
      <c r="Q143"/>
    </row>
    <row r="144" spans="4:17">
      <c r="D144" s="40" t="s">
        <v>143</v>
      </c>
      <c r="E144" s="37">
        <f>IFERROR(AVERAGEIF(tblSalaries[clean Country],D37,tblSalaries[Years of Experience]),"no data")</f>
        <v>7.2727272727272725</v>
      </c>
      <c r="F144" s="37" t="str">
        <f>IFERROR(AVERAGEIFS(tblSalaries[Years of Experience],tblSalaries[clean Country],$D37,tblSalaries[Job Type],F$19),"no data")</f>
        <v>no data</v>
      </c>
      <c r="G144" s="37">
        <f>IFERROR(AVERAGEIFS(tblSalaries[Years of Experience],tblSalaries[clean Country],$D37,tblSalaries[Job Type],G$19),"no data")</f>
        <v>5.5</v>
      </c>
      <c r="H144" s="37" t="str">
        <f>IFERROR(AVERAGEIFS(tblSalaries[Years of Experience],tblSalaries[clean Country],$D37,tblSalaries[Job Type],H$19),"no data")</f>
        <v>no data</v>
      </c>
      <c r="I144" s="37">
        <f>IFERROR(AVERAGEIFS(tblSalaries[Years of Experience],tblSalaries[clean Country],$D37,tblSalaries[Job Type],I$19),"no data")</f>
        <v>20</v>
      </c>
      <c r="J144" s="37" t="str">
        <f>IFERROR(AVERAGEIFS(tblSalaries[Years of Experience],tblSalaries[clean Country],$D37,tblSalaries[Job Type],J$19),"no data")</f>
        <v>no data</v>
      </c>
      <c r="K144" s="37">
        <f>IFERROR(AVERAGEIFS(tblSalaries[Years of Experience],tblSalaries[clean Country],$D37,tblSalaries[Job Type],K$19),"no data")</f>
        <v>9</v>
      </c>
      <c r="L144" s="37">
        <f>IFERROR(AVERAGEIFS(tblSalaries[Years of Experience],tblSalaries[clean Country],$D37,tblSalaries[Job Type],L$19),"no data")</f>
        <v>7</v>
      </c>
      <c r="M144" s="37" t="str">
        <f>IFERROR(AVERAGEIFS(tblSalaries[Years of Experience],tblSalaries[clean Country],$D37,tblSalaries[Job Type],M$19),"no data")</f>
        <v>no data</v>
      </c>
      <c r="N144" s="37" t="str">
        <f>IFERROR(AVERAGEIFS(tblSalaries[Years of Experience],tblSalaries[clean Country],$D37,tblSalaries[Job Type],N$19),"no data")</f>
        <v>no data</v>
      </c>
      <c r="O144" s="37" t="str">
        <f>IFERROR(AVERAGEIFS(tblSalaries[Years of Experience],tblSalaries[clean Country],$D37,tblSalaries[Job Type],O$19),"no data")</f>
        <v>no data</v>
      </c>
      <c r="P144"/>
      <c r="Q144"/>
    </row>
    <row r="145" spans="4:17">
      <c r="D145" s="40" t="s">
        <v>1707</v>
      </c>
      <c r="E145" s="37">
        <f>IFERROR(AVERAGEIF(tblSalaries[clean Country],D38,tblSalaries[Years of Experience]),"no data")</f>
        <v>15</v>
      </c>
      <c r="F145" s="37" t="str">
        <f>IFERROR(AVERAGEIFS(tblSalaries[Years of Experience],tblSalaries[clean Country],$D38,tblSalaries[Job Type],F$19),"no data")</f>
        <v>no data</v>
      </c>
      <c r="G145" s="37">
        <f>IFERROR(AVERAGEIFS(tblSalaries[Years of Experience],tblSalaries[clean Country],$D38,tblSalaries[Job Type],G$19),"no data")</f>
        <v>15</v>
      </c>
      <c r="H145" s="37" t="str">
        <f>IFERROR(AVERAGEIFS(tblSalaries[Years of Experience],tblSalaries[clean Country],$D38,tblSalaries[Job Type],H$19),"no data")</f>
        <v>no data</v>
      </c>
      <c r="I145" s="37" t="str">
        <f>IFERROR(AVERAGEIFS(tblSalaries[Years of Experience],tblSalaries[clean Country],$D38,tblSalaries[Job Type],I$19),"no data")</f>
        <v>no data</v>
      </c>
      <c r="J145" s="37" t="str">
        <f>IFERROR(AVERAGEIFS(tblSalaries[Years of Experience],tblSalaries[clean Country],$D38,tblSalaries[Job Type],J$19),"no data")</f>
        <v>no data</v>
      </c>
      <c r="K145" s="37" t="str">
        <f>IFERROR(AVERAGEIFS(tblSalaries[Years of Experience],tblSalaries[clean Country],$D38,tblSalaries[Job Type],K$19),"no data")</f>
        <v>no data</v>
      </c>
      <c r="L145" s="37" t="str">
        <f>IFERROR(AVERAGEIFS(tblSalaries[Years of Experience],tblSalaries[clean Country],$D38,tblSalaries[Job Type],L$19),"no data")</f>
        <v>no data</v>
      </c>
      <c r="M145" s="37" t="str">
        <f>IFERROR(AVERAGEIFS(tblSalaries[Years of Experience],tblSalaries[clean Country],$D38,tblSalaries[Job Type],M$19),"no data")</f>
        <v>no data</v>
      </c>
      <c r="N145" s="37" t="str">
        <f>IFERROR(AVERAGEIFS(tblSalaries[Years of Experience],tblSalaries[clean Country],$D38,tblSalaries[Job Type],N$19),"no data")</f>
        <v>no data</v>
      </c>
      <c r="O145" s="37" t="str">
        <f>IFERROR(AVERAGEIFS(tblSalaries[Years of Experience],tblSalaries[clean Country],$D38,tblSalaries[Job Type],O$19),"no data")</f>
        <v>no data</v>
      </c>
      <c r="P145"/>
      <c r="Q145"/>
    </row>
    <row r="146" spans="4:17">
      <c r="D146" s="40" t="s">
        <v>799</v>
      </c>
      <c r="E146" s="37">
        <f>IFERROR(AVERAGEIF(tblSalaries[clean Country],D39,tblSalaries[Years of Experience]),"no data")</f>
        <v>2</v>
      </c>
      <c r="F146" s="37" t="str">
        <f>IFERROR(AVERAGEIFS(tblSalaries[Years of Experience],tblSalaries[clean Country],$D39,tblSalaries[Job Type],F$19),"no data")</f>
        <v>no data</v>
      </c>
      <c r="G146" s="37" t="str">
        <f>IFERROR(AVERAGEIFS(tblSalaries[Years of Experience],tblSalaries[clean Country],$D39,tblSalaries[Job Type],G$19),"no data")</f>
        <v>no data</v>
      </c>
      <c r="H146" s="37">
        <f>IFERROR(AVERAGEIFS(tblSalaries[Years of Experience],tblSalaries[clean Country],$D39,tblSalaries[Job Type],H$19),"no data")</f>
        <v>2</v>
      </c>
      <c r="I146" s="37" t="str">
        <f>IFERROR(AVERAGEIFS(tblSalaries[Years of Experience],tblSalaries[clean Country],$D39,tblSalaries[Job Type],I$19),"no data")</f>
        <v>no data</v>
      </c>
      <c r="J146" s="37" t="str">
        <f>IFERROR(AVERAGEIFS(tblSalaries[Years of Experience],tblSalaries[clean Country],$D39,tblSalaries[Job Type],J$19),"no data")</f>
        <v>no data</v>
      </c>
      <c r="K146" s="37" t="str">
        <f>IFERROR(AVERAGEIFS(tblSalaries[Years of Experience],tblSalaries[clean Country],$D39,tblSalaries[Job Type],K$19),"no data")</f>
        <v>no data</v>
      </c>
      <c r="L146" s="37" t="str">
        <f>IFERROR(AVERAGEIFS(tblSalaries[Years of Experience],tblSalaries[clean Country],$D39,tblSalaries[Job Type],L$19),"no data")</f>
        <v>no data</v>
      </c>
      <c r="M146" s="37" t="str">
        <f>IFERROR(AVERAGEIFS(tblSalaries[Years of Experience],tblSalaries[clean Country],$D39,tblSalaries[Job Type],M$19),"no data")</f>
        <v>no data</v>
      </c>
      <c r="N146" s="37" t="str">
        <f>IFERROR(AVERAGEIFS(tblSalaries[Years of Experience],tblSalaries[clean Country],$D39,tblSalaries[Job Type],N$19),"no data")</f>
        <v>no data</v>
      </c>
      <c r="O146" s="37" t="str">
        <f>IFERROR(AVERAGEIFS(tblSalaries[Years of Experience],tblSalaries[clean Country],$D39,tblSalaries[Job Type],O$19),"no data")</f>
        <v>no data</v>
      </c>
      <c r="P146"/>
      <c r="Q146"/>
    </row>
    <row r="147" spans="4:17">
      <c r="D147" s="40" t="s">
        <v>88</v>
      </c>
      <c r="E147" s="37">
        <f>IFERROR(AVERAGEIF(tblSalaries[clean Country],D40,tblSalaries[Years of Experience]),"no data")</f>
        <v>8.75</v>
      </c>
      <c r="F147" s="37">
        <f>IFERROR(AVERAGEIFS(tblSalaries[Years of Experience],tblSalaries[clean Country],$D40,tblSalaries[Job Type],F$19),"no data")</f>
        <v>20</v>
      </c>
      <c r="G147" s="37">
        <f>IFERROR(AVERAGEIFS(tblSalaries[Years of Experience],tblSalaries[clean Country],$D40,tblSalaries[Job Type],G$19),"no data")</f>
        <v>8.6875</v>
      </c>
      <c r="H147" s="37">
        <f>IFERROR(AVERAGEIFS(tblSalaries[Years of Experience],tblSalaries[clean Country],$D40,tblSalaries[Job Type],H$19),"no data")</f>
        <v>1</v>
      </c>
      <c r="I147" s="37" t="str">
        <f>IFERROR(AVERAGEIFS(tblSalaries[Years of Experience],tblSalaries[clean Country],$D40,tblSalaries[Job Type],I$19),"no data")</f>
        <v>no data</v>
      </c>
      <c r="J147" s="37">
        <f>IFERROR(AVERAGEIFS(tblSalaries[Years of Experience],tblSalaries[clean Country],$D40,tblSalaries[Job Type],J$19),"no data")</f>
        <v>5</v>
      </c>
      <c r="K147" s="37" t="str">
        <f>IFERROR(AVERAGEIFS(tblSalaries[Years of Experience],tblSalaries[clean Country],$D40,tblSalaries[Job Type],K$19),"no data")</f>
        <v>no data</v>
      </c>
      <c r="L147" s="37">
        <f>IFERROR(AVERAGEIFS(tblSalaries[Years of Experience],tblSalaries[clean Country],$D40,tblSalaries[Job Type],L$19),"no data")</f>
        <v>9</v>
      </c>
      <c r="M147" s="37" t="str">
        <f>IFERROR(AVERAGEIFS(tblSalaries[Years of Experience],tblSalaries[clean Country],$D40,tblSalaries[Job Type],M$19),"no data")</f>
        <v>no data</v>
      </c>
      <c r="N147" s="37" t="str">
        <f>IFERROR(AVERAGEIFS(tblSalaries[Years of Experience],tblSalaries[clean Country],$D40,tblSalaries[Job Type],N$19),"no data")</f>
        <v>no data</v>
      </c>
      <c r="O147" s="37" t="str">
        <f>IFERROR(AVERAGEIFS(tblSalaries[Years of Experience],tblSalaries[clean Country],$D40,tblSalaries[Job Type],O$19),"no data")</f>
        <v>no data</v>
      </c>
      <c r="P147"/>
      <c r="Q147"/>
    </row>
    <row r="148" spans="4:17">
      <c r="D148" s="40" t="s">
        <v>1497</v>
      </c>
      <c r="E148" s="37">
        <f>IFERROR(AVERAGEIF(tblSalaries[clean Country],D41,tblSalaries[Years of Experience]),"no data")</f>
        <v>20</v>
      </c>
      <c r="F148" s="37" t="str">
        <f>IFERROR(AVERAGEIFS(tblSalaries[Years of Experience],tblSalaries[clean Country],$D41,tblSalaries[Job Type],F$19),"no data")</f>
        <v>no data</v>
      </c>
      <c r="G148" s="37" t="str">
        <f>IFERROR(AVERAGEIFS(tblSalaries[Years of Experience],tblSalaries[clean Country],$D41,tblSalaries[Job Type],G$19),"no data")</f>
        <v>no data</v>
      </c>
      <c r="H148" s="37" t="str">
        <f>IFERROR(AVERAGEIFS(tblSalaries[Years of Experience],tblSalaries[clean Country],$D41,tblSalaries[Job Type],H$19),"no data")</f>
        <v>no data</v>
      </c>
      <c r="I148" s="37" t="str">
        <f>IFERROR(AVERAGEIFS(tblSalaries[Years of Experience],tblSalaries[clean Country],$D41,tblSalaries[Job Type],I$19),"no data")</f>
        <v>no data</v>
      </c>
      <c r="J148" s="37" t="str">
        <f>IFERROR(AVERAGEIFS(tblSalaries[Years of Experience],tblSalaries[clean Country],$D41,tblSalaries[Job Type],J$19),"no data")</f>
        <v>no data</v>
      </c>
      <c r="K148" s="37" t="str">
        <f>IFERROR(AVERAGEIFS(tblSalaries[Years of Experience],tblSalaries[clean Country],$D41,tblSalaries[Job Type],K$19),"no data")</f>
        <v>no data</v>
      </c>
      <c r="L148" s="37">
        <f>IFERROR(AVERAGEIFS(tblSalaries[Years of Experience],tblSalaries[clean Country],$D41,tblSalaries[Job Type],L$19),"no data")</f>
        <v>20</v>
      </c>
      <c r="M148" s="37" t="str">
        <f>IFERROR(AVERAGEIFS(tblSalaries[Years of Experience],tblSalaries[clean Country],$D41,tblSalaries[Job Type],M$19),"no data")</f>
        <v>no data</v>
      </c>
      <c r="N148" s="37" t="str">
        <f>IFERROR(AVERAGEIFS(tblSalaries[Years of Experience],tblSalaries[clean Country],$D41,tblSalaries[Job Type],N$19),"no data")</f>
        <v>no data</v>
      </c>
      <c r="O148" s="37" t="str">
        <f>IFERROR(AVERAGEIFS(tblSalaries[Years of Experience],tblSalaries[clean Country],$D41,tblSalaries[Job Type],O$19),"no data")</f>
        <v>no data</v>
      </c>
      <c r="P148"/>
      <c r="Q148"/>
    </row>
    <row r="149" spans="4:17">
      <c r="D149" s="40" t="s">
        <v>639</v>
      </c>
      <c r="E149" s="37" t="str">
        <f>IFERROR(AVERAGEIF(tblSalaries[clean Country],D42,tblSalaries[Years of Experience]),"no data")</f>
        <v>no data</v>
      </c>
      <c r="F149" s="37" t="str">
        <f>IFERROR(AVERAGEIFS(tblSalaries[Years of Experience],tblSalaries[clean Country],$D42,tblSalaries[Job Type],F$19),"no data")</f>
        <v>no data</v>
      </c>
      <c r="G149" s="37" t="str">
        <f>IFERROR(AVERAGEIFS(tblSalaries[Years of Experience],tblSalaries[clean Country],$D42,tblSalaries[Job Type],G$19),"no data")</f>
        <v>no data</v>
      </c>
      <c r="H149" s="37" t="str">
        <f>IFERROR(AVERAGEIFS(tblSalaries[Years of Experience],tblSalaries[clean Country],$D42,tblSalaries[Job Type],H$19),"no data")</f>
        <v>no data</v>
      </c>
      <c r="I149" s="37" t="str">
        <f>IFERROR(AVERAGEIFS(tblSalaries[Years of Experience],tblSalaries[clean Country],$D42,tblSalaries[Job Type],I$19),"no data")</f>
        <v>no data</v>
      </c>
      <c r="J149" s="37" t="str">
        <f>IFERROR(AVERAGEIFS(tblSalaries[Years of Experience],tblSalaries[clean Country],$D42,tblSalaries[Job Type],J$19),"no data")</f>
        <v>no data</v>
      </c>
      <c r="K149" s="37" t="str">
        <f>IFERROR(AVERAGEIFS(tblSalaries[Years of Experience],tblSalaries[clean Country],$D42,tblSalaries[Job Type],K$19),"no data")</f>
        <v>no data</v>
      </c>
      <c r="L149" s="37" t="str">
        <f>IFERROR(AVERAGEIFS(tblSalaries[Years of Experience],tblSalaries[clean Country],$D42,tblSalaries[Job Type],L$19),"no data")</f>
        <v>no data</v>
      </c>
      <c r="M149" s="37" t="str">
        <f>IFERROR(AVERAGEIFS(tblSalaries[Years of Experience],tblSalaries[clean Country],$D42,tblSalaries[Job Type],M$19),"no data")</f>
        <v>no data</v>
      </c>
      <c r="N149" s="37" t="str">
        <f>IFERROR(AVERAGEIFS(tblSalaries[Years of Experience],tblSalaries[clean Country],$D42,tblSalaries[Job Type],N$19),"no data")</f>
        <v>no data</v>
      </c>
      <c r="O149" s="37" t="str">
        <f>IFERROR(AVERAGEIFS(tblSalaries[Years of Experience],tblSalaries[clean Country],$D42,tblSalaries[Job Type],O$19),"no data")</f>
        <v>no data</v>
      </c>
      <c r="P149"/>
      <c r="Q149"/>
    </row>
    <row r="150" spans="4:17">
      <c r="D150" s="40" t="s">
        <v>1123</v>
      </c>
      <c r="E150" s="37">
        <f>IFERROR(AVERAGEIF(tblSalaries[clean Country],D43,tblSalaries[Years of Experience]),"no data")</f>
        <v>8</v>
      </c>
      <c r="F150" s="37">
        <f>IFERROR(AVERAGEIFS(tblSalaries[Years of Experience],tblSalaries[clean Country],$D43,tblSalaries[Job Type],F$19),"no data")</f>
        <v>10</v>
      </c>
      <c r="G150" s="37">
        <f>IFERROR(AVERAGEIFS(tblSalaries[Years of Experience],tblSalaries[clean Country],$D43,tblSalaries[Job Type],G$19),"no data")</f>
        <v>6</v>
      </c>
      <c r="H150" s="37" t="str">
        <f>IFERROR(AVERAGEIFS(tblSalaries[Years of Experience],tblSalaries[clean Country],$D43,tblSalaries[Job Type],H$19),"no data")</f>
        <v>no data</v>
      </c>
      <c r="I150" s="37" t="str">
        <f>IFERROR(AVERAGEIFS(tblSalaries[Years of Experience],tblSalaries[clean Country],$D43,tblSalaries[Job Type],I$19),"no data")</f>
        <v>no data</v>
      </c>
      <c r="J150" s="37" t="str">
        <f>IFERROR(AVERAGEIFS(tblSalaries[Years of Experience],tblSalaries[clean Country],$D43,tblSalaries[Job Type],J$19),"no data")</f>
        <v>no data</v>
      </c>
      <c r="K150" s="37" t="str">
        <f>IFERROR(AVERAGEIFS(tblSalaries[Years of Experience],tblSalaries[clean Country],$D43,tblSalaries[Job Type],K$19),"no data")</f>
        <v>no data</v>
      </c>
      <c r="L150" s="37" t="str">
        <f>IFERROR(AVERAGEIFS(tblSalaries[Years of Experience],tblSalaries[clean Country],$D43,tblSalaries[Job Type],L$19),"no data")</f>
        <v>no data</v>
      </c>
      <c r="M150" s="37" t="str">
        <f>IFERROR(AVERAGEIFS(tblSalaries[Years of Experience],tblSalaries[clean Country],$D43,tblSalaries[Job Type],M$19),"no data")</f>
        <v>no data</v>
      </c>
      <c r="N150" s="37" t="str">
        <f>IFERROR(AVERAGEIFS(tblSalaries[Years of Experience],tblSalaries[clean Country],$D43,tblSalaries[Job Type],N$19),"no data")</f>
        <v>no data</v>
      </c>
      <c r="O150" s="37" t="str">
        <f>IFERROR(AVERAGEIFS(tblSalaries[Years of Experience],tblSalaries[clean Country],$D43,tblSalaries[Job Type],O$19),"no data")</f>
        <v>no data</v>
      </c>
      <c r="P150"/>
      <c r="Q150"/>
    </row>
    <row r="151" spans="4:17">
      <c r="D151" s="40" t="s">
        <v>184</v>
      </c>
      <c r="E151" s="37">
        <f>IFERROR(AVERAGEIF(tblSalaries[clean Country],D44,tblSalaries[Years of Experience]),"no data")</f>
        <v>9.3333333333333339</v>
      </c>
      <c r="F151" s="37" t="str">
        <f>IFERROR(AVERAGEIFS(tblSalaries[Years of Experience],tblSalaries[clean Country],$D44,tblSalaries[Job Type],F$19),"no data")</f>
        <v>no data</v>
      </c>
      <c r="G151" s="37">
        <f>IFERROR(AVERAGEIFS(tblSalaries[Years of Experience],tblSalaries[clean Country],$D44,tblSalaries[Job Type],G$19),"no data")</f>
        <v>10</v>
      </c>
      <c r="H151" s="37" t="str">
        <f>IFERROR(AVERAGEIFS(tblSalaries[Years of Experience],tblSalaries[clean Country],$D44,tblSalaries[Job Type],H$19),"no data")</f>
        <v>no data</v>
      </c>
      <c r="I151" s="37">
        <f>IFERROR(AVERAGEIFS(tblSalaries[Years of Experience],tblSalaries[clean Country],$D44,tblSalaries[Job Type],I$19),"no data")</f>
        <v>8</v>
      </c>
      <c r="J151" s="37" t="str">
        <f>IFERROR(AVERAGEIFS(tblSalaries[Years of Experience],tblSalaries[clean Country],$D44,tblSalaries[Job Type],J$19),"no data")</f>
        <v>no data</v>
      </c>
      <c r="K151" s="37" t="str">
        <f>IFERROR(AVERAGEIFS(tblSalaries[Years of Experience],tblSalaries[clean Country],$D44,tblSalaries[Job Type],K$19),"no data")</f>
        <v>no data</v>
      </c>
      <c r="L151" s="37" t="str">
        <f>IFERROR(AVERAGEIFS(tblSalaries[Years of Experience],tblSalaries[clean Country],$D44,tblSalaries[Job Type],L$19),"no data")</f>
        <v>no data</v>
      </c>
      <c r="M151" s="37" t="str">
        <f>IFERROR(AVERAGEIFS(tblSalaries[Years of Experience],tblSalaries[clean Country],$D44,tblSalaries[Job Type],M$19),"no data")</f>
        <v>no data</v>
      </c>
      <c r="N151" s="37" t="str">
        <f>IFERROR(AVERAGEIFS(tblSalaries[Years of Experience],tblSalaries[clean Country],$D44,tblSalaries[Job Type],N$19),"no data")</f>
        <v>no data</v>
      </c>
      <c r="O151" s="37" t="str">
        <f>IFERROR(AVERAGEIFS(tblSalaries[Years of Experience],tblSalaries[clean Country],$D44,tblSalaries[Job Type],O$19),"no data")</f>
        <v>no data</v>
      </c>
      <c r="P151"/>
      <c r="Q151"/>
    </row>
    <row r="152" spans="4:17">
      <c r="D152" s="40" t="s">
        <v>499</v>
      </c>
      <c r="E152" s="37" t="str">
        <f>IFERROR(AVERAGEIF(tblSalaries[clean Country],D45,tblSalaries[Years of Experience]),"no data")</f>
        <v>no data</v>
      </c>
      <c r="F152" s="37" t="str">
        <f>IFERROR(AVERAGEIFS(tblSalaries[Years of Experience],tblSalaries[clean Country],$D45,tblSalaries[Job Type],F$19),"no data")</f>
        <v>no data</v>
      </c>
      <c r="G152" s="37" t="str">
        <f>IFERROR(AVERAGEIFS(tblSalaries[Years of Experience],tblSalaries[clean Country],$D45,tblSalaries[Job Type],G$19),"no data")</f>
        <v>no data</v>
      </c>
      <c r="H152" s="37" t="str">
        <f>IFERROR(AVERAGEIFS(tblSalaries[Years of Experience],tblSalaries[clean Country],$D45,tblSalaries[Job Type],H$19),"no data")</f>
        <v>no data</v>
      </c>
      <c r="I152" s="37" t="str">
        <f>IFERROR(AVERAGEIFS(tblSalaries[Years of Experience],tblSalaries[clean Country],$D45,tblSalaries[Job Type],I$19),"no data")</f>
        <v>no data</v>
      </c>
      <c r="J152" s="37" t="str">
        <f>IFERROR(AVERAGEIFS(tblSalaries[Years of Experience],tblSalaries[clean Country],$D45,tblSalaries[Job Type],J$19),"no data")</f>
        <v>no data</v>
      </c>
      <c r="K152" s="37" t="str">
        <f>IFERROR(AVERAGEIFS(tblSalaries[Years of Experience],tblSalaries[clean Country],$D45,tblSalaries[Job Type],K$19),"no data")</f>
        <v>no data</v>
      </c>
      <c r="L152" s="37" t="str">
        <f>IFERROR(AVERAGEIFS(tblSalaries[Years of Experience],tblSalaries[clean Country],$D45,tblSalaries[Job Type],L$19),"no data")</f>
        <v>no data</v>
      </c>
      <c r="M152" s="37" t="str">
        <f>IFERROR(AVERAGEIFS(tblSalaries[Years of Experience],tblSalaries[clean Country],$D45,tblSalaries[Job Type],M$19),"no data")</f>
        <v>no data</v>
      </c>
      <c r="N152" s="37" t="str">
        <f>IFERROR(AVERAGEIFS(tblSalaries[Years of Experience],tblSalaries[clean Country],$D45,tblSalaries[Job Type],N$19),"no data")</f>
        <v>no data</v>
      </c>
      <c r="O152" s="37" t="str">
        <f>IFERROR(AVERAGEIFS(tblSalaries[Years of Experience],tblSalaries[clean Country],$D45,tblSalaries[Job Type],O$19),"no data")</f>
        <v>no data</v>
      </c>
      <c r="P152"/>
      <c r="Q152"/>
    </row>
    <row r="153" spans="4:17">
      <c r="D153" s="40" t="s">
        <v>935</v>
      </c>
      <c r="E153" s="37">
        <f>IFERROR(AVERAGEIF(tblSalaries[clean Country],D46,tblSalaries[Years of Experience]),"no data")</f>
        <v>4</v>
      </c>
      <c r="F153" s="37" t="str">
        <f>IFERROR(AVERAGEIFS(tblSalaries[Years of Experience],tblSalaries[clean Country],$D46,tblSalaries[Job Type],F$19),"no data")</f>
        <v>no data</v>
      </c>
      <c r="G153" s="37" t="str">
        <f>IFERROR(AVERAGEIFS(tblSalaries[Years of Experience],tblSalaries[clean Country],$D46,tblSalaries[Job Type],G$19),"no data")</f>
        <v>no data</v>
      </c>
      <c r="H153" s="37" t="str">
        <f>IFERROR(AVERAGEIFS(tblSalaries[Years of Experience],tblSalaries[clean Country],$D46,tblSalaries[Job Type],H$19),"no data")</f>
        <v>no data</v>
      </c>
      <c r="I153" s="37" t="str">
        <f>IFERROR(AVERAGEIFS(tblSalaries[Years of Experience],tblSalaries[clean Country],$D46,tblSalaries[Job Type],I$19),"no data")</f>
        <v>no data</v>
      </c>
      <c r="J153" s="37" t="str">
        <f>IFERROR(AVERAGEIFS(tblSalaries[Years of Experience],tblSalaries[clean Country],$D46,tblSalaries[Job Type],J$19),"no data")</f>
        <v>no data</v>
      </c>
      <c r="K153" s="37" t="str">
        <f>IFERROR(AVERAGEIFS(tblSalaries[Years of Experience],tblSalaries[clean Country],$D46,tblSalaries[Job Type],K$19),"no data")</f>
        <v>no data</v>
      </c>
      <c r="L153" s="37">
        <f>IFERROR(AVERAGEIFS(tblSalaries[Years of Experience],tblSalaries[clean Country],$D46,tblSalaries[Job Type],L$19),"no data")</f>
        <v>4</v>
      </c>
      <c r="M153" s="37" t="str">
        <f>IFERROR(AVERAGEIFS(tblSalaries[Years of Experience],tblSalaries[clean Country],$D46,tblSalaries[Job Type],M$19),"no data")</f>
        <v>no data</v>
      </c>
      <c r="N153" s="37" t="str">
        <f>IFERROR(AVERAGEIFS(tblSalaries[Years of Experience],tblSalaries[clean Country],$D46,tblSalaries[Job Type],N$19),"no data")</f>
        <v>no data</v>
      </c>
      <c r="O153" s="37" t="str">
        <f>IFERROR(AVERAGEIFS(tblSalaries[Years of Experience],tblSalaries[clean Country],$D46,tblSalaries[Job Type],O$19),"no data")</f>
        <v>no data</v>
      </c>
      <c r="P153"/>
      <c r="Q153"/>
    </row>
    <row r="154" spans="4:17">
      <c r="D154" s="40" t="s">
        <v>1052</v>
      </c>
      <c r="E154" s="37">
        <f>IFERROR(AVERAGEIF(tblSalaries[clean Country],D47,tblSalaries[Years of Experience]),"no data")</f>
        <v>9</v>
      </c>
      <c r="F154" s="37" t="str">
        <f>IFERROR(AVERAGEIFS(tblSalaries[Years of Experience],tblSalaries[clean Country],$D47,tblSalaries[Job Type],F$19),"no data")</f>
        <v>no data</v>
      </c>
      <c r="G154" s="37" t="str">
        <f>IFERROR(AVERAGEIFS(tblSalaries[Years of Experience],tblSalaries[clean Country],$D47,tblSalaries[Job Type],G$19),"no data")</f>
        <v>no data</v>
      </c>
      <c r="H154" s="37" t="str">
        <f>IFERROR(AVERAGEIFS(tblSalaries[Years of Experience],tblSalaries[clean Country],$D47,tblSalaries[Job Type],H$19),"no data")</f>
        <v>no data</v>
      </c>
      <c r="I154" s="37">
        <f>IFERROR(AVERAGEIFS(tblSalaries[Years of Experience],tblSalaries[clean Country],$D47,tblSalaries[Job Type],I$19),"no data")</f>
        <v>9</v>
      </c>
      <c r="J154" s="37" t="str">
        <f>IFERROR(AVERAGEIFS(tblSalaries[Years of Experience],tblSalaries[clean Country],$D47,tblSalaries[Job Type],J$19),"no data")</f>
        <v>no data</v>
      </c>
      <c r="K154" s="37" t="str">
        <f>IFERROR(AVERAGEIFS(tblSalaries[Years of Experience],tblSalaries[clean Country],$D47,tblSalaries[Job Type],K$19),"no data")</f>
        <v>no data</v>
      </c>
      <c r="L154" s="37" t="str">
        <f>IFERROR(AVERAGEIFS(tblSalaries[Years of Experience],tblSalaries[clean Country],$D47,tblSalaries[Job Type],L$19),"no data")</f>
        <v>no data</v>
      </c>
      <c r="M154" s="37" t="str">
        <f>IFERROR(AVERAGEIFS(tblSalaries[Years of Experience],tblSalaries[clean Country],$D47,tblSalaries[Job Type],M$19),"no data")</f>
        <v>no data</v>
      </c>
      <c r="N154" s="37" t="str">
        <f>IFERROR(AVERAGEIFS(tblSalaries[Years of Experience],tblSalaries[clean Country],$D47,tblSalaries[Job Type],N$19),"no data")</f>
        <v>no data</v>
      </c>
      <c r="O154" s="37" t="str">
        <f>IFERROR(AVERAGEIFS(tblSalaries[Years of Experience],tblSalaries[clean Country],$D47,tblSalaries[Job Type],O$19),"no data")</f>
        <v>no data</v>
      </c>
      <c r="P154"/>
      <c r="Q154"/>
    </row>
    <row r="155" spans="4:17">
      <c r="D155" s="40" t="s">
        <v>877</v>
      </c>
      <c r="E155" s="37">
        <f>IFERROR(AVERAGEIF(tblSalaries[clean Country],D48,tblSalaries[Years of Experience]),"no data")</f>
        <v>17</v>
      </c>
      <c r="F155" s="37" t="str">
        <f>IFERROR(AVERAGEIFS(tblSalaries[Years of Experience],tblSalaries[clean Country],$D48,tblSalaries[Job Type],F$19),"no data")</f>
        <v>no data</v>
      </c>
      <c r="G155" s="37">
        <f>IFERROR(AVERAGEIFS(tblSalaries[Years of Experience],tblSalaries[clean Country],$D48,tblSalaries[Job Type],G$19),"no data")</f>
        <v>7</v>
      </c>
      <c r="H155" s="37">
        <f>IFERROR(AVERAGEIFS(tblSalaries[Years of Experience],tblSalaries[clean Country],$D48,tblSalaries[Job Type],H$19),"no data")</f>
        <v>15</v>
      </c>
      <c r="I155" s="37">
        <f>IFERROR(AVERAGEIFS(tblSalaries[Years of Experience],tblSalaries[clean Country],$D48,tblSalaries[Job Type],I$19),"no data")</f>
        <v>18</v>
      </c>
      <c r="J155" s="37">
        <f>IFERROR(AVERAGEIFS(tblSalaries[Years of Experience],tblSalaries[clean Country],$D48,tblSalaries[Job Type],J$19),"no data")</f>
        <v>17</v>
      </c>
      <c r="K155" s="37">
        <f>IFERROR(AVERAGEIFS(tblSalaries[Years of Experience],tblSalaries[clean Country],$D48,tblSalaries[Job Type],K$19),"no data")</f>
        <v>20</v>
      </c>
      <c r="L155" s="37">
        <f>IFERROR(AVERAGEIFS(tblSalaries[Years of Experience],tblSalaries[clean Country],$D48,tblSalaries[Job Type],L$19),"no data")</f>
        <v>25</v>
      </c>
      <c r="M155" s="37" t="str">
        <f>IFERROR(AVERAGEIFS(tblSalaries[Years of Experience],tblSalaries[clean Country],$D48,tblSalaries[Job Type],M$19),"no data")</f>
        <v>no data</v>
      </c>
      <c r="N155" s="37" t="str">
        <f>IFERROR(AVERAGEIFS(tblSalaries[Years of Experience],tblSalaries[clean Country],$D48,tblSalaries[Job Type],N$19),"no data")</f>
        <v>no data</v>
      </c>
      <c r="O155" s="37" t="str">
        <f>IFERROR(AVERAGEIFS(tblSalaries[Years of Experience],tblSalaries[clean Country],$D48,tblSalaries[Job Type],O$19),"no data")</f>
        <v>no data</v>
      </c>
      <c r="P155"/>
      <c r="Q155"/>
    </row>
    <row r="156" spans="4:17">
      <c r="D156" s="40" t="s">
        <v>526</v>
      </c>
      <c r="E156" s="37">
        <f>IFERROR(AVERAGEIF(tblSalaries[clean Country],D49,tblSalaries[Years of Experience]),"no data")</f>
        <v>3</v>
      </c>
      <c r="F156" s="37" t="str">
        <f>IFERROR(AVERAGEIFS(tblSalaries[Years of Experience],tblSalaries[clean Country],$D49,tblSalaries[Job Type],F$19),"no data")</f>
        <v>no data</v>
      </c>
      <c r="G156" s="37">
        <f>IFERROR(AVERAGEIFS(tblSalaries[Years of Experience],tblSalaries[clean Country],$D49,tblSalaries[Job Type],G$19),"no data")</f>
        <v>3</v>
      </c>
      <c r="H156" s="37" t="str">
        <f>IFERROR(AVERAGEIFS(tblSalaries[Years of Experience],tblSalaries[clean Country],$D49,tblSalaries[Job Type],H$19),"no data")</f>
        <v>no data</v>
      </c>
      <c r="I156" s="37" t="str">
        <f>IFERROR(AVERAGEIFS(tblSalaries[Years of Experience],tblSalaries[clean Country],$D49,tblSalaries[Job Type],I$19),"no data")</f>
        <v>no data</v>
      </c>
      <c r="J156" s="37" t="str">
        <f>IFERROR(AVERAGEIFS(tblSalaries[Years of Experience],tblSalaries[clean Country],$D49,tblSalaries[Job Type],J$19),"no data")</f>
        <v>no data</v>
      </c>
      <c r="K156" s="37" t="str">
        <f>IFERROR(AVERAGEIFS(tblSalaries[Years of Experience],tblSalaries[clean Country],$D49,tblSalaries[Job Type],K$19),"no data")</f>
        <v>no data</v>
      </c>
      <c r="L156" s="37" t="str">
        <f>IFERROR(AVERAGEIFS(tblSalaries[Years of Experience],tblSalaries[clean Country],$D49,tblSalaries[Job Type],L$19),"no data")</f>
        <v>no data</v>
      </c>
      <c r="M156" s="37" t="str">
        <f>IFERROR(AVERAGEIFS(tblSalaries[Years of Experience],tblSalaries[clean Country],$D49,tblSalaries[Job Type],M$19),"no data")</f>
        <v>no data</v>
      </c>
      <c r="N156" s="37" t="str">
        <f>IFERROR(AVERAGEIFS(tblSalaries[Years of Experience],tblSalaries[clean Country],$D49,tblSalaries[Job Type],N$19),"no data")</f>
        <v>no data</v>
      </c>
      <c r="O156" s="37" t="str">
        <f>IFERROR(AVERAGEIFS(tblSalaries[Years of Experience],tblSalaries[clean Country],$D49,tblSalaries[Job Type],O$19),"no data")</f>
        <v>no data</v>
      </c>
      <c r="P156"/>
      <c r="Q156"/>
    </row>
    <row r="157" spans="4:17">
      <c r="D157" s="40" t="s">
        <v>359</v>
      </c>
      <c r="E157" s="37">
        <f>IFERROR(AVERAGEIF(tblSalaries[clean Country],D50,tblSalaries[Years of Experience]),"no data")</f>
        <v>6.333333333333333</v>
      </c>
      <c r="F157" s="37">
        <f>IFERROR(AVERAGEIFS(tblSalaries[Years of Experience],tblSalaries[clean Country],$D50,tblSalaries[Job Type],F$19),"no data")</f>
        <v>8.5</v>
      </c>
      <c r="G157" s="37">
        <f>IFERROR(AVERAGEIFS(tblSalaries[Years of Experience],tblSalaries[clean Country],$D50,tblSalaries[Job Type],G$19),"no data")</f>
        <v>2</v>
      </c>
      <c r="H157" s="37" t="str">
        <f>IFERROR(AVERAGEIFS(tblSalaries[Years of Experience],tblSalaries[clean Country],$D50,tblSalaries[Job Type],H$19),"no data")</f>
        <v>no data</v>
      </c>
      <c r="I157" s="37" t="str">
        <f>IFERROR(AVERAGEIFS(tblSalaries[Years of Experience],tblSalaries[clean Country],$D50,tblSalaries[Job Type],I$19),"no data")</f>
        <v>no data</v>
      </c>
      <c r="J157" s="37" t="str">
        <f>IFERROR(AVERAGEIFS(tblSalaries[Years of Experience],tblSalaries[clean Country],$D50,tblSalaries[Job Type],J$19),"no data")</f>
        <v>no data</v>
      </c>
      <c r="K157" s="37" t="str">
        <f>IFERROR(AVERAGEIFS(tblSalaries[Years of Experience],tblSalaries[clean Country],$D50,tblSalaries[Job Type],K$19),"no data")</f>
        <v>no data</v>
      </c>
      <c r="L157" s="37" t="str">
        <f>IFERROR(AVERAGEIFS(tblSalaries[Years of Experience],tblSalaries[clean Country],$D50,tblSalaries[Job Type],L$19),"no data")</f>
        <v>no data</v>
      </c>
      <c r="M157" s="37" t="str">
        <f>IFERROR(AVERAGEIFS(tblSalaries[Years of Experience],tblSalaries[clean Country],$D50,tblSalaries[Job Type],M$19),"no data")</f>
        <v>no data</v>
      </c>
      <c r="N157" s="37" t="str">
        <f>IFERROR(AVERAGEIFS(tblSalaries[Years of Experience],tblSalaries[clean Country],$D50,tblSalaries[Job Type],N$19),"no data")</f>
        <v>no data</v>
      </c>
      <c r="O157" s="37" t="str">
        <f>IFERROR(AVERAGEIFS(tblSalaries[Years of Experience],tblSalaries[clean Country],$D50,tblSalaries[Job Type],O$19),"no data")</f>
        <v>no data</v>
      </c>
      <c r="P157"/>
      <c r="Q157"/>
    </row>
    <row r="158" spans="4:17">
      <c r="D158" s="40" t="s">
        <v>847</v>
      </c>
      <c r="E158" s="37">
        <f>IFERROR(AVERAGEIF(tblSalaries[clean Country],D51,tblSalaries[Years of Experience]),"no data")</f>
        <v>5</v>
      </c>
      <c r="F158" s="37" t="str">
        <f>IFERROR(AVERAGEIFS(tblSalaries[Years of Experience],tblSalaries[clean Country],$D51,tblSalaries[Job Type],F$19),"no data")</f>
        <v>no data</v>
      </c>
      <c r="G158" s="37">
        <f>IFERROR(AVERAGEIFS(tblSalaries[Years of Experience],tblSalaries[clean Country],$D51,tblSalaries[Job Type],G$19),"no data")</f>
        <v>5</v>
      </c>
      <c r="H158" s="37" t="str">
        <f>IFERROR(AVERAGEIFS(tblSalaries[Years of Experience],tblSalaries[clean Country],$D51,tblSalaries[Job Type],H$19),"no data")</f>
        <v>no data</v>
      </c>
      <c r="I158" s="37" t="str">
        <f>IFERROR(AVERAGEIFS(tblSalaries[Years of Experience],tblSalaries[clean Country],$D51,tblSalaries[Job Type],I$19),"no data")</f>
        <v>no data</v>
      </c>
      <c r="J158" s="37" t="str">
        <f>IFERROR(AVERAGEIFS(tblSalaries[Years of Experience],tblSalaries[clean Country],$D51,tblSalaries[Job Type],J$19),"no data")</f>
        <v>no data</v>
      </c>
      <c r="K158" s="37" t="str">
        <f>IFERROR(AVERAGEIFS(tblSalaries[Years of Experience],tblSalaries[clean Country],$D51,tblSalaries[Job Type],K$19),"no data")</f>
        <v>no data</v>
      </c>
      <c r="L158" s="37" t="str">
        <f>IFERROR(AVERAGEIFS(tblSalaries[Years of Experience],tblSalaries[clean Country],$D51,tblSalaries[Job Type],L$19),"no data")</f>
        <v>no data</v>
      </c>
      <c r="M158" s="37" t="str">
        <f>IFERROR(AVERAGEIFS(tblSalaries[Years of Experience],tblSalaries[clean Country],$D51,tblSalaries[Job Type],M$19),"no data")</f>
        <v>no data</v>
      </c>
      <c r="N158" s="37" t="str">
        <f>IFERROR(AVERAGEIFS(tblSalaries[Years of Experience],tblSalaries[clean Country],$D51,tblSalaries[Job Type],N$19),"no data")</f>
        <v>no data</v>
      </c>
      <c r="O158" s="37" t="str">
        <f>IFERROR(AVERAGEIFS(tblSalaries[Years of Experience],tblSalaries[clean Country],$D51,tblSalaries[Job Type],O$19),"no data")</f>
        <v>no data</v>
      </c>
      <c r="P158"/>
      <c r="Q158"/>
    </row>
    <row r="159" spans="4:17">
      <c r="D159" s="40" t="s">
        <v>574</v>
      </c>
      <c r="E159" s="37" t="str">
        <f>IFERROR(AVERAGEIF(tblSalaries[clean Country],D52,tblSalaries[Years of Experience]),"no data")</f>
        <v>no data</v>
      </c>
      <c r="F159" s="37" t="str">
        <f>IFERROR(AVERAGEIFS(tblSalaries[Years of Experience],tblSalaries[clean Country],$D52,tblSalaries[Job Type],F$19),"no data")</f>
        <v>no data</v>
      </c>
      <c r="G159" s="37" t="str">
        <f>IFERROR(AVERAGEIFS(tblSalaries[Years of Experience],tblSalaries[clean Country],$D52,tblSalaries[Job Type],G$19),"no data")</f>
        <v>no data</v>
      </c>
      <c r="H159" s="37" t="str">
        <f>IFERROR(AVERAGEIFS(tblSalaries[Years of Experience],tblSalaries[clean Country],$D52,tblSalaries[Job Type],H$19),"no data")</f>
        <v>no data</v>
      </c>
      <c r="I159" s="37" t="str">
        <f>IFERROR(AVERAGEIFS(tblSalaries[Years of Experience],tblSalaries[clean Country],$D52,tblSalaries[Job Type],I$19),"no data")</f>
        <v>no data</v>
      </c>
      <c r="J159" s="37" t="str">
        <f>IFERROR(AVERAGEIFS(tblSalaries[Years of Experience],tblSalaries[clean Country],$D52,tblSalaries[Job Type],J$19),"no data")</f>
        <v>no data</v>
      </c>
      <c r="K159" s="37" t="str">
        <f>IFERROR(AVERAGEIFS(tblSalaries[Years of Experience],tblSalaries[clean Country],$D52,tblSalaries[Job Type],K$19),"no data")</f>
        <v>no data</v>
      </c>
      <c r="L159" s="37" t="str">
        <f>IFERROR(AVERAGEIFS(tblSalaries[Years of Experience],tblSalaries[clean Country],$D52,tblSalaries[Job Type],L$19),"no data")</f>
        <v>no data</v>
      </c>
      <c r="M159" s="37" t="str">
        <f>IFERROR(AVERAGEIFS(tblSalaries[Years of Experience],tblSalaries[clean Country],$D52,tblSalaries[Job Type],M$19),"no data")</f>
        <v>no data</v>
      </c>
      <c r="N159" s="37" t="str">
        <f>IFERROR(AVERAGEIFS(tblSalaries[Years of Experience],tblSalaries[clean Country],$D52,tblSalaries[Job Type],N$19),"no data")</f>
        <v>no data</v>
      </c>
      <c r="O159" s="37" t="str">
        <f>IFERROR(AVERAGEIFS(tblSalaries[Years of Experience],tblSalaries[clean Country],$D52,tblSalaries[Job Type],O$19),"no data")</f>
        <v>no data</v>
      </c>
      <c r="P159"/>
      <c r="Q159"/>
    </row>
    <row r="160" spans="4:17">
      <c r="D160" s="40" t="s">
        <v>1991</v>
      </c>
      <c r="E160" s="37">
        <f>IFERROR(AVERAGEIF(tblSalaries[clean Country],D53,tblSalaries[Years of Experience]),"no data")</f>
        <v>3</v>
      </c>
      <c r="F160" s="37" t="str">
        <f>IFERROR(AVERAGEIFS(tblSalaries[Years of Experience],tblSalaries[clean Country],$D53,tblSalaries[Job Type],F$19),"no data")</f>
        <v>no data</v>
      </c>
      <c r="G160" s="37" t="str">
        <f>IFERROR(AVERAGEIFS(tblSalaries[Years of Experience],tblSalaries[clean Country],$D53,tblSalaries[Job Type],G$19),"no data")</f>
        <v>no data</v>
      </c>
      <c r="H160" s="37" t="str">
        <f>IFERROR(AVERAGEIFS(tblSalaries[Years of Experience],tblSalaries[clean Country],$D53,tblSalaries[Job Type],H$19),"no data")</f>
        <v>no data</v>
      </c>
      <c r="I160" s="37" t="str">
        <f>IFERROR(AVERAGEIFS(tblSalaries[Years of Experience],tblSalaries[clean Country],$D53,tblSalaries[Job Type],I$19),"no data")</f>
        <v>no data</v>
      </c>
      <c r="J160" s="37" t="str">
        <f>IFERROR(AVERAGEIFS(tblSalaries[Years of Experience],tblSalaries[clean Country],$D53,tblSalaries[Job Type],J$19),"no data")</f>
        <v>no data</v>
      </c>
      <c r="K160" s="37" t="str">
        <f>IFERROR(AVERAGEIFS(tblSalaries[Years of Experience],tblSalaries[clean Country],$D53,tblSalaries[Job Type],K$19),"no data")</f>
        <v>no data</v>
      </c>
      <c r="L160" s="37" t="str">
        <f>IFERROR(AVERAGEIFS(tblSalaries[Years of Experience],tblSalaries[clean Country],$D53,tblSalaries[Job Type],L$19),"no data")</f>
        <v>no data</v>
      </c>
      <c r="M160" s="37" t="str">
        <f>IFERROR(AVERAGEIFS(tblSalaries[Years of Experience],tblSalaries[clean Country],$D53,tblSalaries[Job Type],M$19),"no data")</f>
        <v>no data</v>
      </c>
      <c r="N160" s="37">
        <f>IFERROR(AVERAGEIFS(tblSalaries[Years of Experience],tblSalaries[clean Country],$D53,tblSalaries[Job Type],N$19),"no data")</f>
        <v>3</v>
      </c>
      <c r="O160" s="37" t="str">
        <f>IFERROR(AVERAGEIFS(tblSalaries[Years of Experience],tblSalaries[clean Country],$D53,tblSalaries[Job Type],O$19),"no data")</f>
        <v>no data</v>
      </c>
      <c r="P160"/>
      <c r="Q160"/>
    </row>
    <row r="161" spans="4:17">
      <c r="D161" s="40" t="s">
        <v>983</v>
      </c>
      <c r="E161" s="37">
        <f>IFERROR(AVERAGEIF(tblSalaries[clean Country],D54,tblSalaries[Years of Experience]),"no data")</f>
        <v>13.4</v>
      </c>
      <c r="F161" s="37" t="str">
        <f>IFERROR(AVERAGEIFS(tblSalaries[Years of Experience],tblSalaries[clean Country],$D54,tblSalaries[Job Type],F$19),"no data")</f>
        <v>no data</v>
      </c>
      <c r="G161" s="37">
        <f>IFERROR(AVERAGEIFS(tblSalaries[Years of Experience],tblSalaries[clean Country],$D54,tblSalaries[Job Type],G$19),"no data")</f>
        <v>7</v>
      </c>
      <c r="H161" s="37" t="str">
        <f>IFERROR(AVERAGEIFS(tblSalaries[Years of Experience],tblSalaries[clean Country],$D54,tblSalaries[Job Type],H$19),"no data")</f>
        <v>no data</v>
      </c>
      <c r="I161" s="37">
        <f>IFERROR(AVERAGEIFS(tblSalaries[Years of Experience],tblSalaries[clean Country],$D54,tblSalaries[Job Type],I$19),"no data")</f>
        <v>17.5</v>
      </c>
      <c r="J161" s="37" t="str">
        <f>IFERROR(AVERAGEIFS(tblSalaries[Years of Experience],tblSalaries[clean Country],$D54,tblSalaries[Job Type],J$19),"no data")</f>
        <v>no data</v>
      </c>
      <c r="K161" s="37" t="str">
        <f>IFERROR(AVERAGEIFS(tblSalaries[Years of Experience],tblSalaries[clean Country],$D54,tblSalaries[Job Type],K$19),"no data")</f>
        <v>no data</v>
      </c>
      <c r="L161" s="37">
        <f>IFERROR(AVERAGEIFS(tblSalaries[Years of Experience],tblSalaries[clean Country],$D54,tblSalaries[Job Type],L$19),"no data")</f>
        <v>12.5</v>
      </c>
      <c r="M161" s="37" t="str">
        <f>IFERROR(AVERAGEIFS(tblSalaries[Years of Experience],tblSalaries[clean Country],$D54,tblSalaries[Job Type],M$19),"no data")</f>
        <v>no data</v>
      </c>
      <c r="N161" s="37" t="str">
        <f>IFERROR(AVERAGEIFS(tblSalaries[Years of Experience],tblSalaries[clean Country],$D54,tblSalaries[Job Type],N$19),"no data")</f>
        <v>no data</v>
      </c>
      <c r="O161" s="37" t="str">
        <f>IFERROR(AVERAGEIFS(tblSalaries[Years of Experience],tblSalaries[clean Country],$D54,tblSalaries[Job Type],O$19),"no data")</f>
        <v>no data</v>
      </c>
      <c r="P161"/>
      <c r="Q161"/>
    </row>
    <row r="162" spans="4:17">
      <c r="D162" s="40" t="s">
        <v>515</v>
      </c>
      <c r="E162" s="37">
        <f>IFERROR(AVERAGEIF(tblSalaries[clean Country],D55,tblSalaries[Years of Experience]),"no data")</f>
        <v>4.5</v>
      </c>
      <c r="F162" s="37" t="str">
        <f>IFERROR(AVERAGEIFS(tblSalaries[Years of Experience],tblSalaries[clean Country],$D55,tblSalaries[Job Type],F$19),"no data")</f>
        <v>no data</v>
      </c>
      <c r="G162" s="37" t="str">
        <f>IFERROR(AVERAGEIFS(tblSalaries[Years of Experience],tblSalaries[clean Country],$D55,tblSalaries[Job Type],G$19),"no data")</f>
        <v>no data</v>
      </c>
      <c r="H162" s="37">
        <f>IFERROR(AVERAGEIFS(tblSalaries[Years of Experience],tblSalaries[clean Country],$D55,tblSalaries[Job Type],H$19),"no data")</f>
        <v>5</v>
      </c>
      <c r="I162" s="37" t="str">
        <f>IFERROR(AVERAGEIFS(tblSalaries[Years of Experience],tblSalaries[clean Country],$D55,tblSalaries[Job Type],I$19),"no data")</f>
        <v>no data</v>
      </c>
      <c r="J162" s="37" t="str">
        <f>IFERROR(AVERAGEIFS(tblSalaries[Years of Experience],tblSalaries[clean Country],$D55,tblSalaries[Job Type],J$19),"no data")</f>
        <v>no data</v>
      </c>
      <c r="K162" s="37" t="str">
        <f>IFERROR(AVERAGEIFS(tblSalaries[Years of Experience],tblSalaries[clean Country],$D55,tblSalaries[Job Type],K$19),"no data")</f>
        <v>no data</v>
      </c>
      <c r="L162" s="37">
        <f>IFERROR(AVERAGEIFS(tblSalaries[Years of Experience],tblSalaries[clean Country],$D55,tblSalaries[Job Type],L$19),"no data")</f>
        <v>4</v>
      </c>
      <c r="M162" s="37" t="str">
        <f>IFERROR(AVERAGEIFS(tblSalaries[Years of Experience],tblSalaries[clean Country],$D55,tblSalaries[Job Type],M$19),"no data")</f>
        <v>no data</v>
      </c>
      <c r="N162" s="37" t="str">
        <f>IFERROR(AVERAGEIFS(tblSalaries[Years of Experience],tblSalaries[clean Country],$D55,tblSalaries[Job Type],N$19),"no data")</f>
        <v>no data</v>
      </c>
      <c r="O162" s="37" t="str">
        <f>IFERROR(AVERAGEIFS(tblSalaries[Years of Experience],tblSalaries[clean Country],$D55,tblSalaries[Job Type],O$19),"no data")</f>
        <v>no data</v>
      </c>
      <c r="P162"/>
      <c r="Q162"/>
    </row>
    <row r="163" spans="4:17">
      <c r="D163" s="40" t="s">
        <v>106</v>
      </c>
      <c r="E163" s="37">
        <f>IFERROR(AVERAGEIF(tblSalaries[clean Country],D56,tblSalaries[Years of Experience]),"no data")</f>
        <v>5.25</v>
      </c>
      <c r="F163" s="37" t="str">
        <f>IFERROR(AVERAGEIFS(tblSalaries[Years of Experience],tblSalaries[clean Country],$D56,tblSalaries[Job Type],F$19),"no data")</f>
        <v>no data</v>
      </c>
      <c r="G163" s="37">
        <f>IFERROR(AVERAGEIFS(tblSalaries[Years of Experience],tblSalaries[clean Country],$D56,tblSalaries[Job Type],G$19),"no data")</f>
        <v>6</v>
      </c>
      <c r="H163" s="37">
        <f>IFERROR(AVERAGEIFS(tblSalaries[Years of Experience],tblSalaries[clean Country],$D56,tblSalaries[Job Type],H$19),"no data")</f>
        <v>3</v>
      </c>
      <c r="I163" s="37" t="str">
        <f>IFERROR(AVERAGEIFS(tblSalaries[Years of Experience],tblSalaries[clean Country],$D56,tblSalaries[Job Type],I$19),"no data")</f>
        <v>no data</v>
      </c>
      <c r="J163" s="37" t="str">
        <f>IFERROR(AVERAGEIFS(tblSalaries[Years of Experience],tblSalaries[clean Country],$D56,tblSalaries[Job Type],J$19),"no data")</f>
        <v>no data</v>
      </c>
      <c r="K163" s="37" t="str">
        <f>IFERROR(AVERAGEIFS(tblSalaries[Years of Experience],tblSalaries[clean Country],$D56,tblSalaries[Job Type],K$19),"no data")</f>
        <v>no data</v>
      </c>
      <c r="L163" s="37">
        <f>IFERROR(AVERAGEIFS(tblSalaries[Years of Experience],tblSalaries[clean Country],$D56,tblSalaries[Job Type],L$19),"no data")</f>
        <v>6</v>
      </c>
      <c r="M163" s="37" t="str">
        <f>IFERROR(AVERAGEIFS(tblSalaries[Years of Experience],tblSalaries[clean Country],$D56,tblSalaries[Job Type],M$19),"no data")</f>
        <v>no data</v>
      </c>
      <c r="N163" s="37" t="str">
        <f>IFERROR(AVERAGEIFS(tblSalaries[Years of Experience],tblSalaries[clean Country],$D56,tblSalaries[Job Type],N$19),"no data")</f>
        <v>no data</v>
      </c>
      <c r="O163" s="37" t="str">
        <f>IFERROR(AVERAGEIFS(tblSalaries[Years of Experience],tblSalaries[clean Country],$D56,tblSalaries[Job Type],O$19),"no data")</f>
        <v>no data</v>
      </c>
      <c r="P163"/>
      <c r="Q163"/>
    </row>
    <row r="164" spans="4:17">
      <c r="D164" s="40" t="s">
        <v>24</v>
      </c>
      <c r="E164" s="37">
        <f>IFERROR(AVERAGEIF(tblSalaries[clean Country],D57,tblSalaries[Years of Experience]),"no data")</f>
        <v>7.4615384615384617</v>
      </c>
      <c r="F164" s="37" t="str">
        <f>IFERROR(AVERAGEIFS(tblSalaries[Years of Experience],tblSalaries[clean Country],$D57,tblSalaries[Job Type],F$19),"no data")</f>
        <v>no data</v>
      </c>
      <c r="G164" s="37">
        <f>IFERROR(AVERAGEIFS(tblSalaries[Years of Experience],tblSalaries[clean Country],$D57,tblSalaries[Job Type],G$19),"no data")</f>
        <v>4.666666666666667</v>
      </c>
      <c r="H164" s="37">
        <f>IFERROR(AVERAGEIFS(tblSalaries[Years of Experience],tblSalaries[clean Country],$D57,tblSalaries[Job Type],H$19),"no data")</f>
        <v>5.5</v>
      </c>
      <c r="I164" s="37">
        <f>IFERROR(AVERAGEIFS(tblSalaries[Years of Experience],tblSalaries[clean Country],$D57,tblSalaries[Job Type],I$19),"no data")</f>
        <v>10</v>
      </c>
      <c r="J164" s="37" t="str">
        <f>IFERROR(AVERAGEIFS(tblSalaries[Years of Experience],tblSalaries[clean Country],$D57,tblSalaries[Job Type],J$19),"no data")</f>
        <v>no data</v>
      </c>
      <c r="K164" s="37" t="str">
        <f>IFERROR(AVERAGEIFS(tblSalaries[Years of Experience],tblSalaries[clean Country],$D57,tblSalaries[Job Type],K$19),"no data")</f>
        <v>no data</v>
      </c>
      <c r="L164" s="37">
        <f>IFERROR(AVERAGEIFS(tblSalaries[Years of Experience],tblSalaries[clean Country],$D57,tblSalaries[Job Type],L$19),"no data")</f>
        <v>12</v>
      </c>
      <c r="M164" s="37" t="str">
        <f>IFERROR(AVERAGEIFS(tblSalaries[Years of Experience],tblSalaries[clean Country],$D57,tblSalaries[Job Type],M$19),"no data")</f>
        <v>no data</v>
      </c>
      <c r="N164" s="37" t="str">
        <f>IFERROR(AVERAGEIFS(tblSalaries[Years of Experience],tblSalaries[clean Country],$D57,tblSalaries[Job Type],N$19),"no data")</f>
        <v>no data</v>
      </c>
      <c r="O164" s="37">
        <f>IFERROR(AVERAGEIFS(tblSalaries[Years of Experience],tblSalaries[clean Country],$D57,tblSalaries[Job Type],O$19),"no data")</f>
        <v>5</v>
      </c>
      <c r="P164"/>
      <c r="Q164"/>
    </row>
    <row r="165" spans="4:17">
      <c r="D165" s="40" t="s">
        <v>1503</v>
      </c>
      <c r="E165" s="37">
        <f>IFERROR(AVERAGEIF(tblSalaries[clean Country],D58,tblSalaries[Years of Experience]),"no data")</f>
        <v>12</v>
      </c>
      <c r="F165" s="37" t="str">
        <f>IFERROR(AVERAGEIFS(tblSalaries[Years of Experience],tblSalaries[clean Country],$D58,tblSalaries[Job Type],F$19),"no data")</f>
        <v>no data</v>
      </c>
      <c r="G165" s="37" t="str">
        <f>IFERROR(AVERAGEIFS(tblSalaries[Years of Experience],tblSalaries[clean Country],$D58,tblSalaries[Job Type],G$19),"no data")</f>
        <v>no data</v>
      </c>
      <c r="H165" s="37" t="str">
        <f>IFERROR(AVERAGEIFS(tblSalaries[Years of Experience],tblSalaries[clean Country],$D58,tblSalaries[Job Type],H$19),"no data")</f>
        <v>no data</v>
      </c>
      <c r="I165" s="37" t="str">
        <f>IFERROR(AVERAGEIFS(tblSalaries[Years of Experience],tblSalaries[clean Country],$D58,tblSalaries[Job Type],I$19),"no data")</f>
        <v>no data</v>
      </c>
      <c r="J165" s="37" t="str">
        <f>IFERROR(AVERAGEIFS(tblSalaries[Years of Experience],tblSalaries[clean Country],$D58,tblSalaries[Job Type],J$19),"no data")</f>
        <v>no data</v>
      </c>
      <c r="K165" s="37" t="str">
        <f>IFERROR(AVERAGEIFS(tblSalaries[Years of Experience],tblSalaries[clean Country],$D58,tblSalaries[Job Type],K$19),"no data")</f>
        <v>no data</v>
      </c>
      <c r="L165" s="37">
        <f>IFERROR(AVERAGEIFS(tblSalaries[Years of Experience],tblSalaries[clean Country],$D58,tblSalaries[Job Type],L$19),"no data")</f>
        <v>12</v>
      </c>
      <c r="M165" s="37" t="str">
        <f>IFERROR(AVERAGEIFS(tblSalaries[Years of Experience],tblSalaries[clean Country],$D58,tblSalaries[Job Type],M$19),"no data")</f>
        <v>no data</v>
      </c>
      <c r="N165" s="37" t="str">
        <f>IFERROR(AVERAGEIFS(tblSalaries[Years of Experience],tblSalaries[clean Country],$D58,tblSalaries[Job Type],N$19),"no data")</f>
        <v>no data</v>
      </c>
      <c r="O165" s="37" t="str">
        <f>IFERROR(AVERAGEIFS(tblSalaries[Years of Experience],tblSalaries[clean Country],$D58,tblSalaries[Job Type],O$19),"no data")</f>
        <v>no data</v>
      </c>
      <c r="P165"/>
      <c r="Q165"/>
    </row>
    <row r="166" spans="4:17">
      <c r="D166" s="40" t="s">
        <v>169</v>
      </c>
      <c r="E166" s="37">
        <f>IFERROR(AVERAGEIF(tblSalaries[clean Country],D59,tblSalaries[Years of Experience]),"no data")</f>
        <v>14</v>
      </c>
      <c r="F166" s="37" t="str">
        <f>IFERROR(AVERAGEIFS(tblSalaries[Years of Experience],tblSalaries[clean Country],$D59,tblSalaries[Job Type],F$19),"no data")</f>
        <v>no data</v>
      </c>
      <c r="G166" s="37" t="str">
        <f>IFERROR(AVERAGEIFS(tblSalaries[Years of Experience],tblSalaries[clean Country],$D59,tblSalaries[Job Type],G$19),"no data")</f>
        <v>no data</v>
      </c>
      <c r="H166" s="37" t="str">
        <f>IFERROR(AVERAGEIFS(tblSalaries[Years of Experience],tblSalaries[clean Country],$D59,tblSalaries[Job Type],H$19),"no data")</f>
        <v>no data</v>
      </c>
      <c r="I166" s="37" t="str">
        <f>IFERROR(AVERAGEIFS(tblSalaries[Years of Experience],tblSalaries[clean Country],$D59,tblSalaries[Job Type],I$19),"no data")</f>
        <v>no data</v>
      </c>
      <c r="J166" s="37" t="str">
        <f>IFERROR(AVERAGEIFS(tblSalaries[Years of Experience],tblSalaries[clean Country],$D59,tblSalaries[Job Type],J$19),"no data")</f>
        <v>no data</v>
      </c>
      <c r="K166" s="37" t="str">
        <f>IFERROR(AVERAGEIFS(tblSalaries[Years of Experience],tblSalaries[clean Country],$D59,tblSalaries[Job Type],K$19),"no data")</f>
        <v>no data</v>
      </c>
      <c r="L166" s="37">
        <f>IFERROR(AVERAGEIFS(tblSalaries[Years of Experience],tblSalaries[clean Country],$D59,tblSalaries[Job Type],L$19),"no data")</f>
        <v>14</v>
      </c>
      <c r="M166" s="37" t="str">
        <f>IFERROR(AVERAGEIFS(tblSalaries[Years of Experience],tblSalaries[clean Country],$D59,tblSalaries[Job Type],M$19),"no data")</f>
        <v>no data</v>
      </c>
      <c r="N166" s="37" t="str">
        <f>IFERROR(AVERAGEIFS(tblSalaries[Years of Experience],tblSalaries[clean Country],$D59,tblSalaries[Job Type],N$19),"no data")</f>
        <v>no data</v>
      </c>
      <c r="O166" s="37" t="str">
        <f>IFERROR(AVERAGEIFS(tblSalaries[Years of Experience],tblSalaries[clean Country],$D59,tblSalaries[Job Type],O$19),"no data")</f>
        <v>no data</v>
      </c>
      <c r="P166"/>
      <c r="Q166"/>
    </row>
    <row r="167" spans="4:17">
      <c r="D167" s="40" t="s">
        <v>680</v>
      </c>
      <c r="E167" s="37">
        <f>IFERROR(AVERAGEIF(tblSalaries[clean Country],D60,tblSalaries[Years of Experience]),"no data")</f>
        <v>20</v>
      </c>
      <c r="F167" s="37" t="str">
        <f>IFERROR(AVERAGEIFS(tblSalaries[Years of Experience],tblSalaries[clean Country],$D60,tblSalaries[Job Type],F$19),"no data")</f>
        <v>no data</v>
      </c>
      <c r="G167" s="37" t="str">
        <f>IFERROR(AVERAGEIFS(tblSalaries[Years of Experience],tblSalaries[clean Country],$D60,tblSalaries[Job Type],G$19),"no data")</f>
        <v>no data</v>
      </c>
      <c r="H167" s="37" t="str">
        <f>IFERROR(AVERAGEIFS(tblSalaries[Years of Experience],tblSalaries[clean Country],$D60,tblSalaries[Job Type],H$19),"no data")</f>
        <v>no data</v>
      </c>
      <c r="I167" s="37" t="str">
        <f>IFERROR(AVERAGEIFS(tblSalaries[Years of Experience],tblSalaries[clean Country],$D60,tblSalaries[Job Type],I$19),"no data")</f>
        <v>no data</v>
      </c>
      <c r="J167" s="37" t="str">
        <f>IFERROR(AVERAGEIFS(tblSalaries[Years of Experience],tblSalaries[clean Country],$D60,tblSalaries[Job Type],J$19),"no data")</f>
        <v>no data</v>
      </c>
      <c r="K167" s="37" t="str">
        <f>IFERROR(AVERAGEIFS(tblSalaries[Years of Experience],tblSalaries[clean Country],$D60,tblSalaries[Job Type],K$19),"no data")</f>
        <v>no data</v>
      </c>
      <c r="L167" s="37">
        <f>IFERROR(AVERAGEIFS(tblSalaries[Years of Experience],tblSalaries[clean Country],$D60,tblSalaries[Job Type],L$19),"no data")</f>
        <v>20</v>
      </c>
      <c r="M167" s="37" t="str">
        <f>IFERROR(AVERAGEIFS(tblSalaries[Years of Experience],tblSalaries[clean Country],$D60,tblSalaries[Job Type],M$19),"no data")</f>
        <v>no data</v>
      </c>
      <c r="N167" s="37" t="str">
        <f>IFERROR(AVERAGEIFS(tblSalaries[Years of Experience],tblSalaries[clean Country],$D60,tblSalaries[Job Type],N$19),"no data")</f>
        <v>no data</v>
      </c>
      <c r="O167" s="37" t="str">
        <f>IFERROR(AVERAGEIFS(tblSalaries[Years of Experience],tblSalaries[clean Country],$D60,tblSalaries[Job Type],O$19),"no data")</f>
        <v>no data</v>
      </c>
      <c r="P167"/>
      <c r="Q167"/>
    </row>
    <row r="168" spans="4:17">
      <c r="D168" s="40" t="s">
        <v>1933</v>
      </c>
      <c r="E168" s="37">
        <f>IFERROR(AVERAGEIF(tblSalaries[clean Country],D61,tblSalaries[Years of Experience]),"no data")</f>
        <v>1</v>
      </c>
      <c r="F168" s="37" t="str">
        <f>IFERROR(AVERAGEIFS(tblSalaries[Years of Experience],tblSalaries[clean Country],$D61,tblSalaries[Job Type],F$19),"no data")</f>
        <v>no data</v>
      </c>
      <c r="G168" s="37">
        <f>IFERROR(AVERAGEIFS(tblSalaries[Years of Experience],tblSalaries[clean Country],$D61,tblSalaries[Job Type],G$19),"no data")</f>
        <v>1</v>
      </c>
      <c r="H168" s="37" t="str">
        <f>IFERROR(AVERAGEIFS(tblSalaries[Years of Experience],tblSalaries[clean Country],$D61,tblSalaries[Job Type],H$19),"no data")</f>
        <v>no data</v>
      </c>
      <c r="I168" s="37" t="str">
        <f>IFERROR(AVERAGEIFS(tblSalaries[Years of Experience],tblSalaries[clean Country],$D61,tblSalaries[Job Type],I$19),"no data")</f>
        <v>no data</v>
      </c>
      <c r="J168" s="37" t="str">
        <f>IFERROR(AVERAGEIFS(tblSalaries[Years of Experience],tblSalaries[clean Country],$D61,tblSalaries[Job Type],J$19),"no data")</f>
        <v>no data</v>
      </c>
      <c r="K168" s="37" t="str">
        <f>IFERROR(AVERAGEIFS(tblSalaries[Years of Experience],tblSalaries[clean Country],$D61,tblSalaries[Job Type],K$19),"no data")</f>
        <v>no data</v>
      </c>
      <c r="L168" s="37" t="str">
        <f>IFERROR(AVERAGEIFS(tblSalaries[Years of Experience],tblSalaries[clean Country],$D61,tblSalaries[Job Type],L$19),"no data")</f>
        <v>no data</v>
      </c>
      <c r="M168" s="37" t="str">
        <f>IFERROR(AVERAGEIFS(tblSalaries[Years of Experience],tblSalaries[clean Country],$D61,tblSalaries[Job Type],M$19),"no data")</f>
        <v>no data</v>
      </c>
      <c r="N168" s="37" t="str">
        <f>IFERROR(AVERAGEIFS(tblSalaries[Years of Experience],tblSalaries[clean Country],$D61,tblSalaries[Job Type],N$19),"no data")</f>
        <v>no data</v>
      </c>
      <c r="O168" s="37" t="str">
        <f>IFERROR(AVERAGEIFS(tblSalaries[Years of Experience],tblSalaries[clean Country],$D61,tblSalaries[Job Type],O$19),"no data")</f>
        <v>no data</v>
      </c>
      <c r="P168"/>
      <c r="Q168"/>
    </row>
    <row r="169" spans="4:17">
      <c r="D169" s="40" t="s">
        <v>38</v>
      </c>
      <c r="E169" s="37">
        <f>IFERROR(AVERAGEIF(tblSalaries[clean Country],D62,tblSalaries[Years of Experience]),"no data")</f>
        <v>9</v>
      </c>
      <c r="F169" s="37" t="str">
        <f>IFERROR(AVERAGEIFS(tblSalaries[Years of Experience],tblSalaries[clean Country],$D62,tblSalaries[Job Type],F$19),"no data")</f>
        <v>no data</v>
      </c>
      <c r="G169" s="37">
        <f>IFERROR(AVERAGEIFS(tblSalaries[Years of Experience],tblSalaries[clean Country],$D62,tblSalaries[Job Type],G$19),"no data")</f>
        <v>3</v>
      </c>
      <c r="H169" s="37" t="str">
        <f>IFERROR(AVERAGEIFS(tblSalaries[Years of Experience],tblSalaries[clean Country],$D62,tblSalaries[Job Type],H$19),"no data")</f>
        <v>no data</v>
      </c>
      <c r="I169" s="37">
        <f>IFERROR(AVERAGEIFS(tblSalaries[Years of Experience],tblSalaries[clean Country],$D62,tblSalaries[Job Type],I$19),"no data")</f>
        <v>15</v>
      </c>
      <c r="J169" s="37" t="str">
        <f>IFERROR(AVERAGEIFS(tblSalaries[Years of Experience],tblSalaries[clean Country],$D62,tblSalaries[Job Type],J$19),"no data")</f>
        <v>no data</v>
      </c>
      <c r="K169" s="37" t="str">
        <f>IFERROR(AVERAGEIFS(tblSalaries[Years of Experience],tblSalaries[clean Country],$D62,tblSalaries[Job Type],K$19),"no data")</f>
        <v>no data</v>
      </c>
      <c r="L169" s="37" t="str">
        <f>IFERROR(AVERAGEIFS(tblSalaries[Years of Experience],tblSalaries[clean Country],$D62,tblSalaries[Job Type],L$19),"no data")</f>
        <v>no data</v>
      </c>
      <c r="M169" s="37" t="str">
        <f>IFERROR(AVERAGEIFS(tblSalaries[Years of Experience],tblSalaries[clean Country],$D62,tblSalaries[Job Type],M$19),"no data")</f>
        <v>no data</v>
      </c>
      <c r="N169" s="37" t="str">
        <f>IFERROR(AVERAGEIFS(tblSalaries[Years of Experience],tblSalaries[clean Country],$D62,tblSalaries[Job Type],N$19),"no data")</f>
        <v>no data</v>
      </c>
      <c r="O169" s="37" t="str">
        <f>IFERROR(AVERAGEIFS(tblSalaries[Years of Experience],tblSalaries[clean Country],$D62,tblSalaries[Job Type],O$19),"no data")</f>
        <v>no data</v>
      </c>
      <c r="P169"/>
      <c r="Q169"/>
    </row>
    <row r="170" spans="4:17">
      <c r="D170" s="40" t="s">
        <v>21</v>
      </c>
      <c r="E170" s="37" t="str">
        <f>IFERROR(AVERAGEIF(tblSalaries[clean Country],D63,tblSalaries[Years of Experience]),"no data")</f>
        <v>no data</v>
      </c>
      <c r="F170" s="37" t="str">
        <f>IFERROR(AVERAGEIFS(tblSalaries[Years of Experience],tblSalaries[clean Country],$D63,tblSalaries[Job Type],F$19),"no data")</f>
        <v>no data</v>
      </c>
      <c r="G170" s="37" t="str">
        <f>IFERROR(AVERAGEIFS(tblSalaries[Years of Experience],tblSalaries[clean Country],$D63,tblSalaries[Job Type],G$19),"no data")</f>
        <v>no data</v>
      </c>
      <c r="H170" s="37" t="str">
        <f>IFERROR(AVERAGEIFS(tblSalaries[Years of Experience],tblSalaries[clean Country],$D63,tblSalaries[Job Type],H$19),"no data")</f>
        <v>no data</v>
      </c>
      <c r="I170" s="37" t="str">
        <f>IFERROR(AVERAGEIFS(tblSalaries[Years of Experience],tblSalaries[clean Country],$D63,tblSalaries[Job Type],I$19),"no data")</f>
        <v>no data</v>
      </c>
      <c r="J170" s="37" t="str">
        <f>IFERROR(AVERAGEIFS(tblSalaries[Years of Experience],tblSalaries[clean Country],$D63,tblSalaries[Job Type],J$19),"no data")</f>
        <v>no data</v>
      </c>
      <c r="K170" s="37" t="str">
        <f>IFERROR(AVERAGEIFS(tblSalaries[Years of Experience],tblSalaries[clean Country],$D63,tblSalaries[Job Type],K$19),"no data")</f>
        <v>no data</v>
      </c>
      <c r="L170" s="37" t="str">
        <f>IFERROR(AVERAGEIFS(tblSalaries[Years of Experience],tblSalaries[clean Country],$D63,tblSalaries[Job Type],L$19),"no data")</f>
        <v>no data</v>
      </c>
      <c r="M170" s="37" t="str">
        <f>IFERROR(AVERAGEIFS(tblSalaries[Years of Experience],tblSalaries[clean Country],$D63,tblSalaries[Job Type],M$19),"no data")</f>
        <v>no data</v>
      </c>
      <c r="N170" s="37" t="str">
        <f>IFERROR(AVERAGEIFS(tblSalaries[Years of Experience],tblSalaries[clean Country],$D63,tblSalaries[Job Type],N$19),"no data")</f>
        <v>no data</v>
      </c>
      <c r="O170" s="37" t="str">
        <f>IFERROR(AVERAGEIFS(tblSalaries[Years of Experience],tblSalaries[clean Country],$D63,tblSalaries[Job Type],O$19),"no data")</f>
        <v>no data</v>
      </c>
      <c r="P170"/>
      <c r="Q170"/>
    </row>
    <row r="171" spans="4:17">
      <c r="D171" s="40" t="s">
        <v>8</v>
      </c>
      <c r="E171" s="37">
        <f>IFERROR(AVERAGEIF(tblSalaries[clean Country],D64,tblSalaries[Years of Experience]),"no data")</f>
        <v>6.4691823899371066</v>
      </c>
      <c r="F171" s="37">
        <f>IFERROR(AVERAGEIFS(tblSalaries[Years of Experience],tblSalaries[clean Country],$D64,tblSalaries[Job Type],F$19),"no data")</f>
        <v>6.1730769230769234</v>
      </c>
      <c r="G171" s="37">
        <f>IFERROR(AVERAGEIFS(tblSalaries[Years of Experience],tblSalaries[clean Country],$D64,tblSalaries[Job Type],G$19),"no data")</f>
        <v>5.1644171779141104</v>
      </c>
      <c r="H171" s="37">
        <f>IFERROR(AVERAGEIFS(tblSalaries[Years of Experience],tblSalaries[clean Country],$D64,tblSalaries[Job Type],H$19),"no data")</f>
        <v>8.7142857142857135</v>
      </c>
      <c r="I171" s="37">
        <f>IFERROR(AVERAGEIFS(tblSalaries[Years of Experience],tblSalaries[clean Country],$D64,tblSalaries[Job Type],I$19),"no data")</f>
        <v>6.8571428571428568</v>
      </c>
      <c r="J171" s="37">
        <f>IFERROR(AVERAGEIFS(tblSalaries[Years of Experience],tblSalaries[clean Country],$D64,tblSalaries[Job Type],J$19),"no data")</f>
        <v>9.65</v>
      </c>
      <c r="K171" s="37">
        <f>IFERROR(AVERAGEIFS(tblSalaries[Years of Experience],tblSalaries[clean Country],$D64,tblSalaries[Job Type],K$19),"no data")</f>
        <v>4.2368421052631575</v>
      </c>
      <c r="L171" s="37">
        <f>IFERROR(AVERAGEIFS(tblSalaries[Years of Experience],tblSalaries[clean Country],$D64,tblSalaries[Job Type],L$19),"no data")</f>
        <v>8.3291428571428572</v>
      </c>
      <c r="M171" s="37">
        <f>IFERROR(AVERAGEIFS(tblSalaries[Years of Experience],tblSalaries[clean Country],$D64,tblSalaries[Job Type],M$19),"no data")</f>
        <v>6.25</v>
      </c>
      <c r="N171" s="37">
        <f>IFERROR(AVERAGEIFS(tblSalaries[Years of Experience],tblSalaries[clean Country],$D64,tblSalaries[Job Type],N$19),"no data")</f>
        <v>4.1436363636363636</v>
      </c>
      <c r="O171" s="37">
        <f>IFERROR(AVERAGEIFS(tblSalaries[Years of Experience],tblSalaries[clean Country],$D64,tblSalaries[Job Type],O$19),"no data")</f>
        <v>6.5</v>
      </c>
      <c r="P171"/>
      <c r="Q171"/>
    </row>
    <row r="172" spans="4:17">
      <c r="D172" s="40" t="s">
        <v>726</v>
      </c>
      <c r="E172" s="37">
        <f>IFERROR(AVERAGEIF(tblSalaries[clean Country],D65,tblSalaries[Years of Experience]),"no data")</f>
        <v>7.875</v>
      </c>
      <c r="F172" s="37" t="str">
        <f>IFERROR(AVERAGEIFS(tblSalaries[Years of Experience],tblSalaries[clean Country],$D65,tblSalaries[Job Type],F$19),"no data")</f>
        <v>no data</v>
      </c>
      <c r="G172" s="37">
        <f>IFERROR(AVERAGEIFS(tblSalaries[Years of Experience],tblSalaries[clean Country],$D65,tblSalaries[Job Type],G$19),"no data")</f>
        <v>5.25</v>
      </c>
      <c r="H172" s="37" t="str">
        <f>IFERROR(AVERAGEIFS(tblSalaries[Years of Experience],tblSalaries[clean Country],$D65,tblSalaries[Job Type],H$19),"no data")</f>
        <v>no data</v>
      </c>
      <c r="I172" s="37">
        <f>IFERROR(AVERAGEIFS(tblSalaries[Years of Experience],tblSalaries[clean Country],$D65,tblSalaries[Job Type],I$19),"no data")</f>
        <v>7</v>
      </c>
      <c r="J172" s="37" t="str">
        <f>IFERROR(AVERAGEIFS(tblSalaries[Years of Experience],tblSalaries[clean Country],$D65,tblSalaries[Job Type],J$19),"no data")</f>
        <v>no data</v>
      </c>
      <c r="K172" s="37" t="str">
        <f>IFERROR(AVERAGEIFS(tblSalaries[Years of Experience],tblSalaries[clean Country],$D65,tblSalaries[Job Type],K$19),"no data")</f>
        <v>no data</v>
      </c>
      <c r="L172" s="37">
        <f>IFERROR(AVERAGEIFS(tblSalaries[Years of Experience],tblSalaries[clean Country],$D65,tblSalaries[Job Type],L$19),"no data")</f>
        <v>11.666666666666666</v>
      </c>
      <c r="M172" s="37" t="str">
        <f>IFERROR(AVERAGEIFS(tblSalaries[Years of Experience],tblSalaries[clean Country],$D65,tblSalaries[Job Type],M$19),"no data")</f>
        <v>no data</v>
      </c>
      <c r="N172" s="37" t="str">
        <f>IFERROR(AVERAGEIFS(tblSalaries[Years of Experience],tblSalaries[clean Country],$D65,tblSalaries[Job Type],N$19),"no data")</f>
        <v>no data</v>
      </c>
      <c r="O172" s="37" t="str">
        <f>IFERROR(AVERAGEIFS(tblSalaries[Years of Experience],tblSalaries[clean Country],$D65,tblSalaries[Job Type],O$19),"no data")</f>
        <v>no data</v>
      </c>
      <c r="P172"/>
      <c r="Q172"/>
    </row>
    <row r="173" spans="4:17">
      <c r="D173" s="40" t="s">
        <v>1078</v>
      </c>
      <c r="E173" s="37">
        <f>IFERROR(AVERAGEIF(tblSalaries[clean Country],D66,tblSalaries[Years of Experience]),"no data")</f>
        <v>16.5</v>
      </c>
      <c r="F173" s="37">
        <f>IFERROR(AVERAGEIFS(tblSalaries[Years of Experience],tblSalaries[clean Country],$D66,tblSalaries[Job Type],F$19),"no data")</f>
        <v>30</v>
      </c>
      <c r="G173" s="37" t="str">
        <f>IFERROR(AVERAGEIFS(tblSalaries[Years of Experience],tblSalaries[clean Country],$D66,tblSalaries[Job Type],G$19),"no data")</f>
        <v>no data</v>
      </c>
      <c r="H173" s="37" t="str">
        <f>IFERROR(AVERAGEIFS(tblSalaries[Years of Experience],tblSalaries[clean Country],$D66,tblSalaries[Job Type],H$19),"no data")</f>
        <v>no data</v>
      </c>
      <c r="I173" s="37">
        <f>IFERROR(AVERAGEIFS(tblSalaries[Years of Experience],tblSalaries[clean Country],$D66,tblSalaries[Job Type],I$19),"no data")</f>
        <v>3</v>
      </c>
      <c r="J173" s="37" t="str">
        <f>IFERROR(AVERAGEIFS(tblSalaries[Years of Experience],tblSalaries[clean Country],$D66,tblSalaries[Job Type],J$19),"no data")</f>
        <v>no data</v>
      </c>
      <c r="K173" s="37" t="str">
        <f>IFERROR(AVERAGEIFS(tblSalaries[Years of Experience],tblSalaries[clean Country],$D66,tblSalaries[Job Type],K$19),"no data")</f>
        <v>no data</v>
      </c>
      <c r="L173" s="37" t="str">
        <f>IFERROR(AVERAGEIFS(tblSalaries[Years of Experience],tblSalaries[clean Country],$D66,tblSalaries[Job Type],L$19),"no data")</f>
        <v>no data</v>
      </c>
      <c r="M173" s="37" t="str">
        <f>IFERROR(AVERAGEIFS(tblSalaries[Years of Experience],tblSalaries[clean Country],$D66,tblSalaries[Job Type],M$19),"no data")</f>
        <v>no data</v>
      </c>
      <c r="N173" s="37" t="str">
        <f>IFERROR(AVERAGEIFS(tblSalaries[Years of Experience],tblSalaries[clean Country],$D66,tblSalaries[Job Type],N$19),"no data")</f>
        <v>no data</v>
      </c>
      <c r="O173" s="37" t="str">
        <f>IFERROR(AVERAGEIFS(tblSalaries[Years of Experience],tblSalaries[clean Country],$D66,tblSalaries[Job Type],O$19),"no data")</f>
        <v>no data</v>
      </c>
      <c r="P173"/>
      <c r="Q173"/>
    </row>
    <row r="174" spans="4:17">
      <c r="D174" s="40" t="s">
        <v>36</v>
      </c>
      <c r="E174" s="37">
        <f>IFERROR(AVERAGEIF(tblSalaries[clean Country],D67,tblSalaries[Years of Experience]),"no data")</f>
        <v>12</v>
      </c>
      <c r="F174" s="37" t="str">
        <f>IFERROR(AVERAGEIFS(tblSalaries[Years of Experience],tblSalaries[clean Country],$D67,tblSalaries[Job Type],F$19),"no data")</f>
        <v>no data</v>
      </c>
      <c r="G174" s="37">
        <f>IFERROR(AVERAGEIFS(tblSalaries[Years of Experience],tblSalaries[clean Country],$D67,tblSalaries[Job Type],G$19),"no data")</f>
        <v>8</v>
      </c>
      <c r="H174" s="37">
        <f>IFERROR(AVERAGEIFS(tblSalaries[Years of Experience],tblSalaries[clean Country],$D67,tblSalaries[Job Type],H$19),"no data")</f>
        <v>20</v>
      </c>
      <c r="I174" s="37" t="str">
        <f>IFERROR(AVERAGEIFS(tblSalaries[Years of Experience],tblSalaries[clean Country],$D67,tblSalaries[Job Type],I$19),"no data")</f>
        <v>no data</v>
      </c>
      <c r="J174" s="37" t="str">
        <f>IFERROR(AVERAGEIFS(tblSalaries[Years of Experience],tblSalaries[clean Country],$D67,tblSalaries[Job Type],J$19),"no data")</f>
        <v>no data</v>
      </c>
      <c r="K174" s="37" t="str">
        <f>IFERROR(AVERAGEIFS(tblSalaries[Years of Experience],tblSalaries[clean Country],$D67,tblSalaries[Job Type],K$19),"no data")</f>
        <v>no data</v>
      </c>
      <c r="L174" s="37" t="str">
        <f>IFERROR(AVERAGEIFS(tblSalaries[Years of Experience],tblSalaries[clean Country],$D67,tblSalaries[Job Type],L$19),"no data")</f>
        <v>no data</v>
      </c>
      <c r="M174" s="37" t="str">
        <f>IFERROR(AVERAGEIFS(tblSalaries[Years of Experience],tblSalaries[clean Country],$D67,tblSalaries[Job Type],M$19),"no data")</f>
        <v>no data</v>
      </c>
      <c r="N174" s="37" t="str">
        <f>IFERROR(AVERAGEIFS(tblSalaries[Years of Experience],tblSalaries[clean Country],$D67,tblSalaries[Job Type],N$19),"no data")</f>
        <v>no data</v>
      </c>
      <c r="O174" s="37" t="str">
        <f>IFERROR(AVERAGEIFS(tblSalaries[Years of Experience],tblSalaries[clean Country],$D67,tblSalaries[Job Type],O$19),"no data")</f>
        <v>no data</v>
      </c>
      <c r="P174"/>
      <c r="Q174"/>
    </row>
    <row r="175" spans="4:17">
      <c r="D175" s="40" t="s">
        <v>416</v>
      </c>
      <c r="E175" s="37">
        <f>IFERROR(AVERAGEIF(tblSalaries[clean Country],D68,tblSalaries[Years of Experience]),"no data")</f>
        <v>7</v>
      </c>
      <c r="F175" s="37" t="str">
        <f>IFERROR(AVERAGEIFS(tblSalaries[Years of Experience],tblSalaries[clean Country],$D68,tblSalaries[Job Type],F$19),"no data")</f>
        <v>no data</v>
      </c>
      <c r="G175" s="37" t="str">
        <f>IFERROR(AVERAGEIFS(tblSalaries[Years of Experience],tblSalaries[clean Country],$D68,tblSalaries[Job Type],G$19),"no data")</f>
        <v>no data</v>
      </c>
      <c r="H175" s="37" t="str">
        <f>IFERROR(AVERAGEIFS(tblSalaries[Years of Experience],tblSalaries[clean Country],$D68,tblSalaries[Job Type],H$19),"no data")</f>
        <v>no data</v>
      </c>
      <c r="I175" s="37" t="str">
        <f>IFERROR(AVERAGEIFS(tblSalaries[Years of Experience],tblSalaries[clean Country],$D68,tblSalaries[Job Type],I$19),"no data")</f>
        <v>no data</v>
      </c>
      <c r="J175" s="37" t="str">
        <f>IFERROR(AVERAGEIFS(tblSalaries[Years of Experience],tblSalaries[clean Country],$D68,tblSalaries[Job Type],J$19),"no data")</f>
        <v>no data</v>
      </c>
      <c r="K175" s="37" t="str">
        <f>IFERROR(AVERAGEIFS(tblSalaries[Years of Experience],tblSalaries[clean Country],$D68,tblSalaries[Job Type],K$19),"no data")</f>
        <v>no data</v>
      </c>
      <c r="L175" s="37">
        <f>IFERROR(AVERAGEIFS(tblSalaries[Years of Experience],tblSalaries[clean Country],$D68,tblSalaries[Job Type],L$19),"no data")</f>
        <v>4</v>
      </c>
      <c r="M175" s="37" t="str">
        <f>IFERROR(AVERAGEIFS(tblSalaries[Years of Experience],tblSalaries[clean Country],$D68,tblSalaries[Job Type],M$19),"no data")</f>
        <v>no data</v>
      </c>
      <c r="N175" s="37">
        <f>IFERROR(AVERAGEIFS(tblSalaries[Years of Experience],tblSalaries[clean Country],$D68,tblSalaries[Job Type],N$19),"no data")</f>
        <v>8.5</v>
      </c>
      <c r="O175" s="37" t="str">
        <f>IFERROR(AVERAGEIFS(tblSalaries[Years of Experience],tblSalaries[clean Country],$D68,tblSalaries[Job Type],O$19),"no data")</f>
        <v>no data</v>
      </c>
      <c r="P175"/>
      <c r="Q175"/>
    </row>
    <row r="176" spans="4:17">
      <c r="D176" s="40" t="s">
        <v>1351</v>
      </c>
      <c r="E176" s="37">
        <f>IFERROR(AVERAGEIF(tblSalaries[clean Country],D69,tblSalaries[Years of Experience]),"no data")</f>
        <v>11.666666666666666</v>
      </c>
      <c r="F176" s="37">
        <f>IFERROR(AVERAGEIFS(tblSalaries[Years of Experience],tblSalaries[clean Country],$D69,tblSalaries[Job Type],F$19),"no data")</f>
        <v>15</v>
      </c>
      <c r="G176" s="37">
        <f>IFERROR(AVERAGEIFS(tblSalaries[Years of Experience],tblSalaries[clean Country],$D69,tblSalaries[Job Type],G$19),"no data")</f>
        <v>12</v>
      </c>
      <c r="H176" s="37">
        <f>IFERROR(AVERAGEIFS(tblSalaries[Years of Experience],tblSalaries[clean Country],$D69,tblSalaries[Job Type],H$19),"no data")</f>
        <v>3</v>
      </c>
      <c r="I176" s="37">
        <f>IFERROR(AVERAGEIFS(tblSalaries[Years of Experience],tblSalaries[clean Country],$D69,tblSalaries[Job Type],I$19),"no data")</f>
        <v>10</v>
      </c>
      <c r="J176" s="37">
        <f>IFERROR(AVERAGEIFS(tblSalaries[Years of Experience],tblSalaries[clean Country],$D69,tblSalaries[Job Type],J$19),"no data")</f>
        <v>18</v>
      </c>
      <c r="K176" s="37" t="str">
        <f>IFERROR(AVERAGEIFS(tblSalaries[Years of Experience],tblSalaries[clean Country],$D69,tblSalaries[Job Type],K$19),"no data")</f>
        <v>no data</v>
      </c>
      <c r="L176" s="37" t="str">
        <f>IFERROR(AVERAGEIFS(tblSalaries[Years of Experience],tblSalaries[clean Country],$D69,tblSalaries[Job Type],L$19),"no data")</f>
        <v>no data</v>
      </c>
      <c r="M176" s="37" t="str">
        <f>IFERROR(AVERAGEIFS(tblSalaries[Years of Experience],tblSalaries[clean Country],$D69,tblSalaries[Job Type],M$19),"no data")</f>
        <v>no data</v>
      </c>
      <c r="N176" s="37" t="str">
        <f>IFERROR(AVERAGEIFS(tblSalaries[Years of Experience],tblSalaries[clean Country],$D69,tblSalaries[Job Type],N$19),"no data")</f>
        <v>no data</v>
      </c>
      <c r="O176" s="37" t="str">
        <f>IFERROR(AVERAGEIFS(tblSalaries[Years of Experience],tblSalaries[clean Country],$D69,tblSalaries[Job Type],O$19),"no data")</f>
        <v>no data</v>
      </c>
      <c r="P176"/>
      <c r="Q176"/>
    </row>
    <row r="177" spans="4:17">
      <c r="D177" s="40" t="s">
        <v>654</v>
      </c>
      <c r="E177" s="37">
        <f>IFERROR(AVERAGEIF(tblSalaries[clean Country],D70,tblSalaries[Years of Experience]),"no data")</f>
        <v>5</v>
      </c>
      <c r="F177" s="37" t="str">
        <f>IFERROR(AVERAGEIFS(tblSalaries[Years of Experience],tblSalaries[clean Country],$D70,tblSalaries[Job Type],F$19),"no data")</f>
        <v>no data</v>
      </c>
      <c r="G177" s="37">
        <f>IFERROR(AVERAGEIFS(tblSalaries[Years of Experience],tblSalaries[clean Country],$D70,tblSalaries[Job Type],G$19),"no data")</f>
        <v>5</v>
      </c>
      <c r="H177" s="37" t="str">
        <f>IFERROR(AVERAGEIFS(tblSalaries[Years of Experience],tblSalaries[clean Country],$D70,tblSalaries[Job Type],H$19),"no data")</f>
        <v>no data</v>
      </c>
      <c r="I177" s="37" t="str">
        <f>IFERROR(AVERAGEIFS(tblSalaries[Years of Experience],tblSalaries[clean Country],$D70,tblSalaries[Job Type],I$19),"no data")</f>
        <v>no data</v>
      </c>
      <c r="J177" s="37" t="str">
        <f>IFERROR(AVERAGEIFS(tblSalaries[Years of Experience],tblSalaries[clean Country],$D70,tblSalaries[Job Type],J$19),"no data")</f>
        <v>no data</v>
      </c>
      <c r="K177" s="37" t="str">
        <f>IFERROR(AVERAGEIFS(tblSalaries[Years of Experience],tblSalaries[clean Country],$D70,tblSalaries[Job Type],K$19),"no data")</f>
        <v>no data</v>
      </c>
      <c r="L177" s="37" t="str">
        <f>IFERROR(AVERAGEIFS(tblSalaries[Years of Experience],tblSalaries[clean Country],$D70,tblSalaries[Job Type],L$19),"no data")</f>
        <v>no data</v>
      </c>
      <c r="M177" s="37" t="str">
        <f>IFERROR(AVERAGEIFS(tblSalaries[Years of Experience],tblSalaries[clean Country],$D70,tblSalaries[Job Type],M$19),"no data")</f>
        <v>no data</v>
      </c>
      <c r="N177" s="37" t="str">
        <f>IFERROR(AVERAGEIFS(tblSalaries[Years of Experience],tblSalaries[clean Country],$D70,tblSalaries[Job Type],N$19),"no data")</f>
        <v>no data</v>
      </c>
      <c r="O177" s="37" t="str">
        <f>IFERROR(AVERAGEIFS(tblSalaries[Years of Experience],tblSalaries[clean Country],$D70,tblSalaries[Job Type],O$19),"no data")</f>
        <v>no data</v>
      </c>
      <c r="P177"/>
      <c r="Q177"/>
    </row>
    <row r="178" spans="4:17">
      <c r="D178" s="40" t="s">
        <v>1344</v>
      </c>
      <c r="E178" s="37">
        <f>IFERROR(AVERAGEIF(tblSalaries[clean Country],D71,tblSalaries[Years of Experience]),"no data")</f>
        <v>9</v>
      </c>
      <c r="F178" s="37" t="str">
        <f>IFERROR(AVERAGEIFS(tblSalaries[Years of Experience],tblSalaries[clean Country],$D71,tblSalaries[Job Type],F$19),"no data")</f>
        <v>no data</v>
      </c>
      <c r="G178" s="37" t="str">
        <f>IFERROR(AVERAGEIFS(tblSalaries[Years of Experience],tblSalaries[clean Country],$D71,tblSalaries[Job Type],G$19),"no data")</f>
        <v>no data</v>
      </c>
      <c r="H178" s="37" t="str">
        <f>IFERROR(AVERAGEIFS(tblSalaries[Years of Experience],tblSalaries[clean Country],$D71,tblSalaries[Job Type],H$19),"no data")</f>
        <v>no data</v>
      </c>
      <c r="I178" s="37" t="str">
        <f>IFERROR(AVERAGEIFS(tblSalaries[Years of Experience],tblSalaries[clean Country],$D71,tblSalaries[Job Type],I$19),"no data")</f>
        <v>no data</v>
      </c>
      <c r="J178" s="37" t="str">
        <f>IFERROR(AVERAGEIFS(tblSalaries[Years of Experience],tblSalaries[clean Country],$D71,tblSalaries[Job Type],J$19),"no data")</f>
        <v>no data</v>
      </c>
      <c r="K178" s="37" t="str">
        <f>IFERROR(AVERAGEIFS(tblSalaries[Years of Experience],tblSalaries[clean Country],$D71,tblSalaries[Job Type],K$19),"no data")</f>
        <v>no data</v>
      </c>
      <c r="L178" s="37">
        <f>IFERROR(AVERAGEIFS(tblSalaries[Years of Experience],tblSalaries[clean Country],$D71,tblSalaries[Job Type],L$19),"no data")</f>
        <v>9</v>
      </c>
      <c r="M178" s="37" t="str">
        <f>IFERROR(AVERAGEIFS(tblSalaries[Years of Experience],tblSalaries[clean Country],$D71,tblSalaries[Job Type],M$19),"no data")</f>
        <v>no data</v>
      </c>
      <c r="N178" s="37" t="str">
        <f>IFERROR(AVERAGEIFS(tblSalaries[Years of Experience],tblSalaries[clean Country],$D71,tblSalaries[Job Type],N$19),"no data")</f>
        <v>no data</v>
      </c>
      <c r="O178" s="37" t="str">
        <f>IFERROR(AVERAGEIFS(tblSalaries[Years of Experience],tblSalaries[clean Country],$D71,tblSalaries[Job Type],O$19),"no data")</f>
        <v>no data</v>
      </c>
      <c r="P178"/>
      <c r="Q178"/>
    </row>
    <row r="179" spans="4:17">
      <c r="D179" s="40" t="s">
        <v>1176</v>
      </c>
      <c r="E179" s="37">
        <f>IFERROR(AVERAGEIF(tblSalaries[clean Country],D72,tblSalaries[Years of Experience]),"no data")</f>
        <v>10.25</v>
      </c>
      <c r="F179" s="37" t="str">
        <f>IFERROR(AVERAGEIFS(tblSalaries[Years of Experience],tblSalaries[clean Country],$D72,tblSalaries[Job Type],F$19),"no data")</f>
        <v>no data</v>
      </c>
      <c r="G179" s="37">
        <f>IFERROR(AVERAGEIFS(tblSalaries[Years of Experience],tblSalaries[clean Country],$D72,tblSalaries[Job Type],G$19),"no data")</f>
        <v>11.5</v>
      </c>
      <c r="H179" s="37" t="str">
        <f>IFERROR(AVERAGEIFS(tblSalaries[Years of Experience],tblSalaries[clean Country],$D72,tblSalaries[Job Type],H$19),"no data")</f>
        <v>no data</v>
      </c>
      <c r="I179" s="37">
        <f>IFERROR(AVERAGEIFS(tblSalaries[Years of Experience],tblSalaries[clean Country],$D72,tblSalaries[Job Type],I$19),"no data")</f>
        <v>13</v>
      </c>
      <c r="J179" s="37" t="str">
        <f>IFERROR(AVERAGEIFS(tblSalaries[Years of Experience],tblSalaries[clean Country],$D72,tblSalaries[Job Type],J$19),"no data")</f>
        <v>no data</v>
      </c>
      <c r="K179" s="37" t="str">
        <f>IFERROR(AVERAGEIFS(tblSalaries[Years of Experience],tblSalaries[clean Country],$D72,tblSalaries[Job Type],K$19),"no data")</f>
        <v>no data</v>
      </c>
      <c r="L179" s="37">
        <f>IFERROR(AVERAGEIFS(tblSalaries[Years of Experience],tblSalaries[clean Country],$D72,tblSalaries[Job Type],L$19),"no data")</f>
        <v>5</v>
      </c>
      <c r="M179" s="37" t="str">
        <f>IFERROR(AVERAGEIFS(tblSalaries[Years of Experience],tblSalaries[clean Country],$D72,tblSalaries[Job Type],M$19),"no data")</f>
        <v>no data</v>
      </c>
      <c r="N179" s="37" t="str">
        <f>IFERROR(AVERAGEIFS(tblSalaries[Years of Experience],tblSalaries[clean Country],$D72,tblSalaries[Job Type],N$19),"no data")</f>
        <v>no data</v>
      </c>
      <c r="O179" s="37" t="str">
        <f>IFERROR(AVERAGEIFS(tblSalaries[Years of Experience],tblSalaries[clean Country],$D72,tblSalaries[Job Type],O$19),"no data")</f>
        <v>no data</v>
      </c>
      <c r="P179"/>
      <c r="Q179"/>
    </row>
    <row r="180" spans="4:17">
      <c r="D180" s="40" t="s">
        <v>1371</v>
      </c>
      <c r="E180" s="37">
        <f>IFERROR(AVERAGEIF(tblSalaries[clean Country],D73,tblSalaries[Years of Experience]),"no data")</f>
        <v>5</v>
      </c>
      <c r="F180" s="37" t="str">
        <f>IFERROR(AVERAGEIFS(tblSalaries[Years of Experience],tblSalaries[clean Country],$D73,tblSalaries[Job Type],F$19),"no data")</f>
        <v>no data</v>
      </c>
      <c r="G180" s="37" t="str">
        <f>IFERROR(AVERAGEIFS(tblSalaries[Years of Experience],tblSalaries[clean Country],$D73,tblSalaries[Job Type],G$19),"no data")</f>
        <v>no data</v>
      </c>
      <c r="H180" s="37" t="str">
        <f>IFERROR(AVERAGEIFS(tblSalaries[Years of Experience],tblSalaries[clean Country],$D73,tblSalaries[Job Type],H$19),"no data")</f>
        <v>no data</v>
      </c>
      <c r="I180" s="37" t="str">
        <f>IFERROR(AVERAGEIFS(tblSalaries[Years of Experience],tblSalaries[clean Country],$D73,tblSalaries[Job Type],I$19),"no data")</f>
        <v>no data</v>
      </c>
      <c r="J180" s="37" t="str">
        <f>IFERROR(AVERAGEIFS(tblSalaries[Years of Experience],tblSalaries[clean Country],$D73,tblSalaries[Job Type],J$19),"no data")</f>
        <v>no data</v>
      </c>
      <c r="K180" s="37" t="str">
        <f>IFERROR(AVERAGEIFS(tblSalaries[Years of Experience],tblSalaries[clean Country],$D73,tblSalaries[Job Type],K$19),"no data")</f>
        <v>no data</v>
      </c>
      <c r="L180" s="37">
        <f>IFERROR(AVERAGEIFS(tblSalaries[Years of Experience],tblSalaries[clean Country],$D73,tblSalaries[Job Type],L$19),"no data")</f>
        <v>5</v>
      </c>
      <c r="M180" s="37" t="str">
        <f>IFERROR(AVERAGEIFS(tblSalaries[Years of Experience],tblSalaries[clean Country],$D73,tblSalaries[Job Type],M$19),"no data")</f>
        <v>no data</v>
      </c>
      <c r="N180" s="37" t="str">
        <f>IFERROR(AVERAGEIFS(tblSalaries[Years of Experience],tblSalaries[clean Country],$D73,tblSalaries[Job Type],N$19),"no data")</f>
        <v>no data</v>
      </c>
      <c r="O180" s="37" t="str">
        <f>IFERROR(AVERAGEIFS(tblSalaries[Years of Experience],tblSalaries[clean Country],$D73,tblSalaries[Job Type],O$19),"no data")</f>
        <v>no data</v>
      </c>
      <c r="P180"/>
      <c r="Q180"/>
    </row>
    <row r="181" spans="4:17">
      <c r="D181" s="40" t="s">
        <v>1745</v>
      </c>
      <c r="E181" s="37">
        <f>IFERROR(AVERAGEIF(tblSalaries[clean Country],D74,tblSalaries[Years of Experience]),"no data")</f>
        <v>6</v>
      </c>
      <c r="F181" s="37">
        <f>IFERROR(AVERAGEIFS(tblSalaries[Years of Experience],tblSalaries[clean Country],$D74,tblSalaries[Job Type],F$19),"no data")</f>
        <v>6</v>
      </c>
      <c r="G181" s="37" t="str">
        <f>IFERROR(AVERAGEIFS(tblSalaries[Years of Experience],tblSalaries[clean Country],$D74,tblSalaries[Job Type],G$19),"no data")</f>
        <v>no data</v>
      </c>
      <c r="H181" s="37" t="str">
        <f>IFERROR(AVERAGEIFS(tblSalaries[Years of Experience],tblSalaries[clean Country],$D74,tblSalaries[Job Type],H$19),"no data")</f>
        <v>no data</v>
      </c>
      <c r="I181" s="37" t="str">
        <f>IFERROR(AVERAGEIFS(tblSalaries[Years of Experience],tblSalaries[clean Country],$D74,tblSalaries[Job Type],I$19),"no data")</f>
        <v>no data</v>
      </c>
      <c r="J181" s="37" t="str">
        <f>IFERROR(AVERAGEIFS(tblSalaries[Years of Experience],tblSalaries[clean Country],$D74,tblSalaries[Job Type],J$19),"no data")</f>
        <v>no data</v>
      </c>
      <c r="K181" s="37" t="str">
        <f>IFERROR(AVERAGEIFS(tblSalaries[Years of Experience],tblSalaries[clean Country],$D74,tblSalaries[Job Type],K$19),"no data")</f>
        <v>no data</v>
      </c>
      <c r="L181" s="37" t="str">
        <f>IFERROR(AVERAGEIFS(tblSalaries[Years of Experience],tblSalaries[clean Country],$D74,tblSalaries[Job Type],L$19),"no data")</f>
        <v>no data</v>
      </c>
      <c r="M181" s="37" t="str">
        <f>IFERROR(AVERAGEIFS(tblSalaries[Years of Experience],tblSalaries[clean Country],$D74,tblSalaries[Job Type],M$19),"no data")</f>
        <v>no data</v>
      </c>
      <c r="N181" s="37" t="str">
        <f>IFERROR(AVERAGEIFS(tblSalaries[Years of Experience],tblSalaries[clean Country],$D74,tblSalaries[Job Type],N$19),"no data")</f>
        <v>no data</v>
      </c>
      <c r="O181" s="37" t="str">
        <f>IFERROR(AVERAGEIFS(tblSalaries[Years of Experience],tblSalaries[clean Country],$D74,tblSalaries[Job Type],O$19),"no data")</f>
        <v>no data</v>
      </c>
      <c r="P181"/>
      <c r="Q181"/>
    </row>
    <row r="182" spans="4:17">
      <c r="D182" s="40" t="s">
        <v>1700</v>
      </c>
      <c r="E182" s="37">
        <f>IFERROR(AVERAGEIF(tblSalaries[clean Country],D75,tblSalaries[Years of Experience]),"no data")</f>
        <v>8</v>
      </c>
      <c r="F182" s="37" t="str">
        <f>IFERROR(AVERAGEIFS(tblSalaries[Years of Experience],tblSalaries[clean Country],$D75,tblSalaries[Job Type],F$19),"no data")</f>
        <v>no data</v>
      </c>
      <c r="G182" s="37" t="str">
        <f>IFERROR(AVERAGEIFS(tblSalaries[Years of Experience],tblSalaries[clean Country],$D75,tblSalaries[Job Type],G$19),"no data")</f>
        <v>no data</v>
      </c>
      <c r="H182" s="37" t="str">
        <f>IFERROR(AVERAGEIFS(tblSalaries[Years of Experience],tblSalaries[clean Country],$D75,tblSalaries[Job Type],H$19),"no data")</f>
        <v>no data</v>
      </c>
      <c r="I182" s="37" t="str">
        <f>IFERROR(AVERAGEIFS(tblSalaries[Years of Experience],tblSalaries[clean Country],$D75,tblSalaries[Job Type],I$19),"no data")</f>
        <v>no data</v>
      </c>
      <c r="J182" s="37" t="str">
        <f>IFERROR(AVERAGEIFS(tblSalaries[Years of Experience],tblSalaries[clean Country],$D75,tblSalaries[Job Type],J$19),"no data")</f>
        <v>no data</v>
      </c>
      <c r="K182" s="37" t="str">
        <f>IFERROR(AVERAGEIFS(tblSalaries[Years of Experience],tblSalaries[clean Country],$D75,tblSalaries[Job Type],K$19),"no data")</f>
        <v>no data</v>
      </c>
      <c r="L182" s="37">
        <f>IFERROR(AVERAGEIFS(tblSalaries[Years of Experience],tblSalaries[clean Country],$D75,tblSalaries[Job Type],L$19),"no data")</f>
        <v>8</v>
      </c>
      <c r="M182" s="37" t="str">
        <f>IFERROR(AVERAGEIFS(tblSalaries[Years of Experience],tblSalaries[clean Country],$D75,tblSalaries[Job Type],M$19),"no data")</f>
        <v>no data</v>
      </c>
      <c r="N182" s="37" t="str">
        <f>IFERROR(AVERAGEIFS(tblSalaries[Years of Experience],tblSalaries[clean Country],$D75,tblSalaries[Job Type],N$19),"no data")</f>
        <v>no data</v>
      </c>
      <c r="O182" s="37" t="str">
        <f>IFERROR(AVERAGEIFS(tblSalaries[Years of Experience],tblSalaries[clean Country],$D75,tblSalaries[Job Type],O$19),"no data")</f>
        <v>no data</v>
      </c>
      <c r="P182"/>
      <c r="Q182"/>
    </row>
    <row r="183" spans="4:17">
      <c r="D183" s="40" t="s">
        <v>818</v>
      </c>
      <c r="E183" s="37">
        <f>IFERROR(AVERAGEIF(tblSalaries[clean Country],D76,tblSalaries[Years of Experience]),"no data")</f>
        <v>2</v>
      </c>
      <c r="F183" s="37">
        <f>IFERROR(AVERAGEIFS(tblSalaries[Years of Experience],tblSalaries[clean Country],$D76,tblSalaries[Job Type],F$19),"no data")</f>
        <v>2</v>
      </c>
      <c r="G183" s="37" t="str">
        <f>IFERROR(AVERAGEIFS(tblSalaries[Years of Experience],tblSalaries[clean Country],$D76,tblSalaries[Job Type],G$19),"no data")</f>
        <v>no data</v>
      </c>
      <c r="H183" s="37" t="str">
        <f>IFERROR(AVERAGEIFS(tblSalaries[Years of Experience],tblSalaries[clean Country],$D76,tblSalaries[Job Type],H$19),"no data")</f>
        <v>no data</v>
      </c>
      <c r="I183" s="37" t="str">
        <f>IFERROR(AVERAGEIFS(tblSalaries[Years of Experience],tblSalaries[clean Country],$D76,tblSalaries[Job Type],I$19),"no data")</f>
        <v>no data</v>
      </c>
      <c r="J183" s="37" t="str">
        <f>IFERROR(AVERAGEIFS(tblSalaries[Years of Experience],tblSalaries[clean Country],$D76,tblSalaries[Job Type],J$19),"no data")</f>
        <v>no data</v>
      </c>
      <c r="K183" s="37" t="str">
        <f>IFERROR(AVERAGEIFS(tblSalaries[Years of Experience],tblSalaries[clean Country],$D76,tblSalaries[Job Type],K$19),"no data")</f>
        <v>no data</v>
      </c>
      <c r="L183" s="37" t="str">
        <f>IFERROR(AVERAGEIFS(tblSalaries[Years of Experience],tblSalaries[clean Country],$D76,tblSalaries[Job Type],L$19),"no data")</f>
        <v>no data</v>
      </c>
      <c r="M183" s="37" t="str">
        <f>IFERROR(AVERAGEIFS(tblSalaries[Years of Experience],tblSalaries[clean Country],$D76,tblSalaries[Job Type],M$19),"no data")</f>
        <v>no data</v>
      </c>
      <c r="N183" s="37" t="str">
        <f>IFERROR(AVERAGEIFS(tblSalaries[Years of Experience],tblSalaries[clean Country],$D76,tblSalaries[Job Type],N$19),"no data")</f>
        <v>no data</v>
      </c>
      <c r="O183" s="37" t="str">
        <f>IFERROR(AVERAGEIFS(tblSalaries[Years of Experience],tblSalaries[clean Country],$D76,tblSalaries[Job Type],O$19),"no data")</f>
        <v>no data</v>
      </c>
      <c r="P183"/>
      <c r="Q183"/>
    </row>
    <row r="184" spans="4:17">
      <c r="D184" s="40" t="s">
        <v>1131</v>
      </c>
      <c r="E184" s="37">
        <f>IFERROR(AVERAGEIF(tblSalaries[clean Country],D77,tblSalaries[Years of Experience]),"no data")</f>
        <v>7.7142857142857144</v>
      </c>
      <c r="F184" s="37" t="str">
        <f>IFERROR(AVERAGEIFS(tblSalaries[Years of Experience],tblSalaries[clean Country],$D77,tblSalaries[Job Type],F$19),"no data")</f>
        <v>no data</v>
      </c>
      <c r="G184" s="37">
        <f>IFERROR(AVERAGEIFS(tblSalaries[Years of Experience],tblSalaries[clean Country],$D77,tblSalaries[Job Type],G$19),"no data")</f>
        <v>12</v>
      </c>
      <c r="H184" s="37" t="str">
        <f>IFERROR(AVERAGEIFS(tblSalaries[Years of Experience],tblSalaries[clean Country],$D77,tblSalaries[Job Type],H$19),"no data")</f>
        <v>no data</v>
      </c>
      <c r="I184" s="37" t="str">
        <f>IFERROR(AVERAGEIFS(tblSalaries[Years of Experience],tblSalaries[clean Country],$D77,tblSalaries[Job Type],I$19),"no data")</f>
        <v>no data</v>
      </c>
      <c r="J184" s="37">
        <f>IFERROR(AVERAGEIFS(tblSalaries[Years of Experience],tblSalaries[clean Country],$D77,tblSalaries[Job Type],J$19),"no data")</f>
        <v>12</v>
      </c>
      <c r="K184" s="37">
        <f>IFERROR(AVERAGEIFS(tblSalaries[Years of Experience],tblSalaries[clean Country],$D77,tblSalaries[Job Type],K$19),"no data")</f>
        <v>2</v>
      </c>
      <c r="L184" s="37">
        <f>IFERROR(AVERAGEIFS(tblSalaries[Years of Experience],tblSalaries[clean Country],$D77,tblSalaries[Job Type],L$19),"no data")</f>
        <v>7</v>
      </c>
      <c r="M184" s="37" t="str">
        <f>IFERROR(AVERAGEIFS(tblSalaries[Years of Experience],tblSalaries[clean Country],$D77,tblSalaries[Job Type],M$19),"no data")</f>
        <v>no data</v>
      </c>
      <c r="N184" s="37" t="str">
        <f>IFERROR(AVERAGEIFS(tblSalaries[Years of Experience],tblSalaries[clean Country],$D77,tblSalaries[Job Type],N$19),"no data")</f>
        <v>no data</v>
      </c>
      <c r="O184" s="37" t="str">
        <f>IFERROR(AVERAGEIFS(tblSalaries[Years of Experience],tblSalaries[clean Country],$D77,tblSalaries[Job Type],O$19),"no data")</f>
        <v>no data</v>
      </c>
      <c r="P184"/>
      <c r="Q184"/>
    </row>
    <row r="185" spans="4:17">
      <c r="D185" s="40" t="s">
        <v>1771</v>
      </c>
      <c r="E185" s="37">
        <f>IFERROR(AVERAGEIF(tblSalaries[clean Country],D78,tblSalaries[Years of Experience]),"no data")</f>
        <v>7</v>
      </c>
      <c r="F185" s="37" t="str">
        <f>IFERROR(AVERAGEIFS(tblSalaries[Years of Experience],tblSalaries[clean Country],$D78,tblSalaries[Job Type],F$19),"no data")</f>
        <v>no data</v>
      </c>
      <c r="G185" s="37" t="str">
        <f>IFERROR(AVERAGEIFS(tblSalaries[Years of Experience],tblSalaries[clean Country],$D78,tblSalaries[Job Type],G$19),"no data")</f>
        <v>no data</v>
      </c>
      <c r="H185" s="37" t="str">
        <f>IFERROR(AVERAGEIFS(tblSalaries[Years of Experience],tblSalaries[clean Country],$D78,tblSalaries[Job Type],H$19),"no data")</f>
        <v>no data</v>
      </c>
      <c r="I185" s="37" t="str">
        <f>IFERROR(AVERAGEIFS(tblSalaries[Years of Experience],tblSalaries[clean Country],$D78,tblSalaries[Job Type],I$19),"no data")</f>
        <v>no data</v>
      </c>
      <c r="J185" s="37" t="str">
        <f>IFERROR(AVERAGEIFS(tblSalaries[Years of Experience],tblSalaries[clean Country],$D78,tblSalaries[Job Type],J$19),"no data")</f>
        <v>no data</v>
      </c>
      <c r="K185" s="37">
        <f>IFERROR(AVERAGEIFS(tblSalaries[Years of Experience],tblSalaries[clean Country],$D78,tblSalaries[Job Type],K$19),"no data")</f>
        <v>7</v>
      </c>
      <c r="L185" s="37" t="str">
        <f>IFERROR(AVERAGEIFS(tblSalaries[Years of Experience],tblSalaries[clean Country],$D78,tblSalaries[Job Type],L$19),"no data")</f>
        <v>no data</v>
      </c>
      <c r="M185" s="37" t="str">
        <f>IFERROR(AVERAGEIFS(tblSalaries[Years of Experience],tblSalaries[clean Country],$D78,tblSalaries[Job Type],M$19),"no data")</f>
        <v>no data</v>
      </c>
      <c r="N185" s="37" t="str">
        <f>IFERROR(AVERAGEIFS(tblSalaries[Years of Experience],tblSalaries[clean Country],$D78,tblSalaries[Job Type],N$19),"no data")</f>
        <v>no data</v>
      </c>
      <c r="O185" s="37" t="str">
        <f>IFERROR(AVERAGEIFS(tblSalaries[Years of Experience],tblSalaries[clean Country],$D78,tblSalaries[Job Type],O$19),"no data")</f>
        <v>no data</v>
      </c>
      <c r="P185"/>
      <c r="Q185"/>
    </row>
    <row r="186" spans="4:17">
      <c r="D186" s="40" t="s">
        <v>166</v>
      </c>
      <c r="E186" s="37">
        <f>IFERROR(AVERAGEIF(tblSalaries[clean Country],D79,tblSalaries[Years of Experience]),"no data")</f>
        <v>7.4</v>
      </c>
      <c r="F186" s="37" t="str">
        <f>IFERROR(AVERAGEIFS(tblSalaries[Years of Experience],tblSalaries[clean Country],$D79,tblSalaries[Job Type],F$19),"no data")</f>
        <v>no data</v>
      </c>
      <c r="G186" s="37">
        <f>IFERROR(AVERAGEIFS(tblSalaries[Years of Experience],tblSalaries[clean Country],$D79,tblSalaries[Job Type],G$19),"no data")</f>
        <v>3</v>
      </c>
      <c r="H186" s="37" t="str">
        <f>IFERROR(AVERAGEIFS(tblSalaries[Years of Experience],tblSalaries[clean Country],$D79,tblSalaries[Job Type],H$19),"no data")</f>
        <v>no data</v>
      </c>
      <c r="I186" s="37" t="str">
        <f>IFERROR(AVERAGEIFS(tblSalaries[Years of Experience],tblSalaries[clean Country],$D79,tblSalaries[Job Type],I$19),"no data")</f>
        <v>no data</v>
      </c>
      <c r="J186" s="37">
        <f>IFERROR(AVERAGEIFS(tblSalaries[Years of Experience],tblSalaries[clean Country],$D79,tblSalaries[Job Type],J$19),"no data")</f>
        <v>7.5</v>
      </c>
      <c r="K186" s="37" t="str">
        <f>IFERROR(AVERAGEIFS(tblSalaries[Years of Experience],tblSalaries[clean Country],$D79,tblSalaries[Job Type],K$19),"no data")</f>
        <v>no data</v>
      </c>
      <c r="L186" s="37">
        <f>IFERROR(AVERAGEIFS(tblSalaries[Years of Experience],tblSalaries[clean Country],$D79,tblSalaries[Job Type],L$19),"no data")</f>
        <v>9.5</v>
      </c>
      <c r="M186" s="37" t="str">
        <f>IFERROR(AVERAGEIFS(tblSalaries[Years of Experience],tblSalaries[clean Country],$D79,tblSalaries[Job Type],M$19),"no data")</f>
        <v>no data</v>
      </c>
      <c r="N186" s="37" t="str">
        <f>IFERROR(AVERAGEIFS(tblSalaries[Years of Experience],tblSalaries[clean Country],$D79,tblSalaries[Job Type],N$19),"no data")</f>
        <v>no data</v>
      </c>
      <c r="O186" s="37" t="str">
        <f>IFERROR(AVERAGEIFS(tblSalaries[Years of Experience],tblSalaries[clean Country],$D79,tblSalaries[Job Type],O$19),"no data")</f>
        <v>no data</v>
      </c>
      <c r="P186"/>
      <c r="Q186"/>
    </row>
    <row r="187" spans="4:17">
      <c r="D187" s="40" t="s">
        <v>1411</v>
      </c>
      <c r="E187" s="37">
        <f>IFERROR(AVERAGEIF(tblSalaries[clean Country],D80,tblSalaries[Years of Experience]),"no data")</f>
        <v>2</v>
      </c>
      <c r="F187" s="37" t="str">
        <f>IFERROR(AVERAGEIFS(tblSalaries[Years of Experience],tblSalaries[clean Country],$D80,tblSalaries[Job Type],F$19),"no data")</f>
        <v>no data</v>
      </c>
      <c r="G187" s="37">
        <f>IFERROR(AVERAGEIFS(tblSalaries[Years of Experience],tblSalaries[clean Country],$D80,tblSalaries[Job Type],G$19),"no data")</f>
        <v>2</v>
      </c>
      <c r="H187" s="37" t="str">
        <f>IFERROR(AVERAGEIFS(tblSalaries[Years of Experience],tblSalaries[clean Country],$D80,tblSalaries[Job Type],H$19),"no data")</f>
        <v>no data</v>
      </c>
      <c r="I187" s="37" t="str">
        <f>IFERROR(AVERAGEIFS(tblSalaries[Years of Experience],tblSalaries[clean Country],$D80,tblSalaries[Job Type],I$19),"no data")</f>
        <v>no data</v>
      </c>
      <c r="J187" s="37" t="str">
        <f>IFERROR(AVERAGEIFS(tblSalaries[Years of Experience],tblSalaries[clean Country],$D80,tblSalaries[Job Type],J$19),"no data")</f>
        <v>no data</v>
      </c>
      <c r="K187" s="37" t="str">
        <f>IFERROR(AVERAGEIFS(tblSalaries[Years of Experience],tblSalaries[clean Country],$D80,tblSalaries[Job Type],K$19),"no data")</f>
        <v>no data</v>
      </c>
      <c r="L187" s="37" t="str">
        <f>IFERROR(AVERAGEIFS(tblSalaries[Years of Experience],tblSalaries[clean Country],$D80,tblSalaries[Job Type],L$19),"no data")</f>
        <v>no data</v>
      </c>
      <c r="M187" s="37" t="str">
        <f>IFERROR(AVERAGEIFS(tblSalaries[Years of Experience],tblSalaries[clean Country],$D80,tblSalaries[Job Type],M$19),"no data")</f>
        <v>no data</v>
      </c>
      <c r="N187" s="37" t="str">
        <f>IFERROR(AVERAGEIFS(tblSalaries[Years of Experience],tblSalaries[clean Country],$D80,tblSalaries[Job Type],N$19),"no data")</f>
        <v>no data</v>
      </c>
      <c r="O187" s="37" t="str">
        <f>IFERROR(AVERAGEIFS(tblSalaries[Years of Experience],tblSalaries[clean Country],$D80,tblSalaries[Job Type],O$19),"no data")</f>
        <v>no data</v>
      </c>
      <c r="P187"/>
      <c r="Q187"/>
    </row>
    <row r="188" spans="4:17">
      <c r="D188" s="40" t="s">
        <v>1291</v>
      </c>
      <c r="E188" s="37">
        <f>IFERROR(AVERAGEIF(tblSalaries[clean Country],D81,tblSalaries[Years of Experience]),"no data")</f>
        <v>13</v>
      </c>
      <c r="F188" s="37" t="str">
        <f>IFERROR(AVERAGEIFS(tblSalaries[Years of Experience],tblSalaries[clean Country],$D81,tblSalaries[Job Type],F$19),"no data")</f>
        <v>no data</v>
      </c>
      <c r="G188" s="37" t="str">
        <f>IFERROR(AVERAGEIFS(tblSalaries[Years of Experience],tblSalaries[clean Country],$D81,tblSalaries[Job Type],G$19),"no data")</f>
        <v>no data</v>
      </c>
      <c r="H188" s="37" t="str">
        <f>IFERROR(AVERAGEIFS(tblSalaries[Years of Experience],tblSalaries[clean Country],$D81,tblSalaries[Job Type],H$19),"no data")</f>
        <v>no data</v>
      </c>
      <c r="I188" s="37" t="str">
        <f>IFERROR(AVERAGEIFS(tblSalaries[Years of Experience],tblSalaries[clean Country],$D81,tblSalaries[Job Type],I$19),"no data")</f>
        <v>no data</v>
      </c>
      <c r="J188" s="37" t="str">
        <f>IFERROR(AVERAGEIFS(tblSalaries[Years of Experience],tblSalaries[clean Country],$D81,tblSalaries[Job Type],J$19),"no data")</f>
        <v>no data</v>
      </c>
      <c r="K188" s="37" t="str">
        <f>IFERROR(AVERAGEIFS(tblSalaries[Years of Experience],tblSalaries[clean Country],$D81,tblSalaries[Job Type],K$19),"no data")</f>
        <v>no data</v>
      </c>
      <c r="L188" s="37">
        <f>IFERROR(AVERAGEIFS(tblSalaries[Years of Experience],tblSalaries[clean Country],$D81,tblSalaries[Job Type],L$19),"no data")</f>
        <v>13</v>
      </c>
      <c r="M188" s="37" t="str">
        <f>IFERROR(AVERAGEIFS(tblSalaries[Years of Experience],tblSalaries[clean Country],$D81,tblSalaries[Job Type],M$19),"no data")</f>
        <v>no data</v>
      </c>
      <c r="N188" s="37" t="str">
        <f>IFERROR(AVERAGEIFS(tblSalaries[Years of Experience],tblSalaries[clean Country],$D81,tblSalaries[Job Type],N$19),"no data")</f>
        <v>no data</v>
      </c>
      <c r="O188" s="37" t="str">
        <f>IFERROR(AVERAGEIFS(tblSalaries[Years of Experience],tblSalaries[clean Country],$D81,tblSalaries[Job Type],O$19),"no data")</f>
        <v>no data</v>
      </c>
      <c r="P188"/>
      <c r="Q188"/>
    </row>
    <row r="189" spans="4:17">
      <c r="D189" s="40" t="s">
        <v>1731</v>
      </c>
      <c r="E189" s="37">
        <f>IFERROR(AVERAGEIF(tblSalaries[clean Country],D82,tblSalaries[Years of Experience]),"no data")</f>
        <v>8</v>
      </c>
      <c r="F189" s="37" t="str">
        <f>IFERROR(AVERAGEIFS(tblSalaries[Years of Experience],tblSalaries[clean Country],$D82,tblSalaries[Job Type],F$19),"no data")</f>
        <v>no data</v>
      </c>
      <c r="G189" s="37" t="str">
        <f>IFERROR(AVERAGEIFS(tblSalaries[Years of Experience],tblSalaries[clean Country],$D82,tblSalaries[Job Type],G$19),"no data")</f>
        <v>no data</v>
      </c>
      <c r="H189" s="37" t="str">
        <f>IFERROR(AVERAGEIFS(tblSalaries[Years of Experience],tblSalaries[clean Country],$D82,tblSalaries[Job Type],H$19),"no data")</f>
        <v>no data</v>
      </c>
      <c r="I189" s="37">
        <f>IFERROR(AVERAGEIFS(tblSalaries[Years of Experience],tblSalaries[clean Country],$D82,tblSalaries[Job Type],I$19),"no data")</f>
        <v>8</v>
      </c>
      <c r="J189" s="37" t="str">
        <f>IFERROR(AVERAGEIFS(tblSalaries[Years of Experience],tblSalaries[clean Country],$D82,tblSalaries[Job Type],J$19),"no data")</f>
        <v>no data</v>
      </c>
      <c r="K189" s="37" t="str">
        <f>IFERROR(AVERAGEIFS(tblSalaries[Years of Experience],tblSalaries[clean Country],$D82,tblSalaries[Job Type],K$19),"no data")</f>
        <v>no data</v>
      </c>
      <c r="L189" s="37" t="str">
        <f>IFERROR(AVERAGEIFS(tblSalaries[Years of Experience],tblSalaries[clean Country],$D82,tblSalaries[Job Type],L$19),"no data")</f>
        <v>no data</v>
      </c>
      <c r="M189" s="37" t="str">
        <f>IFERROR(AVERAGEIFS(tblSalaries[Years of Experience],tblSalaries[clean Country],$D82,tblSalaries[Job Type],M$19),"no data")</f>
        <v>no data</v>
      </c>
      <c r="N189" s="37" t="str">
        <f>IFERROR(AVERAGEIFS(tblSalaries[Years of Experience],tblSalaries[clean Country],$D82,tblSalaries[Job Type],N$19),"no data")</f>
        <v>no data</v>
      </c>
      <c r="O189" s="37" t="str">
        <f>IFERROR(AVERAGEIFS(tblSalaries[Years of Experience],tblSalaries[clean Country],$D82,tblSalaries[Job Type],O$19),"no data")</f>
        <v>no data</v>
      </c>
      <c r="P189"/>
      <c r="Q189"/>
    </row>
    <row r="190" spans="4:17">
      <c r="D190" s="40" t="s">
        <v>4025</v>
      </c>
      <c r="E190" s="37" t="str">
        <f>IFERROR(AVERAGEIF(tblSalaries[clean Country],D83,tblSalaries[Years of Experience]),"no data")</f>
        <v>no data</v>
      </c>
      <c r="F190" s="37" t="str">
        <f>IFERROR(AVERAGEIFS(tblSalaries[Years of Experience],tblSalaries[clean Country],$D83,tblSalaries[Job Type],F$19),"no data")</f>
        <v>no data</v>
      </c>
      <c r="G190" s="37" t="str">
        <f>IFERROR(AVERAGEIFS(tblSalaries[Years of Experience],tblSalaries[clean Country],$D83,tblSalaries[Job Type],G$19),"no data")</f>
        <v>no data</v>
      </c>
      <c r="H190" s="37" t="str">
        <f>IFERROR(AVERAGEIFS(tblSalaries[Years of Experience],tblSalaries[clean Country],$D83,tblSalaries[Job Type],H$19),"no data")</f>
        <v>no data</v>
      </c>
      <c r="I190" s="37" t="str">
        <f>IFERROR(AVERAGEIFS(tblSalaries[Years of Experience],tblSalaries[clean Country],$D83,tblSalaries[Job Type],I$19),"no data")</f>
        <v>no data</v>
      </c>
      <c r="J190" s="37" t="str">
        <f>IFERROR(AVERAGEIFS(tblSalaries[Years of Experience],tblSalaries[clean Country],$D83,tblSalaries[Job Type],J$19),"no data")</f>
        <v>no data</v>
      </c>
      <c r="K190" s="37" t="str">
        <f>IFERROR(AVERAGEIFS(tblSalaries[Years of Experience],tblSalaries[clean Country],$D83,tblSalaries[Job Type],K$19),"no data")</f>
        <v>no data</v>
      </c>
      <c r="L190" s="37" t="str">
        <f>IFERROR(AVERAGEIFS(tblSalaries[Years of Experience],tblSalaries[clean Country],$D83,tblSalaries[Job Type],L$19),"no data")</f>
        <v>no data</v>
      </c>
      <c r="M190" s="37" t="str">
        <f>IFERROR(AVERAGEIFS(tblSalaries[Years of Experience],tblSalaries[clean Country],$D83,tblSalaries[Job Type],M$19),"no data")</f>
        <v>no data</v>
      </c>
      <c r="N190" s="37" t="str">
        <f>IFERROR(AVERAGEIFS(tblSalaries[Years of Experience],tblSalaries[clean Country],$D83,tblSalaries[Job Type],N$19),"no data")</f>
        <v>no data</v>
      </c>
      <c r="O190" s="37" t="str">
        <f>IFERROR(AVERAGEIFS(tblSalaries[Years of Experience],tblSalaries[clean Country],$D83,tblSalaries[Job Type],O$19),"no data")</f>
        <v>no data</v>
      </c>
      <c r="P190"/>
      <c r="Q190"/>
    </row>
    <row r="191" spans="4:17">
      <c r="D191" s="40" t="s">
        <v>1444</v>
      </c>
      <c r="E191" s="37">
        <f>IFERROR(AVERAGEIF(tblSalaries[clean Country],D84,tblSalaries[Years of Experience]),"no data")</f>
        <v>10</v>
      </c>
      <c r="F191" s="37" t="str">
        <f>IFERROR(AVERAGEIFS(tblSalaries[Years of Experience],tblSalaries[clean Country],$D84,tblSalaries[Job Type],F$19),"no data")</f>
        <v>no data</v>
      </c>
      <c r="G191" s="37" t="str">
        <f>IFERROR(AVERAGEIFS(tblSalaries[Years of Experience],tblSalaries[clean Country],$D84,tblSalaries[Job Type],G$19),"no data")</f>
        <v>no data</v>
      </c>
      <c r="H191" s="37" t="str">
        <f>IFERROR(AVERAGEIFS(tblSalaries[Years of Experience],tblSalaries[clean Country],$D84,tblSalaries[Job Type],H$19),"no data")</f>
        <v>no data</v>
      </c>
      <c r="I191" s="37" t="str">
        <f>IFERROR(AVERAGEIFS(tblSalaries[Years of Experience],tblSalaries[clean Country],$D84,tblSalaries[Job Type],I$19),"no data")</f>
        <v>no data</v>
      </c>
      <c r="J191" s="37" t="str">
        <f>IFERROR(AVERAGEIFS(tblSalaries[Years of Experience],tblSalaries[clean Country],$D84,tblSalaries[Job Type],J$19),"no data")</f>
        <v>no data</v>
      </c>
      <c r="K191" s="37" t="str">
        <f>IFERROR(AVERAGEIFS(tblSalaries[Years of Experience],tblSalaries[clean Country],$D84,tblSalaries[Job Type],K$19),"no data")</f>
        <v>no data</v>
      </c>
      <c r="L191" s="37">
        <f>IFERROR(AVERAGEIFS(tblSalaries[Years of Experience],tblSalaries[clean Country],$D84,tblSalaries[Job Type],L$19),"no data")</f>
        <v>10</v>
      </c>
      <c r="M191" s="37" t="str">
        <f>IFERROR(AVERAGEIFS(tblSalaries[Years of Experience],tblSalaries[clean Country],$D84,tblSalaries[Job Type],M$19),"no data")</f>
        <v>no data</v>
      </c>
      <c r="N191" s="37" t="str">
        <f>IFERROR(AVERAGEIFS(tblSalaries[Years of Experience],tblSalaries[clean Country],$D84,tblSalaries[Job Type],N$19),"no data")</f>
        <v>no data</v>
      </c>
      <c r="O191" s="37" t="str">
        <f>IFERROR(AVERAGEIFS(tblSalaries[Years of Experience],tblSalaries[clean Country],$D84,tblSalaries[Job Type],O$19),"no data")</f>
        <v>no data</v>
      </c>
      <c r="P191"/>
      <c r="Q191"/>
    </row>
    <row r="192" spans="4:17">
      <c r="D192" s="40" t="s">
        <v>1679</v>
      </c>
      <c r="E192" s="37">
        <f>IFERROR(AVERAGEIF(tblSalaries[clean Country],D85,tblSalaries[Years of Experience]),"no data")</f>
        <v>0</v>
      </c>
      <c r="F192" s="37" t="str">
        <f>IFERROR(AVERAGEIFS(tblSalaries[Years of Experience],tblSalaries[clean Country],$D85,tblSalaries[Job Type],F$19),"no data")</f>
        <v>no data</v>
      </c>
      <c r="G192" s="37">
        <f>IFERROR(AVERAGEIFS(tblSalaries[Years of Experience],tblSalaries[clean Country],$D85,tblSalaries[Job Type],G$19),"no data")</f>
        <v>0</v>
      </c>
      <c r="H192" s="37" t="str">
        <f>IFERROR(AVERAGEIFS(tblSalaries[Years of Experience],tblSalaries[clean Country],$D85,tblSalaries[Job Type],H$19),"no data")</f>
        <v>no data</v>
      </c>
      <c r="I192" s="37" t="str">
        <f>IFERROR(AVERAGEIFS(tblSalaries[Years of Experience],tblSalaries[clean Country],$D85,tblSalaries[Job Type],I$19),"no data")</f>
        <v>no data</v>
      </c>
      <c r="J192" s="37" t="str">
        <f>IFERROR(AVERAGEIFS(tblSalaries[Years of Experience],tblSalaries[clean Country],$D85,tblSalaries[Job Type],J$19),"no data")</f>
        <v>no data</v>
      </c>
      <c r="K192" s="37" t="str">
        <f>IFERROR(AVERAGEIFS(tblSalaries[Years of Experience],tblSalaries[clean Country],$D85,tblSalaries[Job Type],K$19),"no data")</f>
        <v>no data</v>
      </c>
      <c r="L192" s="37" t="str">
        <f>IFERROR(AVERAGEIFS(tblSalaries[Years of Experience],tblSalaries[clean Country],$D85,tblSalaries[Job Type],L$19),"no data")</f>
        <v>no data</v>
      </c>
      <c r="M192" s="37" t="str">
        <f>IFERROR(AVERAGEIFS(tblSalaries[Years of Experience],tblSalaries[clean Country],$D85,tblSalaries[Job Type],M$19),"no data")</f>
        <v>no data</v>
      </c>
      <c r="N192" s="37" t="str">
        <f>IFERROR(AVERAGEIFS(tblSalaries[Years of Experience],tblSalaries[clean Country],$D85,tblSalaries[Job Type],N$19),"no data")</f>
        <v>no data</v>
      </c>
      <c r="O192" s="37" t="str">
        <f>IFERROR(AVERAGEIFS(tblSalaries[Years of Experience],tblSalaries[clean Country],$D85,tblSalaries[Job Type],O$19),"no data")</f>
        <v>no data</v>
      </c>
      <c r="P192"/>
      <c r="Q192"/>
    </row>
    <row r="193" spans="4:17">
      <c r="D193" s="40" t="s">
        <v>628</v>
      </c>
      <c r="E193" s="37">
        <f>IFERROR(AVERAGEIF(tblSalaries[clean Country],D86,tblSalaries[Years of Experience]),"no data")</f>
        <v>9.8421052631578956</v>
      </c>
      <c r="F193" s="37" t="str">
        <f>IFERROR(AVERAGEIFS(tblSalaries[Years of Experience],tblSalaries[clean Country],$D86,tblSalaries[Job Type],F$19),"no data")</f>
        <v>no data</v>
      </c>
      <c r="G193" s="37">
        <f>IFERROR(AVERAGEIFS(tblSalaries[Years of Experience],tblSalaries[clean Country],$D86,tblSalaries[Job Type],G$19),"no data")</f>
        <v>9.0909090909090917</v>
      </c>
      <c r="H193" s="37">
        <f>IFERROR(AVERAGEIFS(tblSalaries[Years of Experience],tblSalaries[clean Country],$D86,tblSalaries[Job Type],H$19),"no data")</f>
        <v>8</v>
      </c>
      <c r="I193" s="37">
        <f>IFERROR(AVERAGEIFS(tblSalaries[Years of Experience],tblSalaries[clean Country],$D86,tblSalaries[Job Type],I$19),"no data")</f>
        <v>12.5</v>
      </c>
      <c r="J193" s="37" t="str">
        <f>IFERROR(AVERAGEIFS(tblSalaries[Years of Experience],tblSalaries[clean Country],$D86,tblSalaries[Job Type],J$19),"no data")</f>
        <v>no data</v>
      </c>
      <c r="K193" s="37">
        <f>IFERROR(AVERAGEIFS(tblSalaries[Years of Experience],tblSalaries[clean Country],$D86,tblSalaries[Job Type],K$19),"no data")</f>
        <v>4.5</v>
      </c>
      <c r="L193" s="37">
        <f>IFERROR(AVERAGEIFS(tblSalaries[Years of Experience],tblSalaries[clean Country],$D86,tblSalaries[Job Type],L$19),"no data")</f>
        <v>15</v>
      </c>
      <c r="M193" s="37" t="str">
        <f>IFERROR(AVERAGEIFS(tblSalaries[Years of Experience],tblSalaries[clean Country],$D86,tblSalaries[Job Type],M$19),"no data")</f>
        <v>no data</v>
      </c>
      <c r="N193" s="37" t="str">
        <f>IFERROR(AVERAGEIFS(tblSalaries[Years of Experience],tblSalaries[clean Country],$D86,tblSalaries[Job Type],N$19),"no data")</f>
        <v>no data</v>
      </c>
      <c r="O193" s="37" t="str">
        <f>IFERROR(AVERAGEIFS(tblSalaries[Years of Experience],tblSalaries[clean Country],$D86,tblSalaries[Job Type],O$19),"no data")</f>
        <v>no data</v>
      </c>
      <c r="P193"/>
      <c r="Q193"/>
    </row>
    <row r="194" spans="4:17">
      <c r="D194" s="40" t="s">
        <v>672</v>
      </c>
      <c r="E194" s="37">
        <f>IFERROR(AVERAGEIF(tblSalaries[clean Country],D87,tblSalaries[Years of Experience]),"no data")</f>
        <v>11.714285714285714</v>
      </c>
      <c r="F194" s="37">
        <f>IFERROR(AVERAGEIFS(tblSalaries[Years of Experience],tblSalaries[clean Country],$D87,tblSalaries[Job Type],F$19),"no data")</f>
        <v>13</v>
      </c>
      <c r="G194" s="37">
        <f>IFERROR(AVERAGEIFS(tblSalaries[Years of Experience],tblSalaries[clean Country],$D87,tblSalaries[Job Type],G$19),"no data")</f>
        <v>10.666666666666666</v>
      </c>
      <c r="H194" s="37">
        <f>IFERROR(AVERAGEIFS(tblSalaries[Years of Experience],tblSalaries[clean Country],$D87,tblSalaries[Job Type],H$19),"no data")</f>
        <v>10</v>
      </c>
      <c r="I194" s="37" t="str">
        <f>IFERROR(AVERAGEIFS(tblSalaries[Years of Experience],tblSalaries[clean Country],$D87,tblSalaries[Job Type],I$19),"no data")</f>
        <v>no data</v>
      </c>
      <c r="J194" s="37" t="str">
        <f>IFERROR(AVERAGEIFS(tblSalaries[Years of Experience],tblSalaries[clean Country],$D87,tblSalaries[Job Type],J$19),"no data")</f>
        <v>no data</v>
      </c>
      <c r="K194" s="37">
        <f>IFERROR(AVERAGEIFS(tblSalaries[Years of Experience],tblSalaries[clean Country],$D87,tblSalaries[Job Type],K$19),"no data")</f>
        <v>5</v>
      </c>
      <c r="L194" s="37">
        <f>IFERROR(AVERAGEIFS(tblSalaries[Years of Experience],tblSalaries[clean Country],$D87,tblSalaries[Job Type],L$19),"no data")</f>
        <v>15.333333333333334</v>
      </c>
      <c r="M194" s="37" t="str">
        <f>IFERROR(AVERAGEIFS(tblSalaries[Years of Experience],tblSalaries[clean Country],$D87,tblSalaries[Job Type],M$19),"no data")</f>
        <v>no data</v>
      </c>
      <c r="N194" s="37" t="str">
        <f>IFERROR(AVERAGEIFS(tblSalaries[Years of Experience],tblSalaries[clean Country],$D87,tblSalaries[Job Type],N$19),"no data")</f>
        <v>no data</v>
      </c>
      <c r="O194" s="37" t="str">
        <f>IFERROR(AVERAGEIFS(tblSalaries[Years of Experience],tblSalaries[clean Country],$D87,tblSalaries[Job Type],O$19),"no data")</f>
        <v>no data</v>
      </c>
      <c r="P194"/>
      <c r="Q194"/>
    </row>
    <row r="195" spans="4:17">
      <c r="D195" s="40" t="s">
        <v>870</v>
      </c>
      <c r="E195" s="37">
        <f>IFERROR(AVERAGEIF(tblSalaries[clean Country],D88,tblSalaries[Years of Experience]),"no data")</f>
        <v>5.666666666666667</v>
      </c>
      <c r="F195" s="37" t="str">
        <f>IFERROR(AVERAGEIFS(tblSalaries[Years of Experience],tblSalaries[clean Country],$D88,tblSalaries[Job Type],F$19),"no data")</f>
        <v>no data</v>
      </c>
      <c r="G195" s="37">
        <f>IFERROR(AVERAGEIFS(tblSalaries[Years of Experience],tblSalaries[clean Country],$D88,tblSalaries[Job Type],G$19),"no data")</f>
        <v>7</v>
      </c>
      <c r="H195" s="37" t="str">
        <f>IFERROR(AVERAGEIFS(tblSalaries[Years of Experience],tblSalaries[clean Country],$D88,tblSalaries[Job Type],H$19),"no data")</f>
        <v>no data</v>
      </c>
      <c r="I195" s="37" t="str">
        <f>IFERROR(AVERAGEIFS(tblSalaries[Years of Experience],tblSalaries[clean Country],$D88,tblSalaries[Job Type],I$19),"no data")</f>
        <v>no data</v>
      </c>
      <c r="J195" s="37" t="str">
        <f>IFERROR(AVERAGEIFS(tblSalaries[Years of Experience],tblSalaries[clean Country],$D88,tblSalaries[Job Type],J$19),"no data")</f>
        <v>no data</v>
      </c>
      <c r="K195" s="37" t="str">
        <f>IFERROR(AVERAGEIFS(tblSalaries[Years of Experience],tblSalaries[clean Country],$D88,tblSalaries[Job Type],K$19),"no data")</f>
        <v>no data</v>
      </c>
      <c r="L195" s="37">
        <f>IFERROR(AVERAGEIFS(tblSalaries[Years of Experience],tblSalaries[clean Country],$D88,tblSalaries[Job Type],L$19),"no data")</f>
        <v>5</v>
      </c>
      <c r="M195" s="37" t="str">
        <f>IFERROR(AVERAGEIFS(tblSalaries[Years of Experience],tblSalaries[clean Country],$D88,tblSalaries[Job Type],M$19),"no data")</f>
        <v>no data</v>
      </c>
      <c r="N195" s="37" t="str">
        <f>IFERROR(AVERAGEIFS(tblSalaries[Years of Experience],tblSalaries[clean Country],$D88,tblSalaries[Job Type],N$19),"no data")</f>
        <v>no data</v>
      </c>
      <c r="O195" s="37" t="str">
        <f>IFERROR(AVERAGEIFS(tblSalaries[Years of Experience],tblSalaries[clean Country],$D88,tblSalaries[Job Type],O$19),"no data")</f>
        <v>no data</v>
      </c>
      <c r="P195"/>
      <c r="Q195"/>
    </row>
    <row r="196" spans="4:17">
      <c r="D196" s="40" t="s">
        <v>583</v>
      </c>
      <c r="E196" s="37">
        <f>IFERROR(AVERAGEIF(tblSalaries[clean Country],D89,tblSalaries[Years of Experience]),"no data")</f>
        <v>8.6</v>
      </c>
      <c r="F196" s="37" t="str">
        <f>IFERROR(AVERAGEIFS(tblSalaries[Years of Experience],tblSalaries[clean Country],$D89,tblSalaries[Job Type],F$19),"no data")</f>
        <v>no data</v>
      </c>
      <c r="G196" s="37">
        <f>IFERROR(AVERAGEIFS(tblSalaries[Years of Experience],tblSalaries[clean Country],$D89,tblSalaries[Job Type],G$19),"no data")</f>
        <v>5</v>
      </c>
      <c r="H196" s="37" t="str">
        <f>IFERROR(AVERAGEIFS(tblSalaries[Years of Experience],tblSalaries[clean Country],$D89,tblSalaries[Job Type],H$19),"no data")</f>
        <v>no data</v>
      </c>
      <c r="I196" s="37">
        <f>IFERROR(AVERAGEIFS(tblSalaries[Years of Experience],tblSalaries[clean Country],$D89,tblSalaries[Job Type],I$19),"no data")</f>
        <v>8.5</v>
      </c>
      <c r="J196" s="37" t="str">
        <f>IFERROR(AVERAGEIFS(tblSalaries[Years of Experience],tblSalaries[clean Country],$D89,tblSalaries[Job Type],J$19),"no data")</f>
        <v>no data</v>
      </c>
      <c r="K196" s="37" t="str">
        <f>IFERROR(AVERAGEIFS(tblSalaries[Years of Experience],tblSalaries[clean Country],$D89,tblSalaries[Job Type],K$19),"no data")</f>
        <v>no data</v>
      </c>
      <c r="L196" s="37">
        <f>IFERROR(AVERAGEIFS(tblSalaries[Years of Experience],tblSalaries[clean Country],$D89,tblSalaries[Job Type],L$19),"no data")</f>
        <v>10.5</v>
      </c>
      <c r="M196" s="37" t="str">
        <f>IFERROR(AVERAGEIFS(tblSalaries[Years of Experience],tblSalaries[clean Country],$D89,tblSalaries[Job Type],M$19),"no data")</f>
        <v>no data</v>
      </c>
      <c r="N196" s="37" t="str">
        <f>IFERROR(AVERAGEIFS(tblSalaries[Years of Experience],tblSalaries[clean Country],$D89,tblSalaries[Job Type],N$19),"no data")</f>
        <v>no data</v>
      </c>
      <c r="O196" s="37" t="str">
        <f>IFERROR(AVERAGEIFS(tblSalaries[Years of Experience],tblSalaries[clean Country],$D89,tblSalaries[Job Type],O$19),"no data")</f>
        <v>no data</v>
      </c>
      <c r="P196"/>
      <c r="Q196"/>
    </row>
    <row r="197" spans="4:17">
      <c r="D197" s="40" t="s">
        <v>2004</v>
      </c>
      <c r="E197" s="37">
        <f>IFERROR(AVERAGEIF(tblSalaries[clean Country],D90,tblSalaries[Years of Experience]),"no data")</f>
        <v>4</v>
      </c>
      <c r="F197" s="37" t="str">
        <f>IFERROR(AVERAGEIFS(tblSalaries[Years of Experience],tblSalaries[clean Country],$D90,tblSalaries[Job Type],F$19),"no data")</f>
        <v>no data</v>
      </c>
      <c r="G197" s="37" t="str">
        <f>IFERROR(AVERAGEIFS(tblSalaries[Years of Experience],tblSalaries[clean Country],$D90,tblSalaries[Job Type],G$19),"no data")</f>
        <v>no data</v>
      </c>
      <c r="H197" s="37" t="str">
        <f>IFERROR(AVERAGEIFS(tblSalaries[Years of Experience],tblSalaries[clean Country],$D90,tblSalaries[Job Type],H$19),"no data")</f>
        <v>no data</v>
      </c>
      <c r="I197" s="37" t="str">
        <f>IFERROR(AVERAGEIFS(tblSalaries[Years of Experience],tblSalaries[clean Country],$D90,tblSalaries[Job Type],I$19),"no data")</f>
        <v>no data</v>
      </c>
      <c r="J197" s="37">
        <f>IFERROR(AVERAGEIFS(tblSalaries[Years of Experience],tblSalaries[clean Country],$D90,tblSalaries[Job Type],J$19),"no data")</f>
        <v>4</v>
      </c>
      <c r="K197" s="37" t="str">
        <f>IFERROR(AVERAGEIFS(tblSalaries[Years of Experience],tblSalaries[clean Country],$D90,tblSalaries[Job Type],K$19),"no data")</f>
        <v>no data</v>
      </c>
      <c r="L197" s="37" t="str">
        <f>IFERROR(AVERAGEIFS(tblSalaries[Years of Experience],tblSalaries[clean Country],$D90,tblSalaries[Job Type],L$19),"no data")</f>
        <v>no data</v>
      </c>
      <c r="M197" s="37" t="str">
        <f>IFERROR(AVERAGEIFS(tblSalaries[Years of Experience],tblSalaries[clean Country],$D90,tblSalaries[Job Type],M$19),"no data")</f>
        <v>no data</v>
      </c>
      <c r="N197" s="37" t="str">
        <f>IFERROR(AVERAGEIFS(tblSalaries[Years of Experience],tblSalaries[clean Country],$D90,tblSalaries[Job Type],N$19),"no data")</f>
        <v>no data</v>
      </c>
      <c r="O197" s="37" t="str">
        <f>IFERROR(AVERAGEIFS(tblSalaries[Years of Experience],tblSalaries[clean Country],$D90,tblSalaries[Job Type],O$19),"no data")</f>
        <v>no data</v>
      </c>
      <c r="P197"/>
      <c r="Q197"/>
    </row>
    <row r="198" spans="4:17">
      <c r="D198" s="40" t="s">
        <v>17</v>
      </c>
      <c r="E198" s="37">
        <f>IFERROR(AVERAGEIF(tblSalaries[clean Country],D91,tblSalaries[Years of Experience]),"no data")</f>
        <v>6.88</v>
      </c>
      <c r="F198" s="37">
        <f>IFERROR(AVERAGEIFS(tblSalaries[Years of Experience],tblSalaries[clean Country],$D91,tblSalaries[Job Type],F$19),"no data")</f>
        <v>9</v>
      </c>
      <c r="G198" s="37">
        <f>IFERROR(AVERAGEIFS(tblSalaries[Years of Experience],tblSalaries[clean Country],$D91,tblSalaries[Job Type],G$19),"no data")</f>
        <v>8</v>
      </c>
      <c r="H198" s="37">
        <f>IFERROR(AVERAGEIFS(tblSalaries[Years of Experience],tblSalaries[clean Country],$D91,tblSalaries[Job Type],H$19),"no data")</f>
        <v>4.5</v>
      </c>
      <c r="I198" s="37" t="str">
        <f>IFERROR(AVERAGEIFS(tblSalaries[Years of Experience],tblSalaries[clean Country],$D91,tblSalaries[Job Type],I$19),"no data")</f>
        <v>no data</v>
      </c>
      <c r="J198" s="37" t="str">
        <f>IFERROR(AVERAGEIFS(tblSalaries[Years of Experience],tblSalaries[clean Country],$D91,tblSalaries[Job Type],J$19),"no data")</f>
        <v>no data</v>
      </c>
      <c r="K198" s="37" t="str">
        <f>IFERROR(AVERAGEIFS(tblSalaries[Years of Experience],tblSalaries[clean Country],$D91,tblSalaries[Job Type],K$19),"no data")</f>
        <v>no data</v>
      </c>
      <c r="L198" s="37">
        <f>IFERROR(AVERAGEIFS(tblSalaries[Years of Experience],tblSalaries[clean Country],$D91,tblSalaries[Job Type],L$19),"no data")</f>
        <v>6.2307692307692308</v>
      </c>
      <c r="M198" s="37" t="str">
        <f>IFERROR(AVERAGEIFS(tblSalaries[Years of Experience],tblSalaries[clean Country],$D91,tblSalaries[Job Type],M$19),"no data")</f>
        <v>no data</v>
      </c>
      <c r="N198" s="37">
        <f>IFERROR(AVERAGEIFS(tblSalaries[Years of Experience],tblSalaries[clean Country],$D91,tblSalaries[Job Type],N$19),"no data")</f>
        <v>7</v>
      </c>
      <c r="O198" s="37" t="str">
        <f>IFERROR(AVERAGEIFS(tblSalaries[Years of Experience],tblSalaries[clean Country],$D91,tblSalaries[Job Type],O$19),"no data")</f>
        <v>no data</v>
      </c>
      <c r="P198"/>
      <c r="Q198"/>
    </row>
    <row r="199" spans="4:17">
      <c r="D199" s="40" t="s">
        <v>136</v>
      </c>
      <c r="E199" s="37" t="str">
        <f>IFERROR(AVERAGEIF(tblSalaries[clean Country],D92,tblSalaries[Years of Experience]),"no data")</f>
        <v>no data</v>
      </c>
      <c r="F199" s="37" t="str">
        <f>IFERROR(AVERAGEIFS(tblSalaries[Years of Experience],tblSalaries[clean Country],$D92,tblSalaries[Job Type],F$19),"no data")</f>
        <v>no data</v>
      </c>
      <c r="G199" s="37" t="str">
        <f>IFERROR(AVERAGEIFS(tblSalaries[Years of Experience],tblSalaries[clean Country],$D92,tblSalaries[Job Type],G$19),"no data")</f>
        <v>no data</v>
      </c>
      <c r="H199" s="37" t="str">
        <f>IFERROR(AVERAGEIFS(tblSalaries[Years of Experience],tblSalaries[clean Country],$D92,tblSalaries[Job Type],H$19),"no data")</f>
        <v>no data</v>
      </c>
      <c r="I199" s="37" t="str">
        <f>IFERROR(AVERAGEIFS(tblSalaries[Years of Experience],tblSalaries[clean Country],$D92,tblSalaries[Job Type],I$19),"no data")</f>
        <v>no data</v>
      </c>
      <c r="J199" s="37" t="str">
        <f>IFERROR(AVERAGEIFS(tblSalaries[Years of Experience],tblSalaries[clean Country],$D92,tblSalaries[Job Type],J$19),"no data")</f>
        <v>no data</v>
      </c>
      <c r="K199" s="37" t="str">
        <f>IFERROR(AVERAGEIFS(tblSalaries[Years of Experience],tblSalaries[clean Country],$D92,tblSalaries[Job Type],K$19),"no data")</f>
        <v>no data</v>
      </c>
      <c r="L199" s="37" t="str">
        <f>IFERROR(AVERAGEIFS(tblSalaries[Years of Experience],tblSalaries[clean Country],$D92,tblSalaries[Job Type],L$19),"no data")</f>
        <v>no data</v>
      </c>
      <c r="M199" s="37" t="str">
        <f>IFERROR(AVERAGEIFS(tblSalaries[Years of Experience],tblSalaries[clean Country],$D92,tblSalaries[Job Type],M$19),"no data")</f>
        <v>no data</v>
      </c>
      <c r="N199" s="37" t="str">
        <f>IFERROR(AVERAGEIFS(tblSalaries[Years of Experience],tblSalaries[clean Country],$D92,tblSalaries[Job Type],N$19),"no data")</f>
        <v>no data</v>
      </c>
      <c r="O199" s="37" t="str">
        <f>IFERROR(AVERAGEIFS(tblSalaries[Years of Experience],tblSalaries[clean Country],$D92,tblSalaries[Job Type],O$19),"no data")</f>
        <v>no data</v>
      </c>
      <c r="P199"/>
      <c r="Q199"/>
    </row>
    <row r="200" spans="4:17">
      <c r="D200" s="40" t="s">
        <v>1156</v>
      </c>
      <c r="E200" s="37">
        <f>IFERROR(AVERAGEIF(tblSalaries[clean Country],D93,tblSalaries[Years of Experience]),"no data")</f>
        <v>6</v>
      </c>
      <c r="F200" s="37" t="str">
        <f>IFERROR(AVERAGEIFS(tblSalaries[Years of Experience],tblSalaries[clean Country],$D93,tblSalaries[Job Type],F$19),"no data")</f>
        <v>no data</v>
      </c>
      <c r="G200" s="37" t="str">
        <f>IFERROR(AVERAGEIFS(tblSalaries[Years of Experience],tblSalaries[clean Country],$D93,tblSalaries[Job Type],G$19),"no data")</f>
        <v>no data</v>
      </c>
      <c r="H200" s="37" t="str">
        <f>IFERROR(AVERAGEIFS(tblSalaries[Years of Experience],tblSalaries[clean Country],$D93,tblSalaries[Job Type],H$19),"no data")</f>
        <v>no data</v>
      </c>
      <c r="I200" s="37" t="str">
        <f>IFERROR(AVERAGEIFS(tblSalaries[Years of Experience],tblSalaries[clean Country],$D93,tblSalaries[Job Type],I$19),"no data")</f>
        <v>no data</v>
      </c>
      <c r="J200" s="37" t="str">
        <f>IFERROR(AVERAGEIFS(tblSalaries[Years of Experience],tblSalaries[clean Country],$D93,tblSalaries[Job Type],J$19),"no data")</f>
        <v>no data</v>
      </c>
      <c r="K200" s="37" t="str">
        <f>IFERROR(AVERAGEIFS(tblSalaries[Years of Experience],tblSalaries[clean Country],$D93,tblSalaries[Job Type],K$19),"no data")</f>
        <v>no data</v>
      </c>
      <c r="L200" s="37" t="str">
        <f>IFERROR(AVERAGEIFS(tblSalaries[Years of Experience],tblSalaries[clean Country],$D93,tblSalaries[Job Type],L$19),"no data")</f>
        <v>no data</v>
      </c>
      <c r="M200" s="37" t="str">
        <f>IFERROR(AVERAGEIFS(tblSalaries[Years of Experience],tblSalaries[clean Country],$D93,tblSalaries[Job Type],M$19),"no data")</f>
        <v>no data</v>
      </c>
      <c r="N200" s="37">
        <f>IFERROR(AVERAGEIFS(tblSalaries[Years of Experience],tblSalaries[clean Country],$D93,tblSalaries[Job Type],N$19),"no data")</f>
        <v>6</v>
      </c>
      <c r="O200" s="37" t="str">
        <f>IFERROR(AVERAGEIFS(tblSalaries[Years of Experience],tblSalaries[clean Country],$D93,tblSalaries[Job Type],O$19),"no data")</f>
        <v>no data</v>
      </c>
      <c r="P200"/>
      <c r="Q200"/>
    </row>
    <row r="201" spans="4:17">
      <c r="D201" s="40" t="s">
        <v>1722</v>
      </c>
      <c r="E201" s="37">
        <f>IFERROR(AVERAGEIF(tblSalaries[clean Country],D94,tblSalaries[Years of Experience]),"no data")</f>
        <v>8</v>
      </c>
      <c r="F201" s="37" t="str">
        <f>IFERROR(AVERAGEIFS(tblSalaries[Years of Experience],tblSalaries[clean Country],$D94,tblSalaries[Job Type],F$19),"no data")</f>
        <v>no data</v>
      </c>
      <c r="G201" s="37">
        <f>IFERROR(AVERAGEIFS(tblSalaries[Years of Experience],tblSalaries[clean Country],$D94,tblSalaries[Job Type],G$19),"no data")</f>
        <v>8</v>
      </c>
      <c r="H201" s="37" t="str">
        <f>IFERROR(AVERAGEIFS(tblSalaries[Years of Experience],tblSalaries[clean Country],$D94,tblSalaries[Job Type],H$19),"no data")</f>
        <v>no data</v>
      </c>
      <c r="I201" s="37" t="str">
        <f>IFERROR(AVERAGEIFS(tblSalaries[Years of Experience],tblSalaries[clean Country],$D94,tblSalaries[Job Type],I$19),"no data")</f>
        <v>no data</v>
      </c>
      <c r="J201" s="37" t="str">
        <f>IFERROR(AVERAGEIFS(tblSalaries[Years of Experience],tblSalaries[clean Country],$D94,tblSalaries[Job Type],J$19),"no data")</f>
        <v>no data</v>
      </c>
      <c r="K201" s="37" t="str">
        <f>IFERROR(AVERAGEIFS(tblSalaries[Years of Experience],tblSalaries[clean Country],$D94,tblSalaries[Job Type],K$19),"no data")</f>
        <v>no data</v>
      </c>
      <c r="L201" s="37" t="str">
        <f>IFERROR(AVERAGEIFS(tblSalaries[Years of Experience],tblSalaries[clean Country],$D94,tblSalaries[Job Type],L$19),"no data")</f>
        <v>no data</v>
      </c>
      <c r="M201" s="37" t="str">
        <f>IFERROR(AVERAGEIFS(tblSalaries[Years of Experience],tblSalaries[clean Country],$D94,tblSalaries[Job Type],M$19),"no data")</f>
        <v>no data</v>
      </c>
      <c r="N201" s="37" t="str">
        <f>IFERROR(AVERAGEIFS(tblSalaries[Years of Experience],tblSalaries[clean Country],$D94,tblSalaries[Job Type],N$19),"no data")</f>
        <v>no data</v>
      </c>
      <c r="O201" s="37" t="str">
        <f>IFERROR(AVERAGEIFS(tblSalaries[Years of Experience],tblSalaries[clean Country],$D94,tblSalaries[Job Type],O$19),"no data")</f>
        <v>no data</v>
      </c>
      <c r="P201"/>
      <c r="Q201"/>
    </row>
    <row r="202" spans="4:17">
      <c r="D202" s="40" t="s">
        <v>347</v>
      </c>
      <c r="E202" s="37">
        <f>IFERROR(AVERAGEIF(tblSalaries[clean Country],D95,tblSalaries[Years of Experience]),"no data")</f>
        <v>9</v>
      </c>
      <c r="F202" s="37">
        <f>IFERROR(AVERAGEIFS(tblSalaries[Years of Experience],tblSalaries[clean Country],$D95,tblSalaries[Job Type],F$19),"no data")</f>
        <v>20</v>
      </c>
      <c r="G202" s="37">
        <f>IFERROR(AVERAGEIFS(tblSalaries[Years of Experience],tblSalaries[clean Country],$D95,tblSalaries[Job Type],G$19),"no data")</f>
        <v>6.5</v>
      </c>
      <c r="H202" s="37" t="str">
        <f>IFERROR(AVERAGEIFS(tblSalaries[Years of Experience],tblSalaries[clean Country],$D95,tblSalaries[Job Type],H$19),"no data")</f>
        <v>no data</v>
      </c>
      <c r="I202" s="37" t="str">
        <f>IFERROR(AVERAGEIFS(tblSalaries[Years of Experience],tblSalaries[clean Country],$D95,tblSalaries[Job Type],I$19),"no data")</f>
        <v>no data</v>
      </c>
      <c r="J202" s="37" t="str">
        <f>IFERROR(AVERAGEIFS(tblSalaries[Years of Experience],tblSalaries[clean Country],$D95,tblSalaries[Job Type],J$19),"no data")</f>
        <v>no data</v>
      </c>
      <c r="K202" s="37" t="str">
        <f>IFERROR(AVERAGEIFS(tblSalaries[Years of Experience],tblSalaries[clean Country],$D95,tblSalaries[Job Type],K$19),"no data")</f>
        <v>no data</v>
      </c>
      <c r="L202" s="37">
        <f>IFERROR(AVERAGEIFS(tblSalaries[Years of Experience],tblSalaries[clean Country],$D95,tblSalaries[Job Type],L$19),"no data")</f>
        <v>8.6666666666666661</v>
      </c>
      <c r="M202" s="37" t="str">
        <f>IFERROR(AVERAGEIFS(tblSalaries[Years of Experience],tblSalaries[clean Country],$D95,tblSalaries[Job Type],M$19),"no data")</f>
        <v>no data</v>
      </c>
      <c r="N202" s="37">
        <f>IFERROR(AVERAGEIFS(tblSalaries[Years of Experience],tblSalaries[clean Country],$D95,tblSalaries[Job Type],N$19),"no data")</f>
        <v>12</v>
      </c>
      <c r="O202" s="37">
        <f>IFERROR(AVERAGEIFS(tblSalaries[Years of Experience],tblSalaries[clean Country],$D95,tblSalaries[Job Type],O$19),"no data")</f>
        <v>5</v>
      </c>
      <c r="P202"/>
      <c r="Q202"/>
    </row>
    <row r="203" spans="4:17">
      <c r="D203" s="40" t="s">
        <v>75</v>
      </c>
      <c r="E203" s="37">
        <f>IFERROR(AVERAGEIF(tblSalaries[clean Country],D96,tblSalaries[Years of Experience]),"no data")</f>
        <v>7.5</v>
      </c>
      <c r="F203" s="37" t="str">
        <f>IFERROR(AVERAGEIFS(tblSalaries[Years of Experience],tblSalaries[clean Country],$D96,tblSalaries[Job Type],F$19),"no data")</f>
        <v>no data</v>
      </c>
      <c r="G203" s="37">
        <f>IFERROR(AVERAGEIFS(tblSalaries[Years of Experience],tblSalaries[clean Country],$D96,tblSalaries[Job Type],G$19),"no data")</f>
        <v>8.5</v>
      </c>
      <c r="H203" s="37" t="str">
        <f>IFERROR(AVERAGEIFS(tblSalaries[Years of Experience],tblSalaries[clean Country],$D96,tblSalaries[Job Type],H$19),"no data")</f>
        <v>no data</v>
      </c>
      <c r="I203" s="37" t="str">
        <f>IFERROR(AVERAGEIFS(tblSalaries[Years of Experience],tblSalaries[clean Country],$D96,tblSalaries[Job Type],I$19),"no data")</f>
        <v>no data</v>
      </c>
      <c r="J203" s="37" t="str">
        <f>IFERROR(AVERAGEIFS(tblSalaries[Years of Experience],tblSalaries[clean Country],$D96,tblSalaries[Job Type],J$19),"no data")</f>
        <v>no data</v>
      </c>
      <c r="K203" s="37" t="str">
        <f>IFERROR(AVERAGEIFS(tblSalaries[Years of Experience],tblSalaries[clean Country],$D96,tblSalaries[Job Type],K$19),"no data")</f>
        <v>no data</v>
      </c>
      <c r="L203" s="37">
        <f>IFERROR(AVERAGEIFS(tblSalaries[Years of Experience],tblSalaries[clean Country],$D96,tblSalaries[Job Type],L$19),"no data")</f>
        <v>6.5</v>
      </c>
      <c r="M203" s="37" t="str">
        <f>IFERROR(AVERAGEIFS(tblSalaries[Years of Experience],tblSalaries[clean Country],$D96,tblSalaries[Job Type],M$19),"no data")</f>
        <v>no data</v>
      </c>
      <c r="N203" s="37" t="str">
        <f>IFERROR(AVERAGEIFS(tblSalaries[Years of Experience],tblSalaries[clean Country],$D96,tblSalaries[Job Type],N$19),"no data")</f>
        <v>no data</v>
      </c>
      <c r="O203" s="37" t="str">
        <f>IFERROR(AVERAGEIFS(tblSalaries[Years of Experience],tblSalaries[clean Country],$D96,tblSalaries[Job Type],O$19),"no data")</f>
        <v>no data</v>
      </c>
      <c r="P203"/>
      <c r="Q203"/>
    </row>
    <row r="204" spans="4:17">
      <c r="D204" s="40" t="s">
        <v>30</v>
      </c>
      <c r="E204" s="37">
        <f>IFERROR(AVERAGEIF(tblSalaries[clean Country],D97,tblSalaries[Years of Experience]),"no data")</f>
        <v>9.5714285714285712</v>
      </c>
      <c r="F204" s="37">
        <f>IFERROR(AVERAGEIFS(tblSalaries[Years of Experience],tblSalaries[clean Country],$D97,tblSalaries[Job Type],F$19),"no data")</f>
        <v>11</v>
      </c>
      <c r="G204" s="37">
        <f>IFERROR(AVERAGEIFS(tblSalaries[Years of Experience],tblSalaries[clean Country],$D97,tblSalaries[Job Type],G$19),"no data")</f>
        <v>5</v>
      </c>
      <c r="H204" s="37" t="str">
        <f>IFERROR(AVERAGEIFS(tblSalaries[Years of Experience],tblSalaries[clean Country],$D97,tblSalaries[Job Type],H$19),"no data")</f>
        <v>no data</v>
      </c>
      <c r="I204" s="37">
        <f>IFERROR(AVERAGEIFS(tblSalaries[Years of Experience],tblSalaries[clean Country],$D97,tblSalaries[Job Type],I$19),"no data")</f>
        <v>5</v>
      </c>
      <c r="J204" s="37" t="str">
        <f>IFERROR(AVERAGEIFS(tblSalaries[Years of Experience],tblSalaries[clean Country],$D97,tblSalaries[Job Type],J$19),"no data")</f>
        <v>no data</v>
      </c>
      <c r="K204" s="37">
        <f>IFERROR(AVERAGEIFS(tblSalaries[Years of Experience],tblSalaries[clean Country],$D97,tblSalaries[Job Type],K$19),"no data")</f>
        <v>14</v>
      </c>
      <c r="L204" s="37">
        <f>IFERROR(AVERAGEIFS(tblSalaries[Years of Experience],tblSalaries[clean Country],$D97,tblSalaries[Job Type],L$19),"no data")</f>
        <v>10</v>
      </c>
      <c r="M204" s="37" t="str">
        <f>IFERROR(AVERAGEIFS(tblSalaries[Years of Experience],tblSalaries[clean Country],$D97,tblSalaries[Job Type],M$19),"no data")</f>
        <v>no data</v>
      </c>
      <c r="N204" s="37" t="str">
        <f>IFERROR(AVERAGEIFS(tblSalaries[Years of Experience],tblSalaries[clean Country],$D97,tblSalaries[Job Type],N$19),"no data")</f>
        <v>no data</v>
      </c>
      <c r="O204" s="37" t="str">
        <f>IFERROR(AVERAGEIFS(tblSalaries[Years of Experience],tblSalaries[clean Country],$D97,tblSalaries[Job Type],O$19),"no data")</f>
        <v>no data</v>
      </c>
      <c r="P204"/>
      <c r="Q204"/>
    </row>
    <row r="205" spans="4:17">
      <c r="D205" s="40" t="s">
        <v>1011</v>
      </c>
      <c r="E205" s="37">
        <f>IFERROR(AVERAGEIF(tblSalaries[clean Country],D98,tblSalaries[Years of Experience]),"no data")</f>
        <v>15.333333333333334</v>
      </c>
      <c r="F205" s="37">
        <f>IFERROR(AVERAGEIFS(tblSalaries[Years of Experience],tblSalaries[clean Country],$D98,tblSalaries[Job Type],F$19),"no data")</f>
        <v>25</v>
      </c>
      <c r="G205" s="37" t="str">
        <f>IFERROR(AVERAGEIFS(tblSalaries[Years of Experience],tblSalaries[clean Country],$D98,tblSalaries[Job Type],G$19),"no data")</f>
        <v>no data</v>
      </c>
      <c r="H205" s="37" t="str">
        <f>IFERROR(AVERAGEIFS(tblSalaries[Years of Experience],tblSalaries[clean Country],$D98,tblSalaries[Job Type],H$19),"no data")</f>
        <v>no data</v>
      </c>
      <c r="I205" s="37">
        <f>IFERROR(AVERAGEIFS(tblSalaries[Years of Experience],tblSalaries[clean Country],$D98,tblSalaries[Job Type],I$19),"no data")</f>
        <v>10</v>
      </c>
      <c r="J205" s="37" t="str">
        <f>IFERROR(AVERAGEIFS(tblSalaries[Years of Experience],tblSalaries[clean Country],$D98,tblSalaries[Job Type],J$19),"no data")</f>
        <v>no data</v>
      </c>
      <c r="K205" s="37" t="str">
        <f>IFERROR(AVERAGEIFS(tblSalaries[Years of Experience],tblSalaries[clean Country],$D98,tblSalaries[Job Type],K$19),"no data")</f>
        <v>no data</v>
      </c>
      <c r="L205" s="37">
        <f>IFERROR(AVERAGEIFS(tblSalaries[Years of Experience],tblSalaries[clean Country],$D98,tblSalaries[Job Type],L$19),"no data")</f>
        <v>11</v>
      </c>
      <c r="M205" s="37" t="str">
        <f>IFERROR(AVERAGEIFS(tblSalaries[Years of Experience],tblSalaries[clean Country],$D98,tblSalaries[Job Type],M$19),"no data")</f>
        <v>no data</v>
      </c>
      <c r="N205" s="37" t="str">
        <f>IFERROR(AVERAGEIFS(tblSalaries[Years of Experience],tblSalaries[clean Country],$D98,tblSalaries[Job Type],N$19),"no data")</f>
        <v>no data</v>
      </c>
      <c r="O205" s="37" t="str">
        <f>IFERROR(AVERAGEIFS(tblSalaries[Years of Experience],tblSalaries[clean Country],$D98,tblSalaries[Job Type],O$19),"no data")</f>
        <v>no data</v>
      </c>
      <c r="P205"/>
      <c r="Q205"/>
    </row>
    <row r="206" spans="4:17">
      <c r="D206" s="40" t="s">
        <v>567</v>
      </c>
      <c r="E206" s="37" t="str">
        <f>IFERROR(AVERAGEIF(tblSalaries[clean Country],D99,tblSalaries[Years of Experience]),"no data")</f>
        <v>no data</v>
      </c>
      <c r="F206" s="37" t="str">
        <f>IFERROR(AVERAGEIFS(tblSalaries[Years of Experience],tblSalaries[clean Country],$D99,tblSalaries[Job Type],F$19),"no data")</f>
        <v>no data</v>
      </c>
      <c r="G206" s="37" t="str">
        <f>IFERROR(AVERAGEIFS(tblSalaries[Years of Experience],tblSalaries[clean Country],$D99,tblSalaries[Job Type],G$19),"no data")</f>
        <v>no data</v>
      </c>
      <c r="H206" s="37" t="str">
        <f>IFERROR(AVERAGEIFS(tblSalaries[Years of Experience],tblSalaries[clean Country],$D99,tblSalaries[Job Type],H$19),"no data")</f>
        <v>no data</v>
      </c>
      <c r="I206" s="37" t="str">
        <f>IFERROR(AVERAGEIFS(tblSalaries[Years of Experience],tblSalaries[clean Country],$D99,tblSalaries[Job Type],I$19),"no data")</f>
        <v>no data</v>
      </c>
      <c r="J206" s="37" t="str">
        <f>IFERROR(AVERAGEIFS(tblSalaries[Years of Experience],tblSalaries[clean Country],$D99,tblSalaries[Job Type],J$19),"no data")</f>
        <v>no data</v>
      </c>
      <c r="K206" s="37" t="str">
        <f>IFERROR(AVERAGEIFS(tblSalaries[Years of Experience],tblSalaries[clean Country],$D99,tblSalaries[Job Type],K$19),"no data")</f>
        <v>no data</v>
      </c>
      <c r="L206" s="37" t="str">
        <f>IFERROR(AVERAGEIFS(tblSalaries[Years of Experience],tblSalaries[clean Country],$D99,tblSalaries[Job Type],L$19),"no data")</f>
        <v>no data</v>
      </c>
      <c r="M206" s="37" t="str">
        <f>IFERROR(AVERAGEIFS(tblSalaries[Years of Experience],tblSalaries[clean Country],$D99,tblSalaries[Job Type],M$19),"no data")</f>
        <v>no data</v>
      </c>
      <c r="N206" s="37" t="str">
        <f>IFERROR(AVERAGEIFS(tblSalaries[Years of Experience],tblSalaries[clean Country],$D99,tblSalaries[Job Type],N$19),"no data")</f>
        <v>no data</v>
      </c>
      <c r="O206" s="37" t="str">
        <f>IFERROR(AVERAGEIFS(tblSalaries[Years of Experience],tblSalaries[clean Country],$D99,tblSalaries[Job Type],O$19),"no data")</f>
        <v>no data</v>
      </c>
      <c r="P206"/>
      <c r="Q206"/>
    </row>
    <row r="207" spans="4:17">
      <c r="D207" s="40" t="s">
        <v>73</v>
      </c>
      <c r="E207" s="37">
        <f>IFERROR(AVERAGEIF(tblSalaries[clean Country],D100,tblSalaries[Years of Experience]),"no data")</f>
        <v>5.5</v>
      </c>
      <c r="F207" s="37" t="str">
        <f>IFERROR(AVERAGEIFS(tblSalaries[Years of Experience],tblSalaries[clean Country],$D100,tblSalaries[Job Type],F$19),"no data")</f>
        <v>no data</v>
      </c>
      <c r="G207" s="37" t="str">
        <f>IFERROR(AVERAGEIFS(tblSalaries[Years of Experience],tblSalaries[clean Country],$D100,tblSalaries[Job Type],G$19),"no data")</f>
        <v>no data</v>
      </c>
      <c r="H207" s="37" t="str">
        <f>IFERROR(AVERAGEIFS(tblSalaries[Years of Experience],tblSalaries[clean Country],$D100,tblSalaries[Job Type],H$19),"no data")</f>
        <v>no data</v>
      </c>
      <c r="I207" s="37" t="str">
        <f>IFERROR(AVERAGEIFS(tblSalaries[Years of Experience],tblSalaries[clean Country],$D100,tblSalaries[Job Type],I$19),"no data")</f>
        <v>no data</v>
      </c>
      <c r="J207" s="37" t="str">
        <f>IFERROR(AVERAGEIFS(tblSalaries[Years of Experience],tblSalaries[clean Country],$D100,tblSalaries[Job Type],J$19),"no data")</f>
        <v>no data</v>
      </c>
      <c r="K207" s="37" t="str">
        <f>IFERROR(AVERAGEIFS(tblSalaries[Years of Experience],tblSalaries[clean Country],$D100,tblSalaries[Job Type],K$19),"no data")</f>
        <v>no data</v>
      </c>
      <c r="L207" s="37">
        <f>IFERROR(AVERAGEIFS(tblSalaries[Years of Experience],tblSalaries[clean Country],$D100,tblSalaries[Job Type],L$19),"no data")</f>
        <v>5</v>
      </c>
      <c r="M207" s="37" t="str">
        <f>IFERROR(AVERAGEIFS(tblSalaries[Years of Experience],tblSalaries[clean Country],$D100,tblSalaries[Job Type],M$19),"no data")</f>
        <v>no data</v>
      </c>
      <c r="N207" s="37" t="str">
        <f>IFERROR(AVERAGEIFS(tblSalaries[Years of Experience],tblSalaries[clean Country],$D100,tblSalaries[Job Type],N$19),"no data")</f>
        <v>no data</v>
      </c>
      <c r="O207" s="37">
        <f>IFERROR(AVERAGEIFS(tblSalaries[Years of Experience],tblSalaries[clean Country],$D100,tblSalaries[Job Type],O$19),"no data")</f>
        <v>6</v>
      </c>
      <c r="P207"/>
      <c r="Q207"/>
    </row>
    <row r="208" spans="4:17">
      <c r="D208" s="40" t="s">
        <v>65</v>
      </c>
      <c r="E208" s="37">
        <f>IFERROR(AVERAGEIF(tblSalaries[clean Country],D101,tblSalaries[Years of Experience]),"no data")</f>
        <v>12.25</v>
      </c>
      <c r="F208" s="37" t="str">
        <f>IFERROR(AVERAGEIFS(tblSalaries[Years of Experience],tblSalaries[clean Country],$D101,tblSalaries[Job Type],F$19),"no data")</f>
        <v>no data</v>
      </c>
      <c r="G208" s="37">
        <f>IFERROR(AVERAGEIFS(tblSalaries[Years of Experience],tblSalaries[clean Country],$D101,tblSalaries[Job Type],G$19),"no data")</f>
        <v>6</v>
      </c>
      <c r="H208" s="37">
        <f>IFERROR(AVERAGEIFS(tblSalaries[Years of Experience],tblSalaries[clean Country],$D101,tblSalaries[Job Type],H$19),"no data")</f>
        <v>10</v>
      </c>
      <c r="I208" s="37">
        <f>IFERROR(AVERAGEIFS(tblSalaries[Years of Experience],tblSalaries[clean Country],$D101,tblSalaries[Job Type],I$19),"no data")</f>
        <v>23</v>
      </c>
      <c r="J208" s="37" t="str">
        <f>IFERROR(AVERAGEIFS(tblSalaries[Years of Experience],tblSalaries[clean Country],$D101,tblSalaries[Job Type],J$19),"no data")</f>
        <v>no data</v>
      </c>
      <c r="K208" s="37" t="str">
        <f>IFERROR(AVERAGEIFS(tblSalaries[Years of Experience],tblSalaries[clean Country],$D101,tblSalaries[Job Type],K$19),"no data")</f>
        <v>no data</v>
      </c>
      <c r="L208" s="37">
        <f>IFERROR(AVERAGEIFS(tblSalaries[Years of Experience],tblSalaries[clean Country],$D101,tblSalaries[Job Type],L$19),"no data")</f>
        <v>10</v>
      </c>
      <c r="M208" s="37" t="str">
        <f>IFERROR(AVERAGEIFS(tblSalaries[Years of Experience],tblSalaries[clean Country],$D101,tblSalaries[Job Type],M$19),"no data")</f>
        <v>no data</v>
      </c>
      <c r="N208" s="37" t="str">
        <f>IFERROR(AVERAGEIFS(tblSalaries[Years of Experience],tblSalaries[clean Country],$D101,tblSalaries[Job Type],N$19),"no data")</f>
        <v>no data</v>
      </c>
      <c r="O208" s="37" t="str">
        <f>IFERROR(AVERAGEIFS(tblSalaries[Years of Experience],tblSalaries[clean Country],$D101,tblSalaries[Job Type],O$19),"no data")</f>
        <v>no data</v>
      </c>
      <c r="P208"/>
      <c r="Q208"/>
    </row>
    <row r="209" spans="4:17">
      <c r="D209" s="40" t="s">
        <v>133</v>
      </c>
      <c r="E209" s="37">
        <f>IFERROR(AVERAGEIF(tblSalaries[clean Country],D102,tblSalaries[Years of Experience]),"no data")</f>
        <v>11.222222222222221</v>
      </c>
      <c r="F209" s="37">
        <f>IFERROR(AVERAGEIFS(tblSalaries[Years of Experience],tblSalaries[clean Country],$D102,tblSalaries[Job Type],F$19),"no data")</f>
        <v>14.5</v>
      </c>
      <c r="G209" s="37" t="str">
        <f>IFERROR(AVERAGEIFS(tblSalaries[Years of Experience],tblSalaries[clean Country],$D102,tblSalaries[Job Type],G$19),"no data")</f>
        <v>no data</v>
      </c>
      <c r="H209" s="37" t="str">
        <f>IFERROR(AVERAGEIFS(tblSalaries[Years of Experience],tblSalaries[clean Country],$D102,tblSalaries[Job Type],H$19),"no data")</f>
        <v>no data</v>
      </c>
      <c r="I209" s="37">
        <f>IFERROR(AVERAGEIFS(tblSalaries[Years of Experience],tblSalaries[clean Country],$D102,tblSalaries[Job Type],I$19),"no data")</f>
        <v>8.5</v>
      </c>
      <c r="J209" s="37" t="str">
        <f>IFERROR(AVERAGEIFS(tblSalaries[Years of Experience],tblSalaries[clean Country],$D102,tblSalaries[Job Type],J$19),"no data")</f>
        <v>no data</v>
      </c>
      <c r="K209" s="37">
        <f>IFERROR(AVERAGEIFS(tblSalaries[Years of Experience],tblSalaries[clean Country],$D102,tblSalaries[Job Type],K$19),"no data")</f>
        <v>20</v>
      </c>
      <c r="L209" s="37">
        <f>IFERROR(AVERAGEIFS(tblSalaries[Years of Experience],tblSalaries[clean Country],$D102,tblSalaries[Job Type],L$19),"no data")</f>
        <v>8.75</v>
      </c>
      <c r="M209" s="37" t="str">
        <f>IFERROR(AVERAGEIFS(tblSalaries[Years of Experience],tblSalaries[clean Country],$D102,tblSalaries[Job Type],M$19),"no data")</f>
        <v>no data</v>
      </c>
      <c r="N209" s="37" t="str">
        <f>IFERROR(AVERAGEIFS(tblSalaries[Years of Experience],tblSalaries[clean Country],$D102,tblSalaries[Job Type],N$19),"no data")</f>
        <v>no data</v>
      </c>
      <c r="O209" s="37" t="str">
        <f>IFERROR(AVERAGEIFS(tblSalaries[Years of Experience],tblSalaries[clean Country],$D102,tblSalaries[Job Type],O$19),"no data")</f>
        <v>no data</v>
      </c>
      <c r="P209"/>
      <c r="Q209"/>
    </row>
    <row r="210" spans="4:17">
      <c r="D210" s="40" t="s">
        <v>644</v>
      </c>
      <c r="E210" s="37" t="str">
        <f>IFERROR(AVERAGEIF(tblSalaries[clean Country],D103,tblSalaries[Years of Experience]),"no data")</f>
        <v>no data</v>
      </c>
      <c r="F210" s="37" t="str">
        <f>IFERROR(AVERAGEIFS(tblSalaries[Years of Experience],tblSalaries[clean Country],$D103,tblSalaries[Job Type],F$19),"no data")</f>
        <v>no data</v>
      </c>
      <c r="G210" s="37" t="str">
        <f>IFERROR(AVERAGEIFS(tblSalaries[Years of Experience],tblSalaries[clean Country],$D103,tblSalaries[Job Type],G$19),"no data")</f>
        <v>no data</v>
      </c>
      <c r="H210" s="37" t="str">
        <f>IFERROR(AVERAGEIFS(tblSalaries[Years of Experience],tblSalaries[clean Country],$D103,tblSalaries[Job Type],H$19),"no data")</f>
        <v>no data</v>
      </c>
      <c r="I210" s="37" t="str">
        <f>IFERROR(AVERAGEIFS(tblSalaries[Years of Experience],tblSalaries[clean Country],$D103,tblSalaries[Job Type],I$19),"no data")</f>
        <v>no data</v>
      </c>
      <c r="J210" s="37" t="str">
        <f>IFERROR(AVERAGEIFS(tblSalaries[Years of Experience],tblSalaries[clean Country],$D103,tblSalaries[Job Type],J$19),"no data")</f>
        <v>no data</v>
      </c>
      <c r="K210" s="37" t="str">
        <f>IFERROR(AVERAGEIFS(tblSalaries[Years of Experience],tblSalaries[clean Country],$D103,tblSalaries[Job Type],K$19),"no data")</f>
        <v>no data</v>
      </c>
      <c r="L210" s="37" t="str">
        <f>IFERROR(AVERAGEIFS(tblSalaries[Years of Experience],tblSalaries[clean Country],$D103,tblSalaries[Job Type],L$19),"no data")</f>
        <v>no data</v>
      </c>
      <c r="M210" s="37" t="str">
        <f>IFERROR(AVERAGEIFS(tblSalaries[Years of Experience],tblSalaries[clean Country],$D103,tblSalaries[Job Type],M$19),"no data")</f>
        <v>no data</v>
      </c>
      <c r="N210" s="37" t="str">
        <f>IFERROR(AVERAGEIFS(tblSalaries[Years of Experience],tblSalaries[clean Country],$D103,tblSalaries[Job Type],N$19),"no data")</f>
        <v>no data</v>
      </c>
      <c r="O210" s="37" t="str">
        <f>IFERROR(AVERAGEIFS(tblSalaries[Years of Experience],tblSalaries[clean Country],$D103,tblSalaries[Job Type],O$19),"no data")</f>
        <v>no data</v>
      </c>
      <c r="P210"/>
      <c r="Q210"/>
    </row>
    <row r="211" spans="4:17">
      <c r="D211" s="40" t="s">
        <v>171</v>
      </c>
      <c r="E211" s="37">
        <f>IFERROR(AVERAGEIF(tblSalaries[clean Country],D104,tblSalaries[Years of Experience]),"no data")</f>
        <v>7.2727272727272725</v>
      </c>
      <c r="F211" s="37">
        <f>IFERROR(AVERAGEIFS(tblSalaries[Years of Experience],tblSalaries[clean Country],$D104,tblSalaries[Job Type],F$19),"no data")</f>
        <v>10</v>
      </c>
      <c r="G211" s="37">
        <f>IFERROR(AVERAGEIFS(tblSalaries[Years of Experience],tblSalaries[clean Country],$D104,tblSalaries[Job Type],G$19),"no data")</f>
        <v>3.3333333333333335</v>
      </c>
      <c r="H211" s="37">
        <f>IFERROR(AVERAGEIFS(tblSalaries[Years of Experience],tblSalaries[clean Country],$D104,tblSalaries[Job Type],H$19),"no data")</f>
        <v>4.333333333333333</v>
      </c>
      <c r="I211" s="37" t="str">
        <f>IFERROR(AVERAGEIFS(tblSalaries[Years of Experience],tblSalaries[clean Country],$D104,tblSalaries[Job Type],I$19),"no data")</f>
        <v>no data</v>
      </c>
      <c r="J211" s="37" t="str">
        <f>IFERROR(AVERAGEIFS(tblSalaries[Years of Experience],tblSalaries[clean Country],$D104,tblSalaries[Job Type],J$19),"no data")</f>
        <v>no data</v>
      </c>
      <c r="K211" s="37">
        <f>IFERROR(AVERAGEIFS(tblSalaries[Years of Experience],tblSalaries[clean Country],$D104,tblSalaries[Job Type],K$19),"no data")</f>
        <v>14.5</v>
      </c>
      <c r="L211" s="37">
        <f>IFERROR(AVERAGEIFS(tblSalaries[Years of Experience],tblSalaries[clean Country],$D104,tblSalaries[Job Type],L$19),"no data")</f>
        <v>9</v>
      </c>
      <c r="M211" s="37" t="str">
        <f>IFERROR(AVERAGEIFS(tblSalaries[Years of Experience],tblSalaries[clean Country],$D104,tblSalaries[Job Type],M$19),"no data")</f>
        <v>no data</v>
      </c>
      <c r="N211" s="37" t="str">
        <f>IFERROR(AVERAGEIFS(tblSalaries[Years of Experience],tblSalaries[clean Country],$D104,tblSalaries[Job Type],N$19),"no data")</f>
        <v>no data</v>
      </c>
      <c r="O211" s="37" t="str">
        <f>IFERROR(AVERAGEIFS(tblSalaries[Years of Experience],tblSalaries[clean Country],$D104,tblSalaries[Job Type],O$19),"no data")</f>
        <v>no data</v>
      </c>
      <c r="P211"/>
      <c r="Q211"/>
    </row>
    <row r="212" spans="4:17">
      <c r="D212" s="40" t="s">
        <v>1804</v>
      </c>
      <c r="E212" s="37">
        <f>IFERROR(AVERAGEIF(tblSalaries[clean Country],D105,tblSalaries[Years of Experience]),"no data")</f>
        <v>6</v>
      </c>
      <c r="F212" s="37" t="str">
        <f>IFERROR(AVERAGEIFS(tblSalaries[Years of Experience],tblSalaries[clean Country],$D105,tblSalaries[Job Type],F$19),"no data")</f>
        <v>no data</v>
      </c>
      <c r="G212" s="37">
        <f>IFERROR(AVERAGEIFS(tblSalaries[Years of Experience],tblSalaries[clean Country],$D105,tblSalaries[Job Type],G$19),"no data")</f>
        <v>6</v>
      </c>
      <c r="H212" s="37" t="str">
        <f>IFERROR(AVERAGEIFS(tblSalaries[Years of Experience],tblSalaries[clean Country],$D105,tblSalaries[Job Type],H$19),"no data")</f>
        <v>no data</v>
      </c>
      <c r="I212" s="37" t="str">
        <f>IFERROR(AVERAGEIFS(tblSalaries[Years of Experience],tblSalaries[clean Country],$D105,tblSalaries[Job Type],I$19),"no data")</f>
        <v>no data</v>
      </c>
      <c r="J212" s="37" t="str">
        <f>IFERROR(AVERAGEIFS(tblSalaries[Years of Experience],tblSalaries[clean Country],$D105,tblSalaries[Job Type],J$19),"no data")</f>
        <v>no data</v>
      </c>
      <c r="K212" s="37" t="str">
        <f>IFERROR(AVERAGEIFS(tblSalaries[Years of Experience],tblSalaries[clean Country],$D105,tblSalaries[Job Type],K$19),"no data")</f>
        <v>no data</v>
      </c>
      <c r="L212" s="37" t="str">
        <f>IFERROR(AVERAGEIFS(tblSalaries[Years of Experience],tblSalaries[clean Country],$D105,tblSalaries[Job Type],L$19),"no data")</f>
        <v>no data</v>
      </c>
      <c r="M212" s="37" t="str">
        <f>IFERROR(AVERAGEIFS(tblSalaries[Years of Experience],tblSalaries[clean Country],$D105,tblSalaries[Job Type],M$19),"no data")</f>
        <v>no data</v>
      </c>
      <c r="N212" s="37" t="str">
        <f>IFERROR(AVERAGEIFS(tblSalaries[Years of Experience],tblSalaries[clean Country],$D105,tblSalaries[Job Type],N$19),"no data")</f>
        <v>no data</v>
      </c>
      <c r="O212" s="37" t="str">
        <f>IFERROR(AVERAGEIFS(tblSalaries[Years of Experience],tblSalaries[clean Country],$D105,tblSalaries[Job Type],O$19),"no data")</f>
        <v>no data</v>
      </c>
      <c r="P212"/>
      <c r="Q212"/>
    </row>
    <row r="213" spans="4:17">
      <c r="D213" s="40" t="s">
        <v>1066</v>
      </c>
      <c r="E213" s="37">
        <f>IFERROR(AVERAGEIF(tblSalaries[clean Country],D106,tblSalaries[Years of Experience]),"no data")</f>
        <v>4</v>
      </c>
      <c r="F213" s="37" t="str">
        <f>IFERROR(AVERAGEIFS(tblSalaries[Years of Experience],tblSalaries[clean Country],$D106,tblSalaries[Job Type],F$19),"no data")</f>
        <v>no data</v>
      </c>
      <c r="G213" s="37">
        <f>IFERROR(AVERAGEIFS(tblSalaries[Years of Experience],tblSalaries[clean Country],$D106,tblSalaries[Job Type],G$19),"no data")</f>
        <v>4</v>
      </c>
      <c r="H213" s="37" t="str">
        <f>IFERROR(AVERAGEIFS(tblSalaries[Years of Experience],tblSalaries[clean Country],$D106,tblSalaries[Job Type],H$19),"no data")</f>
        <v>no data</v>
      </c>
      <c r="I213" s="37" t="str">
        <f>IFERROR(AVERAGEIFS(tblSalaries[Years of Experience],tblSalaries[clean Country],$D106,tblSalaries[Job Type],I$19),"no data")</f>
        <v>no data</v>
      </c>
      <c r="J213" s="37" t="str">
        <f>IFERROR(AVERAGEIFS(tblSalaries[Years of Experience],tblSalaries[clean Country],$D106,tblSalaries[Job Type],J$19),"no data")</f>
        <v>no data</v>
      </c>
      <c r="K213" s="37" t="str">
        <f>IFERROR(AVERAGEIFS(tblSalaries[Years of Experience],tblSalaries[clean Country],$D106,tblSalaries[Job Type],K$19),"no data")</f>
        <v>no data</v>
      </c>
      <c r="L213" s="37" t="str">
        <f>IFERROR(AVERAGEIFS(tblSalaries[Years of Experience],tblSalaries[clean Country],$D106,tblSalaries[Job Type],L$19),"no data")</f>
        <v>no data</v>
      </c>
      <c r="M213" s="37" t="str">
        <f>IFERROR(AVERAGEIFS(tblSalaries[Years of Experience],tblSalaries[clean Country],$D106,tblSalaries[Job Type],M$19),"no data")</f>
        <v>no data</v>
      </c>
      <c r="N213" s="37" t="str">
        <f>IFERROR(AVERAGEIFS(tblSalaries[Years of Experience],tblSalaries[clean Country],$D106,tblSalaries[Job Type],N$19),"no data")</f>
        <v>no data</v>
      </c>
      <c r="O213" s="37" t="str">
        <f>IFERROR(AVERAGEIFS(tblSalaries[Years of Experience],tblSalaries[clean Country],$D106,tblSalaries[Job Type],O$19),"no data")</f>
        <v>no data</v>
      </c>
      <c r="P213"/>
      <c r="Q213"/>
    </row>
    <row r="214" spans="4:17">
      <c r="D214" s="40" t="s">
        <v>548</v>
      </c>
      <c r="E214" s="37" t="str">
        <f>IFERROR(AVERAGEIF(tblSalaries[clean Country],D107,tblSalaries[Years of Experience]),"no data")</f>
        <v>no data</v>
      </c>
      <c r="F214" s="37" t="str">
        <f>IFERROR(AVERAGEIFS(tblSalaries[Years of Experience],tblSalaries[clean Country],$D107,tblSalaries[Job Type],F$19),"no data")</f>
        <v>no data</v>
      </c>
      <c r="G214" s="37" t="str">
        <f>IFERROR(AVERAGEIFS(tblSalaries[Years of Experience],tblSalaries[clean Country],$D107,tblSalaries[Job Type],G$19),"no data")</f>
        <v>no data</v>
      </c>
      <c r="H214" s="37" t="str">
        <f>IFERROR(AVERAGEIFS(tblSalaries[Years of Experience],tblSalaries[clean Country],$D107,tblSalaries[Job Type],H$19),"no data")</f>
        <v>no data</v>
      </c>
      <c r="I214" s="37" t="str">
        <f>IFERROR(AVERAGEIFS(tblSalaries[Years of Experience],tblSalaries[clean Country],$D107,tblSalaries[Job Type],I$19),"no data")</f>
        <v>no data</v>
      </c>
      <c r="J214" s="37" t="str">
        <f>IFERROR(AVERAGEIFS(tblSalaries[Years of Experience],tblSalaries[clean Country],$D107,tblSalaries[Job Type],J$19),"no data")</f>
        <v>no data</v>
      </c>
      <c r="K214" s="37" t="str">
        <f>IFERROR(AVERAGEIFS(tblSalaries[Years of Experience],tblSalaries[clean Country],$D107,tblSalaries[Job Type],K$19),"no data")</f>
        <v>no data</v>
      </c>
      <c r="L214" s="37" t="str">
        <f>IFERROR(AVERAGEIFS(tblSalaries[Years of Experience],tblSalaries[clean Country],$D107,tblSalaries[Job Type],L$19),"no data")</f>
        <v>no data</v>
      </c>
      <c r="M214" s="37" t="str">
        <f>IFERROR(AVERAGEIFS(tblSalaries[Years of Experience],tblSalaries[clean Country],$D107,tblSalaries[Job Type],M$19),"no data")</f>
        <v>no data</v>
      </c>
      <c r="N214" s="37" t="str">
        <f>IFERROR(AVERAGEIFS(tblSalaries[Years of Experience],tblSalaries[clean Country],$D107,tblSalaries[Job Type],N$19),"no data")</f>
        <v>no data</v>
      </c>
      <c r="O214" s="37" t="str">
        <f>IFERROR(AVERAGEIFS(tblSalaries[Years of Experience],tblSalaries[clean Country],$D107,tblSalaries[Job Type],O$19),"no data")</f>
        <v>no data</v>
      </c>
      <c r="P214"/>
      <c r="Q214"/>
    </row>
    <row r="215" spans="4:17">
      <c r="D215" s="40" t="s">
        <v>48</v>
      </c>
      <c r="E215" s="37">
        <f>IFERROR(AVERAGEIF(tblSalaries[clean Country],D108,tblSalaries[Years of Experience]),"no data")</f>
        <v>11.866666666666667</v>
      </c>
      <c r="F215" s="37">
        <f>IFERROR(AVERAGEIFS(tblSalaries[Years of Experience],tblSalaries[clean Country],$D108,tblSalaries[Job Type],F$19),"no data")</f>
        <v>17.5</v>
      </c>
      <c r="G215" s="37">
        <f>IFERROR(AVERAGEIFS(tblSalaries[Years of Experience],tblSalaries[clean Country],$D108,tblSalaries[Job Type],G$19),"no data")</f>
        <v>13.4</v>
      </c>
      <c r="H215" s="37">
        <f>IFERROR(AVERAGEIFS(tblSalaries[Years of Experience],tblSalaries[clean Country],$D108,tblSalaries[Job Type],H$19),"no data")</f>
        <v>10</v>
      </c>
      <c r="I215" s="37">
        <f>IFERROR(AVERAGEIFS(tblSalaries[Years of Experience],tblSalaries[clean Country],$D108,tblSalaries[Job Type],I$19),"no data")</f>
        <v>2</v>
      </c>
      <c r="J215" s="37">
        <f>IFERROR(AVERAGEIFS(tblSalaries[Years of Experience],tblSalaries[clean Country],$D108,tblSalaries[Job Type],J$19),"no data")</f>
        <v>15</v>
      </c>
      <c r="K215" s="37" t="str">
        <f>IFERROR(AVERAGEIFS(tblSalaries[Years of Experience],tblSalaries[clean Country],$D108,tblSalaries[Job Type],K$19),"no data")</f>
        <v>no data</v>
      </c>
      <c r="L215" s="37">
        <f>IFERROR(AVERAGEIFS(tblSalaries[Years of Experience],tblSalaries[clean Country],$D108,tblSalaries[Job Type],L$19),"no data")</f>
        <v>8</v>
      </c>
      <c r="M215" s="37" t="str">
        <f>IFERROR(AVERAGEIFS(tblSalaries[Years of Experience],tblSalaries[clean Country],$D108,tblSalaries[Job Type],M$19),"no data")</f>
        <v>no data</v>
      </c>
      <c r="N215" s="37" t="str">
        <f>IFERROR(AVERAGEIFS(tblSalaries[Years of Experience],tblSalaries[clean Country],$D108,tblSalaries[Job Type],N$19),"no data")</f>
        <v>no data</v>
      </c>
      <c r="O215" s="37">
        <f>IFERROR(AVERAGEIFS(tblSalaries[Years of Experience],tblSalaries[clean Country],$D108,tblSalaries[Job Type],O$19),"no data")</f>
        <v>10</v>
      </c>
      <c r="P215"/>
      <c r="Q215"/>
    </row>
    <row r="216" spans="4:17">
      <c r="D216" s="40" t="s">
        <v>608</v>
      </c>
      <c r="E216" s="37">
        <f>IFERROR(AVERAGEIF(tblSalaries[clean Country],D109,tblSalaries[Years of Experience]),"no data")</f>
        <v>12.444444444444445</v>
      </c>
      <c r="F216" s="37" t="str">
        <f>IFERROR(AVERAGEIFS(tblSalaries[Years of Experience],tblSalaries[clean Country],$D109,tblSalaries[Job Type],F$19),"no data")</f>
        <v>no data</v>
      </c>
      <c r="G216" s="37">
        <f>IFERROR(AVERAGEIFS(tblSalaries[Years of Experience],tblSalaries[clean Country],$D109,tblSalaries[Job Type],G$19),"no data")</f>
        <v>11</v>
      </c>
      <c r="H216" s="37">
        <f>IFERROR(AVERAGEIFS(tblSalaries[Years of Experience],tblSalaries[clean Country],$D109,tblSalaries[Job Type],H$19),"no data")</f>
        <v>15</v>
      </c>
      <c r="I216" s="37">
        <f>IFERROR(AVERAGEIFS(tblSalaries[Years of Experience],tblSalaries[clean Country],$D109,tblSalaries[Job Type],I$19),"no data")</f>
        <v>8</v>
      </c>
      <c r="J216" s="37">
        <f>IFERROR(AVERAGEIFS(tblSalaries[Years of Experience],tblSalaries[clean Country],$D109,tblSalaries[Job Type],J$19),"no data")</f>
        <v>20</v>
      </c>
      <c r="K216" s="37">
        <f>IFERROR(AVERAGEIFS(tblSalaries[Years of Experience],tblSalaries[clean Country],$D109,tblSalaries[Job Type],K$19),"no data")</f>
        <v>12</v>
      </c>
      <c r="L216" s="37">
        <f>IFERROR(AVERAGEIFS(tblSalaries[Years of Experience],tblSalaries[clean Country],$D109,tblSalaries[Job Type],L$19),"no data")</f>
        <v>12</v>
      </c>
      <c r="M216" s="37" t="str">
        <f>IFERROR(AVERAGEIFS(tblSalaries[Years of Experience],tblSalaries[clean Country],$D109,tblSalaries[Job Type],M$19),"no data")</f>
        <v>no data</v>
      </c>
      <c r="N216" s="37" t="str">
        <f>IFERROR(AVERAGEIFS(tblSalaries[Years of Experience],tblSalaries[clean Country],$D109,tblSalaries[Job Type],N$19),"no data")</f>
        <v>no data</v>
      </c>
      <c r="O216" s="37" t="str">
        <f>IFERROR(AVERAGEIFS(tblSalaries[Years of Experience],tblSalaries[clean Country],$D109,tblSalaries[Job Type],O$19),"no data")</f>
        <v>no data</v>
      </c>
      <c r="P216"/>
      <c r="Q216"/>
    </row>
    <row r="217" spans="4:17">
      <c r="D217" s="40" t="s">
        <v>716</v>
      </c>
      <c r="E217" s="37">
        <f>IFERROR(AVERAGEIF(tblSalaries[clean Country],D110,tblSalaries[Years of Experience]),"no data")</f>
        <v>7.9</v>
      </c>
      <c r="F217" s="37">
        <f>IFERROR(AVERAGEIFS(tblSalaries[Years of Experience],tblSalaries[clean Country],$D110,tblSalaries[Job Type],F$19),"no data")</f>
        <v>2</v>
      </c>
      <c r="G217" s="37" t="str">
        <f>IFERROR(AVERAGEIFS(tblSalaries[Years of Experience],tblSalaries[clean Country],$D110,tblSalaries[Job Type],G$19),"no data")</f>
        <v>no data</v>
      </c>
      <c r="H217" s="37" t="str">
        <f>IFERROR(AVERAGEIFS(tblSalaries[Years of Experience],tblSalaries[clean Country],$D110,tblSalaries[Job Type],H$19),"no data")</f>
        <v>no data</v>
      </c>
      <c r="I217" s="37">
        <f>IFERROR(AVERAGEIFS(tblSalaries[Years of Experience],tblSalaries[clean Country],$D110,tblSalaries[Job Type],I$19),"no data")</f>
        <v>20</v>
      </c>
      <c r="J217" s="37" t="str">
        <f>IFERROR(AVERAGEIFS(tblSalaries[Years of Experience],tblSalaries[clean Country],$D110,tblSalaries[Job Type],J$19),"no data")</f>
        <v>no data</v>
      </c>
      <c r="K217" s="37" t="str">
        <f>IFERROR(AVERAGEIFS(tblSalaries[Years of Experience],tblSalaries[clean Country],$D110,tblSalaries[Job Type],K$19),"no data")</f>
        <v>no data</v>
      </c>
      <c r="L217" s="37">
        <f>IFERROR(AVERAGEIFS(tblSalaries[Years of Experience],tblSalaries[clean Country],$D110,tblSalaries[Job Type],L$19),"no data")</f>
        <v>5.833333333333333</v>
      </c>
      <c r="M217" s="37" t="str">
        <f>IFERROR(AVERAGEIFS(tblSalaries[Years of Experience],tblSalaries[clean Country],$D110,tblSalaries[Job Type],M$19),"no data")</f>
        <v>no data</v>
      </c>
      <c r="N217" s="37" t="str">
        <f>IFERROR(AVERAGEIFS(tblSalaries[Years of Experience],tblSalaries[clean Country],$D110,tblSalaries[Job Type],N$19),"no data")</f>
        <v>no data</v>
      </c>
      <c r="O217" s="37" t="str">
        <f>IFERROR(AVERAGEIFS(tblSalaries[Years of Experience],tblSalaries[clean Country],$D110,tblSalaries[Job Type],O$19),"no data")</f>
        <v>no data</v>
      </c>
      <c r="P217"/>
      <c r="Q217"/>
    </row>
    <row r="218" spans="4:17">
      <c r="D218" s="40" t="s">
        <v>447</v>
      </c>
      <c r="E218" s="37">
        <f>IFERROR(AVERAGEIF(tblSalaries[clean Country],D111,tblSalaries[Years of Experience]),"no data")</f>
        <v>20</v>
      </c>
      <c r="F218" s="37" t="str">
        <f>IFERROR(AVERAGEIFS(tblSalaries[Years of Experience],tblSalaries[clean Country],$D111,tblSalaries[Job Type],F$19),"no data")</f>
        <v>no data</v>
      </c>
      <c r="G218" s="37" t="str">
        <f>IFERROR(AVERAGEIFS(tblSalaries[Years of Experience],tblSalaries[clean Country],$D111,tblSalaries[Job Type],G$19),"no data")</f>
        <v>no data</v>
      </c>
      <c r="H218" s="37" t="str">
        <f>IFERROR(AVERAGEIFS(tblSalaries[Years of Experience],tblSalaries[clean Country],$D111,tblSalaries[Job Type],H$19),"no data")</f>
        <v>no data</v>
      </c>
      <c r="I218" s="37" t="str">
        <f>IFERROR(AVERAGEIFS(tblSalaries[Years of Experience],tblSalaries[clean Country],$D111,tblSalaries[Job Type],I$19),"no data")</f>
        <v>no data</v>
      </c>
      <c r="J218" s="37">
        <f>IFERROR(AVERAGEIFS(tblSalaries[Years of Experience],tblSalaries[clean Country],$D111,tblSalaries[Job Type],J$19),"no data")</f>
        <v>20</v>
      </c>
      <c r="K218" s="37" t="str">
        <f>IFERROR(AVERAGEIFS(tblSalaries[Years of Experience],tblSalaries[clean Country],$D111,tblSalaries[Job Type],K$19),"no data")</f>
        <v>no data</v>
      </c>
      <c r="L218" s="37" t="str">
        <f>IFERROR(AVERAGEIFS(tblSalaries[Years of Experience],tblSalaries[clean Country],$D111,tblSalaries[Job Type],L$19),"no data")</f>
        <v>no data</v>
      </c>
      <c r="M218" s="37" t="str">
        <f>IFERROR(AVERAGEIFS(tblSalaries[Years of Experience],tblSalaries[clean Country],$D111,tblSalaries[Job Type],M$19),"no data")</f>
        <v>no data</v>
      </c>
      <c r="N218" s="37" t="str">
        <f>IFERROR(AVERAGEIFS(tblSalaries[Years of Experience],tblSalaries[clean Country],$D111,tblSalaries[Job Type],N$19),"no data")</f>
        <v>no data</v>
      </c>
      <c r="O218" s="37" t="str">
        <f>IFERROR(AVERAGEIFS(tblSalaries[Years of Experience],tblSalaries[clean Country],$D111,tblSalaries[Job Type],O$19),"no data")</f>
        <v>no data</v>
      </c>
      <c r="P218"/>
      <c r="Q218"/>
    </row>
    <row r="219" spans="4:17">
      <c r="D219" s="40" t="s">
        <v>46</v>
      </c>
      <c r="E219" s="37">
        <f>IFERROR(AVERAGEIF(tblSalaries[clean Country],D112,tblSalaries[Years of Experience]),"no data")</f>
        <v>13</v>
      </c>
      <c r="F219" s="37" t="str">
        <f>IFERROR(AVERAGEIFS(tblSalaries[Years of Experience],tblSalaries[clean Country],$D112,tblSalaries[Job Type],F$19),"no data")</f>
        <v>no data</v>
      </c>
      <c r="G219" s="37">
        <f>IFERROR(AVERAGEIFS(tblSalaries[Years of Experience],tblSalaries[clean Country],$D112,tblSalaries[Job Type],G$19),"no data")</f>
        <v>20</v>
      </c>
      <c r="H219" s="37" t="str">
        <f>IFERROR(AVERAGEIFS(tblSalaries[Years of Experience],tblSalaries[clean Country],$D112,tblSalaries[Job Type],H$19),"no data")</f>
        <v>no data</v>
      </c>
      <c r="I219" s="37" t="str">
        <f>IFERROR(AVERAGEIFS(tblSalaries[Years of Experience],tblSalaries[clean Country],$D112,tblSalaries[Job Type],I$19),"no data")</f>
        <v>no data</v>
      </c>
      <c r="J219" s="37" t="str">
        <f>IFERROR(AVERAGEIFS(tblSalaries[Years of Experience],tblSalaries[clean Country],$D112,tblSalaries[Job Type],J$19),"no data")</f>
        <v>no data</v>
      </c>
      <c r="K219" s="37" t="str">
        <f>IFERROR(AVERAGEIFS(tblSalaries[Years of Experience],tblSalaries[clean Country],$D112,tblSalaries[Job Type],K$19),"no data")</f>
        <v>no data</v>
      </c>
      <c r="L219" s="37">
        <f>IFERROR(AVERAGEIFS(tblSalaries[Years of Experience],tblSalaries[clean Country],$D112,tblSalaries[Job Type],L$19),"no data")</f>
        <v>6</v>
      </c>
      <c r="M219" s="37" t="str">
        <f>IFERROR(AVERAGEIFS(tblSalaries[Years of Experience],tblSalaries[clean Country],$D112,tblSalaries[Job Type],M$19),"no data")</f>
        <v>no data</v>
      </c>
      <c r="N219" s="37" t="str">
        <f>IFERROR(AVERAGEIFS(tblSalaries[Years of Experience],tblSalaries[clean Country],$D112,tblSalaries[Job Type],N$19),"no data")</f>
        <v>no data</v>
      </c>
      <c r="O219" s="37" t="str">
        <f>IFERROR(AVERAGEIFS(tblSalaries[Years of Experience],tblSalaries[clean Country],$D112,tblSalaries[Job Type],O$19),"no data")</f>
        <v>no data</v>
      </c>
      <c r="P219"/>
      <c r="Q219"/>
    </row>
    <row r="220" spans="4:17">
      <c r="D220" s="40" t="s">
        <v>299</v>
      </c>
      <c r="E220" s="37">
        <f>IFERROR(AVERAGEIF(tblSalaries[clean Country],D113,tblSalaries[Years of Experience]),"no data")</f>
        <v>1</v>
      </c>
      <c r="F220" s="37" t="str">
        <f>IFERROR(AVERAGEIFS(tblSalaries[Years of Experience],tblSalaries[clean Country],$D113,tblSalaries[Job Type],F$19),"no data")</f>
        <v>no data</v>
      </c>
      <c r="G220" s="37" t="str">
        <f>IFERROR(AVERAGEIFS(tblSalaries[Years of Experience],tblSalaries[clean Country],$D113,tblSalaries[Job Type],G$19),"no data")</f>
        <v>no data</v>
      </c>
      <c r="H220" s="37" t="str">
        <f>IFERROR(AVERAGEIFS(tblSalaries[Years of Experience],tblSalaries[clean Country],$D113,tblSalaries[Job Type],H$19),"no data")</f>
        <v>no data</v>
      </c>
      <c r="I220" s="37" t="str">
        <f>IFERROR(AVERAGEIFS(tblSalaries[Years of Experience],tblSalaries[clean Country],$D113,tblSalaries[Job Type],I$19),"no data")</f>
        <v>no data</v>
      </c>
      <c r="J220" s="37" t="str">
        <f>IFERROR(AVERAGEIFS(tblSalaries[Years of Experience],tblSalaries[clean Country],$D113,tblSalaries[Job Type],J$19),"no data")</f>
        <v>no data</v>
      </c>
      <c r="K220" s="37" t="str">
        <f>IFERROR(AVERAGEIFS(tblSalaries[Years of Experience],tblSalaries[clean Country],$D113,tblSalaries[Job Type],K$19),"no data")</f>
        <v>no data</v>
      </c>
      <c r="L220" s="37">
        <f>IFERROR(AVERAGEIFS(tblSalaries[Years of Experience],tblSalaries[clean Country],$D113,tblSalaries[Job Type],L$19),"no data")</f>
        <v>1</v>
      </c>
      <c r="M220" s="37" t="str">
        <f>IFERROR(AVERAGEIFS(tblSalaries[Years of Experience],tblSalaries[clean Country],$D113,tblSalaries[Job Type],M$19),"no data")</f>
        <v>no data</v>
      </c>
      <c r="N220" s="37" t="str">
        <f>IFERROR(AVERAGEIFS(tblSalaries[Years of Experience],tblSalaries[clean Country],$D113,tblSalaries[Job Type],N$19),"no data")</f>
        <v>no data</v>
      </c>
      <c r="O220" s="37" t="str">
        <f>IFERROR(AVERAGEIFS(tblSalaries[Years of Experience],tblSalaries[clean Country],$D113,tblSalaries[Job Type],O$19),"no data")</f>
        <v>no data</v>
      </c>
      <c r="P220"/>
      <c r="Q220"/>
    </row>
    <row r="221" spans="4:17">
      <c r="D221" s="40" t="s">
        <v>1809</v>
      </c>
      <c r="E221" s="37">
        <f>IFERROR(AVERAGEIF(tblSalaries[clean Country],D114,tblSalaries[Years of Experience]),"no data")</f>
        <v>8</v>
      </c>
      <c r="F221" s="37" t="str">
        <f>IFERROR(AVERAGEIFS(tblSalaries[Years of Experience],tblSalaries[clean Country],$D114,tblSalaries[Job Type],F$19),"no data")</f>
        <v>no data</v>
      </c>
      <c r="G221" s="37">
        <f>IFERROR(AVERAGEIFS(tblSalaries[Years of Experience],tblSalaries[clean Country],$D114,tblSalaries[Job Type],G$19),"no data")</f>
        <v>8</v>
      </c>
      <c r="H221" s="37" t="str">
        <f>IFERROR(AVERAGEIFS(tblSalaries[Years of Experience],tblSalaries[clean Country],$D114,tblSalaries[Job Type],H$19),"no data")</f>
        <v>no data</v>
      </c>
      <c r="I221" s="37" t="str">
        <f>IFERROR(AVERAGEIFS(tblSalaries[Years of Experience],tblSalaries[clean Country],$D114,tblSalaries[Job Type],I$19),"no data")</f>
        <v>no data</v>
      </c>
      <c r="J221" s="37" t="str">
        <f>IFERROR(AVERAGEIFS(tblSalaries[Years of Experience],tblSalaries[clean Country],$D114,tblSalaries[Job Type],J$19),"no data")</f>
        <v>no data</v>
      </c>
      <c r="K221" s="37" t="str">
        <f>IFERROR(AVERAGEIFS(tblSalaries[Years of Experience],tblSalaries[clean Country],$D114,tblSalaries[Job Type],K$19),"no data")</f>
        <v>no data</v>
      </c>
      <c r="L221" s="37" t="str">
        <f>IFERROR(AVERAGEIFS(tblSalaries[Years of Experience],tblSalaries[clean Country],$D114,tblSalaries[Job Type],L$19),"no data")</f>
        <v>no data</v>
      </c>
      <c r="M221" s="37" t="str">
        <f>IFERROR(AVERAGEIFS(tblSalaries[Years of Experience],tblSalaries[clean Country],$D114,tblSalaries[Job Type],M$19),"no data")</f>
        <v>no data</v>
      </c>
      <c r="N221" s="37" t="str">
        <f>IFERROR(AVERAGEIFS(tblSalaries[Years of Experience],tblSalaries[clean Country],$D114,tblSalaries[Job Type],N$19),"no data")</f>
        <v>no data</v>
      </c>
      <c r="O221" s="37" t="str">
        <f>IFERROR(AVERAGEIFS(tblSalaries[Years of Experience],tblSalaries[clean Country],$D114,tblSalaries[Job Type],O$19),"no data")</f>
        <v>no data</v>
      </c>
      <c r="P221"/>
      <c r="Q221"/>
    </row>
    <row r="222" spans="4:17">
      <c r="D222" s="40" t="s">
        <v>197</v>
      </c>
      <c r="E222" s="37">
        <f>IFERROR(AVERAGEIF(tblSalaries[clean Country],D115,tblSalaries[Years of Experience]),"no data")</f>
        <v>10</v>
      </c>
      <c r="F222" s="37" t="str">
        <f>IFERROR(AVERAGEIFS(tblSalaries[Years of Experience],tblSalaries[clean Country],$D115,tblSalaries[Job Type],F$19),"no data")</f>
        <v>no data</v>
      </c>
      <c r="G222" s="37">
        <f>IFERROR(AVERAGEIFS(tblSalaries[Years of Experience],tblSalaries[clean Country],$D115,tblSalaries[Job Type],G$19),"no data")</f>
        <v>10</v>
      </c>
      <c r="H222" s="37" t="str">
        <f>IFERROR(AVERAGEIFS(tblSalaries[Years of Experience],tblSalaries[clean Country],$D115,tblSalaries[Job Type],H$19),"no data")</f>
        <v>no data</v>
      </c>
      <c r="I222" s="37" t="str">
        <f>IFERROR(AVERAGEIFS(tblSalaries[Years of Experience],tblSalaries[clean Country],$D115,tblSalaries[Job Type],I$19),"no data")</f>
        <v>no data</v>
      </c>
      <c r="J222" s="37" t="str">
        <f>IFERROR(AVERAGEIFS(tblSalaries[Years of Experience],tblSalaries[clean Country],$D115,tblSalaries[Job Type],J$19),"no data")</f>
        <v>no data</v>
      </c>
      <c r="K222" s="37" t="str">
        <f>IFERROR(AVERAGEIFS(tblSalaries[Years of Experience],tblSalaries[clean Country],$D115,tblSalaries[Job Type],K$19),"no data")</f>
        <v>no data</v>
      </c>
      <c r="L222" s="37" t="str">
        <f>IFERROR(AVERAGEIFS(tblSalaries[Years of Experience],tblSalaries[clean Country],$D115,tblSalaries[Job Type],L$19),"no data")</f>
        <v>no data</v>
      </c>
      <c r="M222" s="37" t="str">
        <f>IFERROR(AVERAGEIFS(tblSalaries[Years of Experience],tblSalaries[clean Country],$D115,tblSalaries[Job Type],M$19),"no data")</f>
        <v>no data</v>
      </c>
      <c r="N222" s="37" t="str">
        <f>IFERROR(AVERAGEIFS(tblSalaries[Years of Experience],tblSalaries[clean Country],$D115,tblSalaries[Job Type],N$19),"no data")</f>
        <v>no data</v>
      </c>
      <c r="O222" s="37" t="str">
        <f>IFERROR(AVERAGEIFS(tblSalaries[Years of Experience],tblSalaries[clean Country],$D115,tblSalaries[Job Type],O$19),"no data")</f>
        <v>no data</v>
      </c>
      <c r="P222"/>
      <c r="Q222"/>
    </row>
    <row r="223" spans="4:17">
      <c r="D223" s="40" t="s">
        <v>179</v>
      </c>
      <c r="E223" s="37">
        <f>IFERROR(AVERAGEIF(tblSalaries[clean Country],D116,tblSalaries[Years of Experience]),"no data")</f>
        <v>9.8214285714285712</v>
      </c>
      <c r="F223" s="37">
        <f>IFERROR(AVERAGEIFS(tblSalaries[Years of Experience],tblSalaries[clean Country],$D116,tblSalaries[Job Type],F$19),"no data")</f>
        <v>7.625</v>
      </c>
      <c r="G223" s="37">
        <f>IFERROR(AVERAGEIFS(tblSalaries[Years of Experience],tblSalaries[clean Country],$D116,tblSalaries[Job Type],G$19),"no data")</f>
        <v>8.5</v>
      </c>
      <c r="H223" s="37" t="str">
        <f>IFERROR(AVERAGEIFS(tblSalaries[Years of Experience],tblSalaries[clean Country],$D116,tblSalaries[Job Type],H$19),"no data")</f>
        <v>no data</v>
      </c>
      <c r="I223" s="37" t="str">
        <f>IFERROR(AVERAGEIFS(tblSalaries[Years of Experience],tblSalaries[clean Country],$D116,tblSalaries[Job Type],I$19),"no data")</f>
        <v>no data</v>
      </c>
      <c r="J223" s="37" t="str">
        <f>IFERROR(AVERAGEIFS(tblSalaries[Years of Experience],tblSalaries[clean Country],$D116,tblSalaries[Job Type],J$19),"no data")</f>
        <v>no data</v>
      </c>
      <c r="K223" s="37">
        <f>IFERROR(AVERAGEIFS(tblSalaries[Years of Experience],tblSalaries[clean Country],$D116,tblSalaries[Job Type],K$19),"no data")</f>
        <v>7</v>
      </c>
      <c r="L223" s="37">
        <f>IFERROR(AVERAGEIFS(tblSalaries[Years of Experience],tblSalaries[clean Country],$D116,tblSalaries[Job Type],L$19),"no data")</f>
        <v>13.2</v>
      </c>
      <c r="M223" s="37" t="str">
        <f>IFERROR(AVERAGEIFS(tblSalaries[Years of Experience],tblSalaries[clean Country],$D116,tblSalaries[Job Type],M$19),"no data")</f>
        <v>no data</v>
      </c>
      <c r="N223" s="37" t="str">
        <f>IFERROR(AVERAGEIFS(tblSalaries[Years of Experience],tblSalaries[clean Country],$D116,tblSalaries[Job Type],N$19),"no data")</f>
        <v>no data</v>
      </c>
      <c r="O223" s="37" t="str">
        <f>IFERROR(AVERAGEIFS(tblSalaries[Years of Experience],tblSalaries[clean Country],$D116,tblSalaries[Job Type],O$19),"no data")</f>
        <v>no data</v>
      </c>
      <c r="P223"/>
      <c r="Q223"/>
    </row>
    <row r="224" spans="4:17">
      <c r="D224" s="40" t="s">
        <v>1458</v>
      </c>
      <c r="E224" s="37">
        <f>IFERROR(AVERAGEIF(tblSalaries[clean Country],D117,tblSalaries[Years of Experience]),"no data")</f>
        <v>17</v>
      </c>
      <c r="F224" s="37" t="str">
        <f>IFERROR(AVERAGEIFS(tblSalaries[Years of Experience],tblSalaries[clean Country],$D117,tblSalaries[Job Type],F$19),"no data")</f>
        <v>no data</v>
      </c>
      <c r="G224" s="37">
        <f>IFERROR(AVERAGEIFS(tblSalaries[Years of Experience],tblSalaries[clean Country],$D117,tblSalaries[Job Type],G$19),"no data")</f>
        <v>17</v>
      </c>
      <c r="H224" s="37" t="str">
        <f>IFERROR(AVERAGEIFS(tblSalaries[Years of Experience],tblSalaries[clean Country],$D117,tblSalaries[Job Type],H$19),"no data")</f>
        <v>no data</v>
      </c>
      <c r="I224" s="37" t="str">
        <f>IFERROR(AVERAGEIFS(tblSalaries[Years of Experience],tblSalaries[clean Country],$D117,tblSalaries[Job Type],I$19),"no data")</f>
        <v>no data</v>
      </c>
      <c r="J224" s="37" t="str">
        <f>IFERROR(AVERAGEIFS(tblSalaries[Years of Experience],tblSalaries[clean Country],$D117,tblSalaries[Job Type],J$19),"no data")</f>
        <v>no data</v>
      </c>
      <c r="K224" s="37" t="str">
        <f>IFERROR(AVERAGEIFS(tblSalaries[Years of Experience],tblSalaries[clean Country],$D117,tblSalaries[Job Type],K$19),"no data")</f>
        <v>no data</v>
      </c>
      <c r="L224" s="37" t="str">
        <f>IFERROR(AVERAGEIFS(tblSalaries[Years of Experience],tblSalaries[clean Country],$D117,tblSalaries[Job Type],L$19),"no data")</f>
        <v>no data</v>
      </c>
      <c r="M224" s="37" t="str">
        <f>IFERROR(AVERAGEIFS(tblSalaries[Years of Experience],tblSalaries[clean Country],$D117,tblSalaries[Job Type],M$19),"no data")</f>
        <v>no data</v>
      </c>
      <c r="N224" s="37" t="str">
        <f>IFERROR(AVERAGEIFS(tblSalaries[Years of Experience],tblSalaries[clean Country],$D117,tblSalaries[Job Type],N$19),"no data")</f>
        <v>no data</v>
      </c>
      <c r="O224" s="37" t="str">
        <f>IFERROR(AVERAGEIFS(tblSalaries[Years of Experience],tblSalaries[clean Country],$D117,tblSalaries[Job Type],O$19),"no data")</f>
        <v>no data</v>
      </c>
      <c r="P224"/>
      <c r="Q224"/>
    </row>
    <row r="225" spans="4:17">
      <c r="D225" s="40" t="s">
        <v>71</v>
      </c>
      <c r="E225" s="37">
        <f>IFERROR(AVERAGEIF(tblSalaries[clean Country],D118,tblSalaries[Years of Experience]),"no data")</f>
        <v>10.382882882882884</v>
      </c>
      <c r="F225" s="37">
        <f>IFERROR(AVERAGEIFS(tblSalaries[Years of Experience],tblSalaries[clean Country],$D118,tblSalaries[Job Type],F$19),"no data")</f>
        <v>11.857142857142858</v>
      </c>
      <c r="G225" s="37">
        <f>IFERROR(AVERAGEIFS(tblSalaries[Years of Experience],tblSalaries[clean Country],$D118,tblSalaries[Job Type],G$19),"no data")</f>
        <v>7.0333333333333332</v>
      </c>
      <c r="H225" s="37">
        <f>IFERROR(AVERAGEIFS(tblSalaries[Years of Experience],tblSalaries[clean Country],$D118,tblSalaries[Job Type],H$19),"no data")</f>
        <v>11.285714285714286</v>
      </c>
      <c r="I225" s="37">
        <f>IFERROR(AVERAGEIFS(tblSalaries[Years of Experience],tblSalaries[clean Country],$D118,tblSalaries[Job Type],I$19),"no data")</f>
        <v>16</v>
      </c>
      <c r="J225" s="37">
        <f>IFERROR(AVERAGEIFS(tblSalaries[Years of Experience],tblSalaries[clean Country],$D118,tblSalaries[Job Type],J$19),"no data")</f>
        <v>17.5</v>
      </c>
      <c r="K225" s="37">
        <f>IFERROR(AVERAGEIFS(tblSalaries[Years of Experience],tblSalaries[clean Country],$D118,tblSalaries[Job Type],K$19),"no data")</f>
        <v>6</v>
      </c>
      <c r="L225" s="37">
        <f>IFERROR(AVERAGEIFS(tblSalaries[Years of Experience],tblSalaries[clean Country],$D118,tblSalaries[Job Type],L$19),"no data")</f>
        <v>13.92</v>
      </c>
      <c r="M225" s="37" t="str">
        <f>IFERROR(AVERAGEIFS(tblSalaries[Years of Experience],tblSalaries[clean Country],$D118,tblSalaries[Job Type],M$19),"no data")</f>
        <v>no data</v>
      </c>
      <c r="N225" s="37">
        <f>IFERROR(AVERAGEIFS(tblSalaries[Years of Experience],tblSalaries[clean Country],$D118,tblSalaries[Job Type],N$19),"no data")</f>
        <v>6.75</v>
      </c>
      <c r="O225" s="37">
        <f>IFERROR(AVERAGEIFS(tblSalaries[Years of Experience],tblSalaries[clean Country],$D118,tblSalaries[Job Type],O$19),"no data")</f>
        <v>12</v>
      </c>
      <c r="P225"/>
      <c r="Q225"/>
    </row>
    <row r="226" spans="4:17">
      <c r="D226" s="40" t="s">
        <v>27</v>
      </c>
      <c r="E226" s="37">
        <f>IFERROR(AVERAGEIF(tblSalaries[clean Country],D119,tblSalaries[Years of Experience]),"no data")</f>
        <v>5</v>
      </c>
      <c r="F226" s="37" t="str">
        <f>IFERROR(AVERAGEIFS(tblSalaries[Years of Experience],tblSalaries[clean Country],$D119,tblSalaries[Job Type],F$19),"no data")</f>
        <v>no data</v>
      </c>
      <c r="G226" s="37" t="str">
        <f>IFERROR(AVERAGEIFS(tblSalaries[Years of Experience],tblSalaries[clean Country],$D119,tblSalaries[Job Type],G$19),"no data")</f>
        <v>no data</v>
      </c>
      <c r="H226" s="37" t="str">
        <f>IFERROR(AVERAGEIFS(tblSalaries[Years of Experience],tblSalaries[clean Country],$D119,tblSalaries[Job Type],H$19),"no data")</f>
        <v>no data</v>
      </c>
      <c r="I226" s="37" t="str">
        <f>IFERROR(AVERAGEIFS(tblSalaries[Years of Experience],tblSalaries[clean Country],$D119,tblSalaries[Job Type],I$19),"no data")</f>
        <v>no data</v>
      </c>
      <c r="J226" s="37" t="str">
        <f>IFERROR(AVERAGEIFS(tblSalaries[Years of Experience],tblSalaries[clean Country],$D119,tblSalaries[Job Type],J$19),"no data")</f>
        <v>no data</v>
      </c>
      <c r="K226" s="37" t="str">
        <f>IFERROR(AVERAGEIFS(tblSalaries[Years of Experience],tblSalaries[clean Country],$D119,tblSalaries[Job Type],K$19),"no data")</f>
        <v>no data</v>
      </c>
      <c r="L226" s="37">
        <f>IFERROR(AVERAGEIFS(tblSalaries[Years of Experience],tblSalaries[clean Country],$D119,tblSalaries[Job Type],L$19),"no data")</f>
        <v>5</v>
      </c>
      <c r="M226" s="37" t="str">
        <f>IFERROR(AVERAGEIFS(tblSalaries[Years of Experience],tblSalaries[clean Country],$D119,tblSalaries[Job Type],M$19),"no data")</f>
        <v>no data</v>
      </c>
      <c r="N226" s="37" t="str">
        <f>IFERROR(AVERAGEIFS(tblSalaries[Years of Experience],tblSalaries[clean Country],$D119,tblSalaries[Job Type],N$19),"no data")</f>
        <v>no data</v>
      </c>
      <c r="O226" s="37" t="str">
        <f>IFERROR(AVERAGEIFS(tblSalaries[Years of Experience],tblSalaries[clean Country],$D119,tblSalaries[Job Type],O$19),"no data")</f>
        <v>no data</v>
      </c>
      <c r="P226"/>
      <c r="Q226"/>
    </row>
    <row r="227" spans="4:17">
      <c r="D227" s="40" t="s">
        <v>989</v>
      </c>
      <c r="E227" s="37">
        <f>IFERROR(AVERAGEIF(tblSalaries[clean Country],D120,tblSalaries[Years of Experience]),"no data")</f>
        <v>10</v>
      </c>
      <c r="F227" s="37" t="str">
        <f>IFERROR(AVERAGEIFS(tblSalaries[Years of Experience],tblSalaries[clean Country],$D120,tblSalaries[Job Type],F$19),"no data")</f>
        <v>no data</v>
      </c>
      <c r="G227" s="37" t="str">
        <f>IFERROR(AVERAGEIFS(tblSalaries[Years of Experience],tblSalaries[clean Country],$D120,tblSalaries[Job Type],G$19),"no data")</f>
        <v>no data</v>
      </c>
      <c r="H227" s="37" t="str">
        <f>IFERROR(AVERAGEIFS(tblSalaries[Years of Experience],tblSalaries[clean Country],$D120,tblSalaries[Job Type],H$19),"no data")</f>
        <v>no data</v>
      </c>
      <c r="I227" s="37" t="str">
        <f>IFERROR(AVERAGEIFS(tblSalaries[Years of Experience],tblSalaries[clean Country],$D120,tblSalaries[Job Type],I$19),"no data")</f>
        <v>no data</v>
      </c>
      <c r="J227" s="37" t="str">
        <f>IFERROR(AVERAGEIFS(tblSalaries[Years of Experience],tblSalaries[clean Country],$D120,tblSalaries[Job Type],J$19),"no data")</f>
        <v>no data</v>
      </c>
      <c r="K227" s="37" t="str">
        <f>IFERROR(AVERAGEIFS(tblSalaries[Years of Experience],tblSalaries[clean Country],$D120,tblSalaries[Job Type],K$19),"no data")</f>
        <v>no data</v>
      </c>
      <c r="L227" s="37">
        <f>IFERROR(AVERAGEIFS(tblSalaries[Years of Experience],tblSalaries[clean Country],$D120,tblSalaries[Job Type],L$19),"no data")</f>
        <v>10</v>
      </c>
      <c r="M227" s="37" t="str">
        <f>IFERROR(AVERAGEIFS(tblSalaries[Years of Experience],tblSalaries[clean Country],$D120,tblSalaries[Job Type],M$19),"no data")</f>
        <v>no data</v>
      </c>
      <c r="N227" s="37" t="str">
        <f>IFERROR(AVERAGEIFS(tblSalaries[Years of Experience],tblSalaries[clean Country],$D120,tblSalaries[Job Type],N$19),"no data")</f>
        <v>no data</v>
      </c>
      <c r="O227" s="37" t="str">
        <f>IFERROR(AVERAGEIFS(tblSalaries[Years of Experience],tblSalaries[clean Country],$D120,tblSalaries[Job Type],O$19),"no data")</f>
        <v>no data</v>
      </c>
      <c r="P227"/>
      <c r="Q227"/>
    </row>
    <row r="228" spans="4:17">
      <c r="D228" s="40" t="s">
        <v>15</v>
      </c>
      <c r="E228" s="37">
        <f>IFERROR(AVERAGEIF(tblSalaries[clean Country],D121,tblSalaries[Years of Experience]),"no data")</f>
        <v>10.292035398230089</v>
      </c>
      <c r="F228" s="37">
        <f>IFERROR(AVERAGEIFS(tblSalaries[Years of Experience],tblSalaries[clean Country],$D121,tblSalaries[Job Type],F$19),"no data")</f>
        <v>8.8695652173913047</v>
      </c>
      <c r="G228" s="37">
        <f>IFERROR(AVERAGEIFS(tblSalaries[Years of Experience],tblSalaries[clean Country],$D121,tblSalaries[Job Type],G$19),"no data")</f>
        <v>8.8244047619047628</v>
      </c>
      <c r="H228" s="37">
        <f>IFERROR(AVERAGEIFS(tblSalaries[Years of Experience],tblSalaries[clean Country],$D121,tblSalaries[Job Type],H$19),"no data")</f>
        <v>10.625</v>
      </c>
      <c r="I228" s="37">
        <f>IFERROR(AVERAGEIFS(tblSalaries[Years of Experience],tblSalaries[clean Country],$D121,tblSalaries[Job Type],I$19),"no data")</f>
        <v>12.714285714285714</v>
      </c>
      <c r="J228" s="37">
        <f>IFERROR(AVERAGEIFS(tblSalaries[Years of Experience],tblSalaries[clean Country],$D121,tblSalaries[Job Type],J$19),"no data")</f>
        <v>15.684210526315789</v>
      </c>
      <c r="K228" s="37">
        <f>IFERROR(AVERAGEIFS(tblSalaries[Years of Experience],tblSalaries[clean Country],$D121,tblSalaries[Job Type],K$19),"no data")</f>
        <v>10.625</v>
      </c>
      <c r="L228" s="37">
        <f>IFERROR(AVERAGEIFS(tblSalaries[Years of Experience],tblSalaries[clean Country],$D121,tblSalaries[Job Type],L$19),"no data")</f>
        <v>11.896103896103897</v>
      </c>
      <c r="M228" s="37">
        <f>IFERROR(AVERAGEIFS(tblSalaries[Years of Experience],tblSalaries[clean Country],$D121,tblSalaries[Job Type],M$19),"no data")</f>
        <v>6</v>
      </c>
      <c r="N228" s="37">
        <f>IFERROR(AVERAGEIFS(tblSalaries[Years of Experience],tblSalaries[clean Country],$D121,tblSalaries[Job Type],N$19),"no data")</f>
        <v>15.5</v>
      </c>
      <c r="O228" s="37">
        <f>IFERROR(AVERAGEIFS(tblSalaries[Years of Experience],tblSalaries[clean Country],$D121,tblSalaries[Job Type],O$19),"no data")</f>
        <v>10.333333333333334</v>
      </c>
      <c r="P228"/>
      <c r="Q228"/>
    </row>
    <row r="229" spans="4:17">
      <c r="D229" s="40" t="s">
        <v>1676</v>
      </c>
      <c r="E229" s="37">
        <f>IFERROR(AVERAGEIF(tblSalaries[clean Country],D122,tblSalaries[Years of Experience]),"no data")</f>
        <v>6</v>
      </c>
      <c r="F229" s="37">
        <f>IFERROR(AVERAGEIFS(tblSalaries[Years of Experience],tblSalaries[clean Country],$D122,tblSalaries[Job Type],F$19),"no data")</f>
        <v>4</v>
      </c>
      <c r="G229" s="37" t="str">
        <f>IFERROR(AVERAGEIFS(tblSalaries[Years of Experience],tblSalaries[clean Country],$D122,tblSalaries[Job Type],G$19),"no data")</f>
        <v>no data</v>
      </c>
      <c r="H229" s="37" t="str">
        <f>IFERROR(AVERAGEIFS(tblSalaries[Years of Experience],tblSalaries[clean Country],$D122,tblSalaries[Job Type],H$19),"no data")</f>
        <v>no data</v>
      </c>
      <c r="I229" s="37" t="str">
        <f>IFERROR(AVERAGEIFS(tblSalaries[Years of Experience],tblSalaries[clean Country],$D122,tblSalaries[Job Type],I$19),"no data")</f>
        <v>no data</v>
      </c>
      <c r="J229" s="37" t="str">
        <f>IFERROR(AVERAGEIFS(tblSalaries[Years of Experience],tblSalaries[clean Country],$D122,tblSalaries[Job Type],J$19),"no data")</f>
        <v>no data</v>
      </c>
      <c r="K229" s="37" t="str">
        <f>IFERROR(AVERAGEIFS(tblSalaries[Years of Experience],tblSalaries[clean Country],$D122,tblSalaries[Job Type],K$19),"no data")</f>
        <v>no data</v>
      </c>
      <c r="L229" s="37">
        <f>IFERROR(AVERAGEIFS(tblSalaries[Years of Experience],tblSalaries[clean Country],$D122,tblSalaries[Job Type],L$19),"no data")</f>
        <v>8</v>
      </c>
      <c r="M229" s="37" t="str">
        <f>IFERROR(AVERAGEIFS(tblSalaries[Years of Experience],tblSalaries[clean Country],$D122,tblSalaries[Job Type],M$19),"no data")</f>
        <v>no data</v>
      </c>
      <c r="N229" s="37" t="str">
        <f>IFERROR(AVERAGEIFS(tblSalaries[Years of Experience],tblSalaries[clean Country],$D122,tblSalaries[Job Type],N$19),"no data")</f>
        <v>no data</v>
      </c>
      <c r="O229" s="37" t="str">
        <f>IFERROR(AVERAGEIFS(tblSalaries[Years of Experience],tblSalaries[clean Country],$D122,tblSalaries[Job Type],O$19),"no data")</f>
        <v>no data</v>
      </c>
      <c r="P229"/>
      <c r="Q229"/>
    </row>
    <row r="230" spans="4:17">
      <c r="D230" s="40" t="s">
        <v>1086</v>
      </c>
      <c r="E230" s="37">
        <f>IFERROR(AVERAGEIF(tblSalaries[clean Country],D123,tblSalaries[Years of Experience]),"no data")</f>
        <v>3.5</v>
      </c>
      <c r="F230" s="37">
        <f>IFERROR(AVERAGEIFS(tblSalaries[Years of Experience],tblSalaries[clean Country],$D123,tblSalaries[Job Type],F$19),"no data")</f>
        <v>3.5</v>
      </c>
      <c r="G230" s="37" t="str">
        <f>IFERROR(AVERAGEIFS(tblSalaries[Years of Experience],tblSalaries[clean Country],$D123,tblSalaries[Job Type],G$19),"no data")</f>
        <v>no data</v>
      </c>
      <c r="H230" s="37" t="str">
        <f>IFERROR(AVERAGEIFS(tblSalaries[Years of Experience],tblSalaries[clean Country],$D123,tblSalaries[Job Type],H$19),"no data")</f>
        <v>no data</v>
      </c>
      <c r="I230" s="37" t="str">
        <f>IFERROR(AVERAGEIFS(tblSalaries[Years of Experience],tblSalaries[clean Country],$D123,tblSalaries[Job Type],I$19),"no data")</f>
        <v>no data</v>
      </c>
      <c r="J230" s="37" t="str">
        <f>IFERROR(AVERAGEIFS(tblSalaries[Years of Experience],tblSalaries[clean Country],$D123,tblSalaries[Job Type],J$19),"no data")</f>
        <v>no data</v>
      </c>
      <c r="K230" s="37" t="str">
        <f>IFERROR(AVERAGEIFS(tblSalaries[Years of Experience],tblSalaries[clean Country],$D123,tblSalaries[Job Type],K$19),"no data")</f>
        <v>no data</v>
      </c>
      <c r="L230" s="37" t="str">
        <f>IFERROR(AVERAGEIFS(tblSalaries[Years of Experience],tblSalaries[clean Country],$D123,tblSalaries[Job Type],L$19),"no data")</f>
        <v>no data</v>
      </c>
      <c r="M230" s="37" t="str">
        <f>IFERROR(AVERAGEIFS(tblSalaries[Years of Experience],tblSalaries[clean Country],$D123,tblSalaries[Job Type],M$19),"no data")</f>
        <v>no data</v>
      </c>
      <c r="N230" s="37" t="str">
        <f>IFERROR(AVERAGEIFS(tblSalaries[Years of Experience],tblSalaries[clean Country],$D123,tblSalaries[Job Type],N$19),"no data")</f>
        <v>no data</v>
      </c>
      <c r="O230" s="37" t="str">
        <f>IFERROR(AVERAGEIFS(tblSalaries[Years of Experience],tblSalaries[clean Country],$D123,tblSalaries[Job Type],O$19),"no data")</f>
        <v>no data</v>
      </c>
      <c r="P230"/>
      <c r="Q230"/>
    </row>
    <row r="231" spans="4:17">
      <c r="D231" s="40" t="s">
        <v>1055</v>
      </c>
      <c r="E231" s="37">
        <f>IFERROR(AVERAGEIF(tblSalaries[clean Country],D124,tblSalaries[Years of Experience]),"no data")</f>
        <v>20</v>
      </c>
      <c r="F231" s="37" t="str">
        <f>IFERROR(AVERAGEIFS(tblSalaries[Years of Experience],tblSalaries[clean Country],$D124,tblSalaries[Job Type],F$19),"no data")</f>
        <v>no data</v>
      </c>
      <c r="G231" s="37">
        <f>IFERROR(AVERAGEIFS(tblSalaries[Years of Experience],tblSalaries[clean Country],$D124,tblSalaries[Job Type],G$19),"no data")</f>
        <v>20</v>
      </c>
      <c r="H231" s="37" t="str">
        <f>IFERROR(AVERAGEIFS(tblSalaries[Years of Experience],tblSalaries[clean Country],$D124,tblSalaries[Job Type],H$19),"no data")</f>
        <v>no data</v>
      </c>
      <c r="I231" s="37" t="str">
        <f>IFERROR(AVERAGEIFS(tblSalaries[Years of Experience],tblSalaries[clean Country],$D124,tblSalaries[Job Type],I$19),"no data")</f>
        <v>no data</v>
      </c>
      <c r="J231" s="37" t="str">
        <f>IFERROR(AVERAGEIFS(tblSalaries[Years of Experience],tblSalaries[clean Country],$D124,tblSalaries[Job Type],J$19),"no data")</f>
        <v>no data</v>
      </c>
      <c r="K231" s="37" t="str">
        <f>IFERROR(AVERAGEIFS(tblSalaries[Years of Experience],tblSalaries[clean Country],$D124,tblSalaries[Job Type],K$19),"no data")</f>
        <v>no data</v>
      </c>
      <c r="L231" s="37" t="str">
        <f>IFERROR(AVERAGEIFS(tblSalaries[Years of Experience],tblSalaries[clean Country],$D124,tblSalaries[Job Type],L$19),"no data")</f>
        <v>no data</v>
      </c>
      <c r="M231" s="37" t="str">
        <f>IFERROR(AVERAGEIFS(tblSalaries[Years of Experience],tblSalaries[clean Country],$D124,tblSalaries[Job Type],M$19),"no data")</f>
        <v>no data</v>
      </c>
      <c r="N231" s="37" t="str">
        <f>IFERROR(AVERAGEIFS(tblSalaries[Years of Experience],tblSalaries[clean Country],$D124,tblSalaries[Job Type],N$19),"no data")</f>
        <v>no data</v>
      </c>
      <c r="O231" s="37" t="str">
        <f>IFERROR(AVERAGEIFS(tblSalaries[Years of Experience],tblSalaries[clean Country],$D124,tblSalaries[Job Type],O$19),"no data")</f>
        <v>no data</v>
      </c>
      <c r="P231"/>
      <c r="Q231"/>
    </row>
    <row r="232" spans="4:17">
      <c r="P232"/>
      <c r="Q232"/>
    </row>
    <row r="233" spans="4:17">
      <c r="D233" s="33" t="s">
        <v>4024</v>
      </c>
      <c r="E233" s="34" t="s">
        <v>4048</v>
      </c>
      <c r="F233" s="34" t="s">
        <v>310</v>
      </c>
      <c r="G233" s="34" t="s">
        <v>20</v>
      </c>
      <c r="H233" s="34" t="s">
        <v>356</v>
      </c>
      <c r="I233" s="34" t="s">
        <v>488</v>
      </c>
      <c r="J233" s="34" t="s">
        <v>4001</v>
      </c>
      <c r="K233" s="34" t="s">
        <v>279</v>
      </c>
      <c r="L233" s="34" t="s">
        <v>52</v>
      </c>
      <c r="M233" s="34" t="s">
        <v>4000</v>
      </c>
      <c r="N233" s="34" t="s">
        <v>3999</v>
      </c>
      <c r="O233" s="34" t="s">
        <v>67</v>
      </c>
      <c r="P233"/>
      <c r="Q233"/>
    </row>
    <row r="234" spans="4:17">
      <c r="D234" s="35" t="s">
        <v>4049</v>
      </c>
      <c r="E234" s="37">
        <f>AVERAGE(tblSalaries[Average hours per day])</f>
        <v>4.8175783324482211</v>
      </c>
      <c r="F234" s="37">
        <f>IFERROR(AVERAGEIFS(tblSalaries[Average hours per day],tblSalaries[Job Type],F$19),0)</f>
        <v>5.1333333333333337</v>
      </c>
      <c r="G234" s="37">
        <f>IFERROR(AVERAGEIFS(tblSalaries[Average hours per day],tblSalaries[Job Type],G$19),0)</f>
        <v>5.1049798115746974</v>
      </c>
      <c r="H234" s="37">
        <f>IFERROR(AVERAGEIFS(tblSalaries[Average hours per day],tblSalaries[Job Type],H$19),0)</f>
        <v>4.6444444444444448</v>
      </c>
      <c r="I234" s="37">
        <f>IFERROR(AVERAGEIFS(tblSalaries[Average hours per day],tblSalaries[Job Type],I$19),0)</f>
        <v>4.9626865671641793</v>
      </c>
      <c r="J234" s="37">
        <f>IFERROR(AVERAGEIFS(tblSalaries[Average hours per day],tblSalaries[Job Type],J$19),0)</f>
        <v>4.24</v>
      </c>
      <c r="K234" s="37">
        <f>IFERROR(AVERAGEIFS(tblSalaries[Average hours per day],tblSalaries[Job Type],K$19),0)</f>
        <v>3.7837837837837838</v>
      </c>
      <c r="L234" s="37">
        <f>IFERROR(AVERAGEIFS(tblSalaries[Average hours per day],tblSalaries[Job Type],L$19),0)</f>
        <v>4.422043010752688</v>
      </c>
      <c r="M234" s="37">
        <f>IFERROR(AVERAGEIFS(tblSalaries[Average hours per day],tblSalaries[Job Type],M$19),0)</f>
        <v>4.0714285714285712</v>
      </c>
      <c r="N234" s="37">
        <f>IFERROR(AVERAGEIFS(tblSalaries[Average hours per day],tblSalaries[Job Type],N$19),0)</f>
        <v>5.9518072289156629</v>
      </c>
      <c r="O234" s="37">
        <f>IFERROR(AVERAGEIFS(tblSalaries[Average hours per day],tblSalaries[Job Type],O$19),0)</f>
        <v>4.8431372549019605</v>
      </c>
      <c r="P234"/>
      <c r="Q234"/>
    </row>
    <row r="235" spans="4:17">
      <c r="D235" s="35" t="s">
        <v>1074</v>
      </c>
      <c r="E235" s="37">
        <f>IFERROR(AVERAGEIF(tblSalaries[clean Country],D21,tblSalaries[Average hours per day]),"no data")</f>
        <v>5</v>
      </c>
      <c r="F235" s="37">
        <f>IFERROR(AVERAGEIFS(tblSalaries[Average hours per day],tblSalaries[clean Country],$D21,tblSalaries[Job Type],F$19),0)</f>
        <v>0</v>
      </c>
      <c r="G235" s="37">
        <f>IFERROR(AVERAGEIFS(tblSalaries[Average hours per day],tblSalaries[clean Country],$D21,tblSalaries[Job Type],G$19),0)</f>
        <v>0</v>
      </c>
      <c r="H235" s="37">
        <f>IFERROR(AVERAGEIFS(tblSalaries[Average hours per day],tblSalaries[clean Country],$D21,tblSalaries[Job Type],H$19),0)</f>
        <v>0</v>
      </c>
      <c r="I235" s="37">
        <f>IFERROR(AVERAGEIFS(tblSalaries[Average hours per day],tblSalaries[clean Country],$D21,tblSalaries[Job Type],I$19),0)</f>
        <v>0</v>
      </c>
      <c r="J235" s="37">
        <f>IFERROR(AVERAGEIFS(tblSalaries[Average hours per day],tblSalaries[clean Country],$D21,tblSalaries[Job Type],J$19),0)</f>
        <v>5</v>
      </c>
      <c r="K235" s="37">
        <f>IFERROR(AVERAGEIFS(tblSalaries[Average hours per day],tblSalaries[clean Country],$D21,tblSalaries[Job Type],K$19),0)</f>
        <v>0</v>
      </c>
      <c r="L235" s="37">
        <f>IFERROR(AVERAGEIFS(tblSalaries[Average hours per day],tblSalaries[clean Country],$D21,tblSalaries[Job Type],L$19),0)</f>
        <v>0</v>
      </c>
      <c r="M235" s="37">
        <f>IFERROR(AVERAGEIFS(tblSalaries[Average hours per day],tblSalaries[clean Country],$D21,tblSalaries[Job Type],M$19),0)</f>
        <v>0</v>
      </c>
      <c r="N235" s="37">
        <f>IFERROR(AVERAGEIFS(tblSalaries[Average hours per day],tblSalaries[clean Country],$D21,tblSalaries[Job Type],N$19),0)</f>
        <v>0</v>
      </c>
      <c r="O235" s="37">
        <f>IFERROR(AVERAGEIFS(tblSalaries[Average hours per day],tblSalaries[clean Country],$D21,tblSalaries[Job Type],O$19),0)</f>
        <v>0</v>
      </c>
      <c r="P235"/>
      <c r="Q235"/>
    </row>
    <row r="236" spans="4:17">
      <c r="D236" s="35" t="s">
        <v>4026</v>
      </c>
      <c r="E236" s="37">
        <f>IFERROR(AVERAGEIF(tblSalaries[clean Country],D22,tblSalaries[Average hours per day]),"no data")</f>
        <v>1.5</v>
      </c>
      <c r="F236" s="37">
        <f>IFERROR(AVERAGEIFS(tblSalaries[Average hours per day],tblSalaries[clean Country],$D22,tblSalaries[Job Type],F$19),0)</f>
        <v>0</v>
      </c>
      <c r="G236" s="37">
        <f>IFERROR(AVERAGEIFS(tblSalaries[Average hours per day],tblSalaries[clean Country],$D22,tblSalaries[Job Type],G$19),0)</f>
        <v>1.5</v>
      </c>
      <c r="H236" s="37">
        <f>IFERROR(AVERAGEIFS(tblSalaries[Average hours per day],tblSalaries[clean Country],$D22,tblSalaries[Job Type],H$19),0)</f>
        <v>0</v>
      </c>
      <c r="I236" s="37">
        <f>IFERROR(AVERAGEIFS(tblSalaries[Average hours per day],tblSalaries[clean Country],$D22,tblSalaries[Job Type],I$19),0)</f>
        <v>0</v>
      </c>
      <c r="J236" s="37">
        <f>IFERROR(AVERAGEIFS(tblSalaries[Average hours per day],tblSalaries[clean Country],$D22,tblSalaries[Job Type],J$19),0)</f>
        <v>0</v>
      </c>
      <c r="K236" s="37">
        <f>IFERROR(AVERAGEIFS(tblSalaries[Average hours per day],tblSalaries[clean Country],$D22,tblSalaries[Job Type],K$19),0)</f>
        <v>0</v>
      </c>
      <c r="L236" s="37">
        <f>IFERROR(AVERAGEIFS(tblSalaries[Average hours per day],tblSalaries[clean Country],$D22,tblSalaries[Job Type],L$19),0)</f>
        <v>0</v>
      </c>
      <c r="M236" s="37">
        <f>IFERROR(AVERAGEIFS(tblSalaries[Average hours per day],tblSalaries[clean Country],$D22,tblSalaries[Job Type],M$19),0)</f>
        <v>0</v>
      </c>
      <c r="N236" s="37">
        <f>IFERROR(AVERAGEIFS(tblSalaries[Average hours per day],tblSalaries[clean Country],$D22,tblSalaries[Job Type],N$19),0)</f>
        <v>0</v>
      </c>
      <c r="O236" s="37">
        <f>IFERROR(AVERAGEIFS(tblSalaries[Average hours per day],tblSalaries[clean Country],$D22,tblSalaries[Job Type],O$19),0)</f>
        <v>0</v>
      </c>
      <c r="P236"/>
      <c r="Q236"/>
    </row>
    <row r="237" spans="4:17">
      <c r="D237" s="35" t="s">
        <v>1331</v>
      </c>
      <c r="E237" s="37">
        <f>IFERROR(AVERAGEIF(tblSalaries[clean Country],D23,tblSalaries[Average hours per day]),"no data")</f>
        <v>5</v>
      </c>
      <c r="F237" s="37">
        <f>IFERROR(AVERAGEIFS(tblSalaries[Average hours per day],tblSalaries[clean Country],$D23,tblSalaries[Job Type],F$19),0)</f>
        <v>0</v>
      </c>
      <c r="G237" s="37">
        <f>IFERROR(AVERAGEIFS(tblSalaries[Average hours per day],tblSalaries[clean Country],$D23,tblSalaries[Job Type],G$19),0)</f>
        <v>0</v>
      </c>
      <c r="H237" s="37">
        <f>IFERROR(AVERAGEIFS(tblSalaries[Average hours per day],tblSalaries[clean Country],$D23,tblSalaries[Job Type],H$19),0)</f>
        <v>0</v>
      </c>
      <c r="I237" s="37">
        <f>IFERROR(AVERAGEIFS(tblSalaries[Average hours per day],tblSalaries[clean Country],$D23,tblSalaries[Job Type],I$19),0)</f>
        <v>0</v>
      </c>
      <c r="J237" s="37">
        <f>IFERROR(AVERAGEIFS(tblSalaries[Average hours per day],tblSalaries[clean Country],$D23,tblSalaries[Job Type],J$19),0)</f>
        <v>0</v>
      </c>
      <c r="K237" s="37">
        <f>IFERROR(AVERAGEIFS(tblSalaries[Average hours per day],tblSalaries[clean Country],$D23,tblSalaries[Job Type],K$19),0)</f>
        <v>0</v>
      </c>
      <c r="L237" s="37">
        <f>IFERROR(AVERAGEIFS(tblSalaries[Average hours per day],tblSalaries[clean Country],$D23,tblSalaries[Job Type],L$19),0)</f>
        <v>5</v>
      </c>
      <c r="M237" s="37">
        <f>IFERROR(AVERAGEIFS(tblSalaries[Average hours per day],tblSalaries[clean Country],$D23,tblSalaries[Job Type],M$19),0)</f>
        <v>0</v>
      </c>
      <c r="N237" s="37">
        <f>IFERROR(AVERAGEIFS(tblSalaries[Average hours per day],tblSalaries[clean Country],$D23,tblSalaries[Job Type],N$19),0)</f>
        <v>0</v>
      </c>
      <c r="O237" s="37">
        <f>IFERROR(AVERAGEIFS(tblSalaries[Average hours per day],tblSalaries[clean Country],$D23,tblSalaries[Job Type],O$19),0)</f>
        <v>0</v>
      </c>
      <c r="P237"/>
      <c r="Q237"/>
    </row>
    <row r="238" spans="4:17">
      <c r="D238" s="35" t="s">
        <v>1860</v>
      </c>
      <c r="E238" s="37">
        <f>IFERROR(AVERAGEIF(tblSalaries[clean Country],D24,tblSalaries[Average hours per day]),"no data")</f>
        <v>8</v>
      </c>
      <c r="F238" s="37">
        <f>IFERROR(AVERAGEIFS(tblSalaries[Average hours per day],tblSalaries[clean Country],$D24,tblSalaries[Job Type],F$19),0)</f>
        <v>0</v>
      </c>
      <c r="G238" s="37">
        <f>IFERROR(AVERAGEIFS(tblSalaries[Average hours per day],tblSalaries[clean Country],$D24,tblSalaries[Job Type],G$19),0)</f>
        <v>0</v>
      </c>
      <c r="H238" s="37">
        <f>IFERROR(AVERAGEIFS(tblSalaries[Average hours per day],tblSalaries[clean Country],$D24,tblSalaries[Job Type],H$19),0)</f>
        <v>0</v>
      </c>
      <c r="I238" s="37">
        <f>IFERROR(AVERAGEIFS(tblSalaries[Average hours per day],tblSalaries[clean Country],$D24,tblSalaries[Job Type],I$19),0)</f>
        <v>0</v>
      </c>
      <c r="J238" s="37">
        <f>IFERROR(AVERAGEIFS(tblSalaries[Average hours per day],tblSalaries[clean Country],$D24,tblSalaries[Job Type],J$19),0)</f>
        <v>0</v>
      </c>
      <c r="K238" s="37">
        <f>IFERROR(AVERAGEIFS(tblSalaries[Average hours per day],tblSalaries[clean Country],$D24,tblSalaries[Job Type],K$19),0)</f>
        <v>0</v>
      </c>
      <c r="L238" s="37">
        <f>IFERROR(AVERAGEIFS(tblSalaries[Average hours per day],tblSalaries[clean Country],$D24,tblSalaries[Job Type],L$19),0)</f>
        <v>0</v>
      </c>
      <c r="M238" s="37">
        <f>IFERROR(AVERAGEIFS(tblSalaries[Average hours per day],tblSalaries[clean Country],$D24,tblSalaries[Job Type],M$19),0)</f>
        <v>0</v>
      </c>
      <c r="N238" s="37">
        <f>IFERROR(AVERAGEIFS(tblSalaries[Average hours per day],tblSalaries[clean Country],$D24,tblSalaries[Job Type],N$19),0)</f>
        <v>8</v>
      </c>
      <c r="O238" s="37">
        <f>IFERROR(AVERAGEIFS(tblSalaries[Average hours per day],tblSalaries[clean Country],$D24,tblSalaries[Job Type],O$19),0)</f>
        <v>0</v>
      </c>
      <c r="P238"/>
      <c r="Q238"/>
    </row>
    <row r="239" spans="4:17">
      <c r="D239" s="35" t="s">
        <v>992</v>
      </c>
      <c r="E239" s="37">
        <f>IFERROR(AVERAGEIF(tblSalaries[clean Country],D25,tblSalaries[Average hours per day]),"no data")</f>
        <v>1.5</v>
      </c>
      <c r="F239" s="37">
        <f>IFERROR(AVERAGEIFS(tblSalaries[Average hours per day],tblSalaries[clean Country],$D25,tblSalaries[Job Type],F$19),0)</f>
        <v>0</v>
      </c>
      <c r="G239" s="37">
        <f>IFERROR(AVERAGEIFS(tblSalaries[Average hours per day],tblSalaries[clean Country],$D25,tblSalaries[Job Type],G$19),0)</f>
        <v>0</v>
      </c>
      <c r="H239" s="37">
        <f>IFERROR(AVERAGEIFS(tblSalaries[Average hours per day],tblSalaries[clean Country],$D25,tblSalaries[Job Type],H$19),0)</f>
        <v>1.5</v>
      </c>
      <c r="I239" s="37">
        <f>IFERROR(AVERAGEIFS(tblSalaries[Average hours per day],tblSalaries[clean Country],$D25,tblSalaries[Job Type],I$19),0)</f>
        <v>0</v>
      </c>
      <c r="J239" s="37">
        <f>IFERROR(AVERAGEIFS(tblSalaries[Average hours per day],tblSalaries[clean Country],$D25,tblSalaries[Job Type],J$19),0)</f>
        <v>0</v>
      </c>
      <c r="K239" s="37">
        <f>IFERROR(AVERAGEIFS(tblSalaries[Average hours per day],tblSalaries[clean Country],$D25,tblSalaries[Job Type],K$19),0)</f>
        <v>0</v>
      </c>
      <c r="L239" s="37">
        <f>IFERROR(AVERAGEIFS(tblSalaries[Average hours per day],tblSalaries[clean Country],$D25,tblSalaries[Job Type],L$19),0)</f>
        <v>0</v>
      </c>
      <c r="M239" s="37">
        <f>IFERROR(AVERAGEIFS(tblSalaries[Average hours per day],tblSalaries[clean Country],$D25,tblSalaries[Job Type],M$19),0)</f>
        <v>0</v>
      </c>
      <c r="N239" s="37">
        <f>IFERROR(AVERAGEIFS(tblSalaries[Average hours per day],tblSalaries[clean Country],$D25,tblSalaries[Job Type],N$19),0)</f>
        <v>0</v>
      </c>
      <c r="O239" s="37">
        <f>IFERROR(AVERAGEIFS(tblSalaries[Average hours per day],tblSalaries[clean Country],$D25,tblSalaries[Job Type],O$19),0)</f>
        <v>0</v>
      </c>
      <c r="P239"/>
      <c r="Q239"/>
    </row>
    <row r="240" spans="4:17">
      <c r="D240" s="35" t="s">
        <v>1126</v>
      </c>
      <c r="E240" s="37">
        <f>IFERROR(AVERAGEIF(tblSalaries[clean Country],D26,tblSalaries[Average hours per day]),"no data")</f>
        <v>8</v>
      </c>
      <c r="F240" s="37">
        <f>IFERROR(AVERAGEIFS(tblSalaries[Average hours per day],tblSalaries[clean Country],$D26,tblSalaries[Job Type],F$19),0)</f>
        <v>0</v>
      </c>
      <c r="G240" s="37">
        <f>IFERROR(AVERAGEIFS(tblSalaries[Average hours per day],tblSalaries[clean Country],$D26,tblSalaries[Job Type],G$19),0)</f>
        <v>0</v>
      </c>
      <c r="H240" s="37">
        <f>IFERROR(AVERAGEIFS(tblSalaries[Average hours per day],tblSalaries[clean Country],$D26,tblSalaries[Job Type],H$19),0)</f>
        <v>0</v>
      </c>
      <c r="I240" s="37">
        <f>IFERROR(AVERAGEIFS(tblSalaries[Average hours per day],tblSalaries[clean Country],$D26,tblSalaries[Job Type],I$19),0)</f>
        <v>0</v>
      </c>
      <c r="J240" s="37">
        <f>IFERROR(AVERAGEIFS(tblSalaries[Average hours per day],tblSalaries[clean Country],$D26,tblSalaries[Job Type],J$19),0)</f>
        <v>0</v>
      </c>
      <c r="K240" s="37">
        <f>IFERROR(AVERAGEIFS(tblSalaries[Average hours per day],tblSalaries[clean Country],$D26,tblSalaries[Job Type],K$19),0)</f>
        <v>0</v>
      </c>
      <c r="L240" s="37">
        <f>IFERROR(AVERAGEIFS(tblSalaries[Average hours per day],tblSalaries[clean Country],$D26,tblSalaries[Job Type],L$19),0)</f>
        <v>8</v>
      </c>
      <c r="M240" s="37">
        <f>IFERROR(AVERAGEIFS(tblSalaries[Average hours per day],tblSalaries[clean Country],$D26,tblSalaries[Job Type],M$19),0)</f>
        <v>0</v>
      </c>
      <c r="N240" s="37">
        <f>IFERROR(AVERAGEIFS(tblSalaries[Average hours per day],tblSalaries[clean Country],$D26,tblSalaries[Job Type],N$19),0)</f>
        <v>0</v>
      </c>
      <c r="O240" s="37">
        <f>IFERROR(AVERAGEIFS(tblSalaries[Average hours per day],tblSalaries[clean Country],$D26,tblSalaries[Job Type],O$19),0)</f>
        <v>0</v>
      </c>
      <c r="P240"/>
      <c r="Q240"/>
    </row>
    <row r="241" spans="4:30">
      <c r="D241" s="35" t="s">
        <v>84</v>
      </c>
      <c r="E241" s="37">
        <f>IFERROR(AVERAGEIF(tblSalaries[clean Country],D27,tblSalaries[Average hours per day]),"no data")</f>
        <v>4.1728395061728394</v>
      </c>
      <c r="F241" s="37">
        <f>IFERROR(AVERAGEIFS(tblSalaries[Average hours per day],tblSalaries[clean Country],$D27,tblSalaries[Job Type],F$19),0)</f>
        <v>5.166666666666667</v>
      </c>
      <c r="G241" s="37">
        <f>IFERROR(AVERAGEIFS(tblSalaries[Average hours per day],tblSalaries[clean Country],$D27,tblSalaries[Job Type],G$19),0)</f>
        <v>4.25</v>
      </c>
      <c r="H241" s="37">
        <f>IFERROR(AVERAGEIFS(tblSalaries[Average hours per day],tblSalaries[clean Country],$D27,tblSalaries[Job Type],H$19),0)</f>
        <v>3.7142857142857144</v>
      </c>
      <c r="I241" s="37">
        <f>IFERROR(AVERAGEIFS(tblSalaries[Average hours per day],tblSalaries[clean Country],$D27,tblSalaries[Job Type],I$19),0)</f>
        <v>3</v>
      </c>
      <c r="J241" s="37">
        <f>IFERROR(AVERAGEIFS(tblSalaries[Average hours per day],tblSalaries[clean Country],$D27,tblSalaries[Job Type],J$19),0)</f>
        <v>6</v>
      </c>
      <c r="K241" s="37">
        <f>IFERROR(AVERAGEIFS(tblSalaries[Average hours per day],tblSalaries[clean Country],$D27,tblSalaries[Job Type],K$19),0)</f>
        <v>2.5</v>
      </c>
      <c r="L241" s="37">
        <f>IFERROR(AVERAGEIFS(tblSalaries[Average hours per day],tblSalaries[clean Country],$D27,tblSalaries[Job Type],L$19),0)</f>
        <v>3.8157894736842106</v>
      </c>
      <c r="M241" s="37">
        <f>IFERROR(AVERAGEIFS(tblSalaries[Average hours per day],tblSalaries[clean Country],$D27,tblSalaries[Job Type],M$19),0)</f>
        <v>0</v>
      </c>
      <c r="N241" s="37">
        <f>IFERROR(AVERAGEIFS(tblSalaries[Average hours per day],tblSalaries[clean Country],$D27,tblSalaries[Job Type],N$19),0)</f>
        <v>5</v>
      </c>
      <c r="O241" s="37">
        <f>IFERROR(AVERAGEIFS(tblSalaries[Average hours per day],tblSalaries[clean Country],$D27,tblSalaries[Job Type],O$19),0)</f>
        <v>5</v>
      </c>
      <c r="P241"/>
      <c r="Q241"/>
    </row>
    <row r="242" spans="4:30">
      <c r="D242" s="35" t="s">
        <v>1519</v>
      </c>
      <c r="E242" s="37">
        <f>IFERROR(AVERAGEIF(tblSalaries[clean Country],D28,tblSalaries[Average hours per day]),"no data")</f>
        <v>5</v>
      </c>
      <c r="F242" s="37">
        <f>IFERROR(AVERAGEIFS(tblSalaries[Average hours per day],tblSalaries[clean Country],$D28,tblSalaries[Job Type],F$19),0)</f>
        <v>0</v>
      </c>
      <c r="G242" s="37">
        <f>IFERROR(AVERAGEIFS(tblSalaries[Average hours per day],tblSalaries[clean Country],$D28,tblSalaries[Job Type],G$19),0)</f>
        <v>0</v>
      </c>
      <c r="H242" s="37">
        <f>IFERROR(AVERAGEIFS(tblSalaries[Average hours per day],tblSalaries[clean Country],$D28,tblSalaries[Job Type],H$19),0)</f>
        <v>0</v>
      </c>
      <c r="I242" s="37">
        <f>IFERROR(AVERAGEIFS(tblSalaries[Average hours per day],tblSalaries[clean Country],$D28,tblSalaries[Job Type],I$19),0)</f>
        <v>0</v>
      </c>
      <c r="J242" s="37">
        <f>IFERROR(AVERAGEIFS(tblSalaries[Average hours per day],tblSalaries[clean Country],$D28,tblSalaries[Job Type],J$19),0)</f>
        <v>0</v>
      </c>
      <c r="K242" s="37">
        <f>IFERROR(AVERAGEIFS(tblSalaries[Average hours per day],tblSalaries[clean Country],$D28,tblSalaries[Job Type],K$19),0)</f>
        <v>0</v>
      </c>
      <c r="L242" s="37">
        <f>IFERROR(AVERAGEIFS(tblSalaries[Average hours per day],tblSalaries[clean Country],$D28,tblSalaries[Job Type],L$19),0)</f>
        <v>5</v>
      </c>
      <c r="M242" s="37">
        <f>IFERROR(AVERAGEIFS(tblSalaries[Average hours per day],tblSalaries[clean Country],$D28,tblSalaries[Job Type],M$19),0)</f>
        <v>0</v>
      </c>
      <c r="N242" s="37">
        <f>IFERROR(AVERAGEIFS(tblSalaries[Average hours per day],tblSalaries[clean Country],$D28,tblSalaries[Job Type],N$19),0)</f>
        <v>0</v>
      </c>
      <c r="O242" s="37">
        <f>IFERROR(AVERAGEIFS(tblSalaries[Average hours per day],tblSalaries[clean Country],$D28,tblSalaries[Job Type],O$19),0)</f>
        <v>0</v>
      </c>
      <c r="P242"/>
      <c r="Q242"/>
    </row>
    <row r="243" spans="4:30">
      <c r="D243" s="35" t="s">
        <v>1773</v>
      </c>
      <c r="E243" s="37">
        <f>IFERROR(AVERAGEIF(tblSalaries[clean Country],D29,tblSalaries[Average hours per day]),"no data")</f>
        <v>5</v>
      </c>
      <c r="F243" s="37">
        <f>IFERROR(AVERAGEIFS(tblSalaries[Average hours per day],tblSalaries[clean Country],$D29,tblSalaries[Job Type],F$19),0)</f>
        <v>0</v>
      </c>
      <c r="G243" s="37">
        <f>IFERROR(AVERAGEIFS(tblSalaries[Average hours per day],tblSalaries[clean Country],$D29,tblSalaries[Job Type],G$19),0)</f>
        <v>0</v>
      </c>
      <c r="H243" s="37">
        <f>IFERROR(AVERAGEIFS(tblSalaries[Average hours per day],tblSalaries[clean Country],$D29,tblSalaries[Job Type],H$19),0)</f>
        <v>5</v>
      </c>
      <c r="I243" s="37">
        <f>IFERROR(AVERAGEIFS(tblSalaries[Average hours per day],tblSalaries[clean Country],$D29,tblSalaries[Job Type],I$19),0)</f>
        <v>0</v>
      </c>
      <c r="J243" s="37">
        <f>IFERROR(AVERAGEIFS(tblSalaries[Average hours per day],tblSalaries[clean Country],$D29,tblSalaries[Job Type],J$19),0)</f>
        <v>0</v>
      </c>
      <c r="K243" s="37">
        <f>IFERROR(AVERAGEIFS(tblSalaries[Average hours per day],tblSalaries[clean Country],$D29,tblSalaries[Job Type],K$19),0)</f>
        <v>0</v>
      </c>
      <c r="L243" s="37">
        <f>IFERROR(AVERAGEIFS(tblSalaries[Average hours per day],tblSalaries[clean Country],$D29,tblSalaries[Job Type],L$19),0)</f>
        <v>0</v>
      </c>
      <c r="M243" s="37">
        <f>IFERROR(AVERAGEIFS(tblSalaries[Average hours per day],tblSalaries[clean Country],$D29,tblSalaries[Job Type],M$19),0)</f>
        <v>0</v>
      </c>
      <c r="N243" s="37">
        <f>IFERROR(AVERAGEIFS(tblSalaries[Average hours per day],tblSalaries[clean Country],$D29,tblSalaries[Job Type],N$19),0)</f>
        <v>0</v>
      </c>
      <c r="O243" s="37">
        <f>IFERROR(AVERAGEIFS(tblSalaries[Average hours per day],tblSalaries[clean Country],$D29,tblSalaries[Job Type],O$19),0)</f>
        <v>0</v>
      </c>
      <c r="P243"/>
      <c r="Q243"/>
    </row>
    <row r="244" spans="4:30">
      <c r="D244" s="35" t="s">
        <v>1951</v>
      </c>
      <c r="E244" s="37">
        <f>IFERROR(AVERAGEIF(tblSalaries[clean Country],D30,tblSalaries[Average hours per day]),"no data")</f>
        <v>8</v>
      </c>
      <c r="F244" s="37">
        <f>IFERROR(AVERAGEIFS(tblSalaries[Average hours per day],tblSalaries[clean Country],$D30,tblSalaries[Job Type],F$19),0)</f>
        <v>0</v>
      </c>
      <c r="G244" s="37">
        <f>IFERROR(AVERAGEIFS(tblSalaries[Average hours per day],tblSalaries[clean Country],$D30,tblSalaries[Job Type],G$19),0)</f>
        <v>8</v>
      </c>
      <c r="H244" s="37">
        <f>IFERROR(AVERAGEIFS(tblSalaries[Average hours per day],tblSalaries[clean Country],$D30,tblSalaries[Job Type],H$19),0)</f>
        <v>0</v>
      </c>
      <c r="I244" s="37">
        <f>IFERROR(AVERAGEIFS(tblSalaries[Average hours per day],tblSalaries[clean Country],$D30,tblSalaries[Job Type],I$19),0)</f>
        <v>0</v>
      </c>
      <c r="J244" s="37">
        <f>IFERROR(AVERAGEIFS(tblSalaries[Average hours per day],tblSalaries[clean Country],$D30,tblSalaries[Job Type],J$19),0)</f>
        <v>0</v>
      </c>
      <c r="K244" s="37">
        <f>IFERROR(AVERAGEIFS(tblSalaries[Average hours per day],tblSalaries[clean Country],$D30,tblSalaries[Job Type],K$19),0)</f>
        <v>0</v>
      </c>
      <c r="L244" s="37">
        <f>IFERROR(AVERAGEIFS(tblSalaries[Average hours per day],tblSalaries[clean Country],$D30,tblSalaries[Job Type],L$19),0)</f>
        <v>0</v>
      </c>
      <c r="M244" s="37">
        <f>IFERROR(AVERAGEIFS(tblSalaries[Average hours per day],tblSalaries[clean Country],$D30,tblSalaries[Job Type],M$19),0)</f>
        <v>0</v>
      </c>
      <c r="N244" s="37">
        <f>IFERROR(AVERAGEIFS(tblSalaries[Average hours per day],tblSalaries[clean Country],$D30,tblSalaries[Job Type],N$19),0)</f>
        <v>0</v>
      </c>
      <c r="O244" s="37">
        <f>IFERROR(AVERAGEIFS(tblSalaries[Average hours per day],tblSalaries[clean Country],$D30,tblSalaries[Job Type],O$19),0)</f>
        <v>0</v>
      </c>
      <c r="P244"/>
      <c r="Q244"/>
    </row>
    <row r="245" spans="4:30">
      <c r="D245" s="35" t="s">
        <v>425</v>
      </c>
      <c r="E245" s="37">
        <f>IFERROR(AVERAGEIF(tblSalaries[clean Country],D31,tblSalaries[Average hours per day]),"no data")</f>
        <v>2</v>
      </c>
      <c r="F245" s="37">
        <f>IFERROR(AVERAGEIFS(tblSalaries[Average hours per day],tblSalaries[clean Country],$D31,tblSalaries[Job Type],F$19),0)</f>
        <v>0</v>
      </c>
      <c r="G245" s="37">
        <f>IFERROR(AVERAGEIFS(tblSalaries[Average hours per day],tblSalaries[clean Country],$D31,tblSalaries[Job Type],G$19),0)</f>
        <v>2</v>
      </c>
      <c r="H245" s="37">
        <f>IFERROR(AVERAGEIFS(tblSalaries[Average hours per day],tblSalaries[clean Country],$D31,tblSalaries[Job Type],H$19),0)</f>
        <v>0</v>
      </c>
      <c r="I245" s="37">
        <f>IFERROR(AVERAGEIFS(tblSalaries[Average hours per day],tblSalaries[clean Country],$D31,tblSalaries[Job Type],I$19),0)</f>
        <v>0</v>
      </c>
      <c r="J245" s="37">
        <f>IFERROR(AVERAGEIFS(tblSalaries[Average hours per day],tblSalaries[clean Country],$D31,tblSalaries[Job Type],J$19),0)</f>
        <v>0</v>
      </c>
      <c r="K245" s="37">
        <f>IFERROR(AVERAGEIFS(tblSalaries[Average hours per day],tblSalaries[clean Country],$D31,tblSalaries[Job Type],K$19),0)</f>
        <v>0</v>
      </c>
      <c r="L245" s="37">
        <f>IFERROR(AVERAGEIFS(tblSalaries[Average hours per day],tblSalaries[clean Country],$D31,tblSalaries[Job Type],L$19),0)</f>
        <v>0</v>
      </c>
      <c r="M245" s="37">
        <f>IFERROR(AVERAGEIFS(tblSalaries[Average hours per day],tblSalaries[clean Country],$D31,tblSalaries[Job Type],M$19),0)</f>
        <v>0</v>
      </c>
      <c r="N245" s="37">
        <f>IFERROR(AVERAGEIFS(tblSalaries[Average hours per day],tblSalaries[clean Country],$D31,tblSalaries[Job Type],N$19),0)</f>
        <v>0</v>
      </c>
      <c r="O245" s="37">
        <f>IFERROR(AVERAGEIFS(tblSalaries[Average hours per day],tblSalaries[clean Country],$D31,tblSalaries[Job Type],O$19),0)</f>
        <v>0</v>
      </c>
      <c r="P245"/>
      <c r="Q245"/>
    </row>
    <row r="246" spans="4:30">
      <c r="D246" s="35" t="s">
        <v>59</v>
      </c>
      <c r="E246" s="37">
        <f>IFERROR(AVERAGEIF(tblSalaries[clean Country],D32,tblSalaries[Average hours per day]),"no data")</f>
        <v>3.5</v>
      </c>
      <c r="F246" s="37">
        <f>IFERROR(AVERAGEIFS(tblSalaries[Average hours per day],tblSalaries[clean Country],$D32,tblSalaries[Job Type],F$19),0)</f>
        <v>0</v>
      </c>
      <c r="G246" s="37">
        <f>IFERROR(AVERAGEIFS(tblSalaries[Average hours per day],tblSalaries[clean Country],$D32,tblSalaries[Job Type],G$19),0)</f>
        <v>3</v>
      </c>
      <c r="H246" s="37">
        <f>IFERROR(AVERAGEIFS(tblSalaries[Average hours per day],tblSalaries[clean Country],$D32,tblSalaries[Job Type],H$19),0)</f>
        <v>0</v>
      </c>
      <c r="I246" s="37">
        <f>IFERROR(AVERAGEIFS(tblSalaries[Average hours per day],tblSalaries[clean Country],$D32,tblSalaries[Job Type],I$19),0)</f>
        <v>0</v>
      </c>
      <c r="J246" s="37">
        <f>IFERROR(AVERAGEIFS(tblSalaries[Average hours per day],tblSalaries[clean Country],$D32,tblSalaries[Job Type],J$19),0)</f>
        <v>0</v>
      </c>
      <c r="K246" s="37">
        <f>IFERROR(AVERAGEIFS(tblSalaries[Average hours per day],tblSalaries[clean Country],$D32,tblSalaries[Job Type],K$19),0)</f>
        <v>0</v>
      </c>
      <c r="L246" s="37">
        <f>IFERROR(AVERAGEIFS(tblSalaries[Average hours per day],tblSalaries[clean Country],$D32,tblSalaries[Job Type],L$19),0)</f>
        <v>5</v>
      </c>
      <c r="M246" s="37">
        <f>IFERROR(AVERAGEIFS(tblSalaries[Average hours per day],tblSalaries[clean Country],$D32,tblSalaries[Job Type],M$19),0)</f>
        <v>0</v>
      </c>
      <c r="N246" s="37">
        <f>IFERROR(AVERAGEIFS(tblSalaries[Average hours per day],tblSalaries[clean Country],$D32,tblSalaries[Job Type],N$19),0)</f>
        <v>0</v>
      </c>
      <c r="O246" s="37">
        <f>IFERROR(AVERAGEIFS(tblSalaries[Average hours per day],tblSalaries[clean Country],$D32,tblSalaries[Job Type],O$19),0)</f>
        <v>0</v>
      </c>
      <c r="P246"/>
      <c r="Q246"/>
    </row>
    <row r="247" spans="4:30">
      <c r="D247" s="35" t="s">
        <v>292</v>
      </c>
      <c r="E247" s="37">
        <f>IFERROR(AVERAGEIF(tblSalaries[clean Country],D33,tblSalaries[Average hours per day]),"no data")</f>
        <v>5</v>
      </c>
      <c r="F247" s="37">
        <f>IFERROR(AVERAGEIFS(tblSalaries[Average hours per day],tblSalaries[clean Country],$D33,tblSalaries[Job Type],F$19),0)</f>
        <v>5</v>
      </c>
      <c r="G247" s="37">
        <f>IFERROR(AVERAGEIFS(tblSalaries[Average hours per day],tblSalaries[clean Country],$D33,tblSalaries[Job Type],G$19),0)</f>
        <v>0</v>
      </c>
      <c r="H247" s="37">
        <f>IFERROR(AVERAGEIFS(tblSalaries[Average hours per day],tblSalaries[clean Country],$D33,tblSalaries[Job Type],H$19),0)</f>
        <v>0</v>
      </c>
      <c r="I247" s="37">
        <f>IFERROR(AVERAGEIFS(tblSalaries[Average hours per day],tblSalaries[clean Country],$D33,tblSalaries[Job Type],I$19),0)</f>
        <v>0</v>
      </c>
      <c r="J247" s="37">
        <f>IFERROR(AVERAGEIFS(tblSalaries[Average hours per day],tblSalaries[clean Country],$D33,tblSalaries[Job Type],J$19),0)</f>
        <v>0</v>
      </c>
      <c r="K247" s="37">
        <f>IFERROR(AVERAGEIFS(tblSalaries[Average hours per day],tblSalaries[clean Country],$D33,tblSalaries[Job Type],K$19),0)</f>
        <v>0</v>
      </c>
      <c r="L247" s="37">
        <f>IFERROR(AVERAGEIFS(tblSalaries[Average hours per day],tblSalaries[clean Country],$D33,tblSalaries[Job Type],L$19),0)</f>
        <v>0</v>
      </c>
      <c r="M247" s="37">
        <f>IFERROR(AVERAGEIFS(tblSalaries[Average hours per day],tblSalaries[clean Country],$D33,tblSalaries[Job Type],M$19),0)</f>
        <v>0</v>
      </c>
      <c r="N247" s="37">
        <f>IFERROR(AVERAGEIFS(tblSalaries[Average hours per day],tblSalaries[clean Country],$D33,tblSalaries[Job Type],N$19),0)</f>
        <v>0</v>
      </c>
      <c r="O247" s="37">
        <f>IFERROR(AVERAGEIFS(tblSalaries[Average hours per day],tblSalaries[clean Country],$D33,tblSalaries[Job Type],O$19),0)</f>
        <v>0</v>
      </c>
      <c r="P247"/>
      <c r="Q247"/>
    </row>
    <row r="248" spans="4:30">
      <c r="D248" s="35" t="s">
        <v>851</v>
      </c>
      <c r="E248" s="37">
        <f>IFERROR(AVERAGEIF(tblSalaries[clean Country],D34,tblSalaries[Average hours per day]),"no data")</f>
        <v>5</v>
      </c>
      <c r="F248" s="37">
        <f>IFERROR(AVERAGEIFS(tblSalaries[Average hours per day],tblSalaries[clean Country],$D34,tblSalaries[Job Type],F$19),0)</f>
        <v>0</v>
      </c>
      <c r="G248" s="37">
        <f>IFERROR(AVERAGEIFS(tblSalaries[Average hours per day],tblSalaries[clean Country],$D34,tblSalaries[Job Type],G$19),0)</f>
        <v>5</v>
      </c>
      <c r="H248" s="37">
        <f>IFERROR(AVERAGEIFS(tblSalaries[Average hours per day],tblSalaries[clean Country],$D34,tblSalaries[Job Type],H$19),0)</f>
        <v>0</v>
      </c>
      <c r="I248" s="37">
        <f>IFERROR(AVERAGEIFS(tblSalaries[Average hours per day],tblSalaries[clean Country],$D34,tblSalaries[Job Type],I$19),0)</f>
        <v>0</v>
      </c>
      <c r="J248" s="37">
        <f>IFERROR(AVERAGEIFS(tblSalaries[Average hours per day],tblSalaries[clean Country],$D34,tblSalaries[Job Type],J$19),0)</f>
        <v>0</v>
      </c>
      <c r="K248" s="37">
        <f>IFERROR(AVERAGEIFS(tblSalaries[Average hours per day],tblSalaries[clean Country],$D34,tblSalaries[Job Type],K$19),0)</f>
        <v>0</v>
      </c>
      <c r="L248" s="37">
        <f>IFERROR(AVERAGEIFS(tblSalaries[Average hours per day],tblSalaries[clean Country],$D34,tblSalaries[Job Type],L$19),0)</f>
        <v>0</v>
      </c>
      <c r="M248" s="37">
        <f>IFERROR(AVERAGEIFS(tblSalaries[Average hours per day],tblSalaries[clean Country],$D34,tblSalaries[Job Type],M$19),0)</f>
        <v>0</v>
      </c>
      <c r="N248" s="37">
        <f>IFERROR(AVERAGEIFS(tblSalaries[Average hours per day],tblSalaries[clean Country],$D34,tblSalaries[Job Type],N$19),0)</f>
        <v>0</v>
      </c>
      <c r="O248" s="37">
        <f>IFERROR(AVERAGEIFS(tblSalaries[Average hours per day],tblSalaries[clean Country],$D34,tblSalaries[Job Type],O$19),0)</f>
        <v>0</v>
      </c>
      <c r="P248"/>
      <c r="Q248"/>
    </row>
    <row r="249" spans="4:30">
      <c r="D249" s="35" t="s">
        <v>1671</v>
      </c>
      <c r="E249" s="37">
        <f>IFERROR(AVERAGEIF(tblSalaries[clean Country],D35,tblSalaries[Average hours per day]),"no data")</f>
        <v>8</v>
      </c>
      <c r="F249" s="37">
        <f>IFERROR(AVERAGEIFS(tblSalaries[Average hours per day],tblSalaries[clean Country],$D35,tblSalaries[Job Type],F$19),0)</f>
        <v>0</v>
      </c>
      <c r="G249" s="37">
        <f>IFERROR(AVERAGEIFS(tblSalaries[Average hours per day],tblSalaries[clean Country],$D35,tblSalaries[Job Type],G$19),0)</f>
        <v>8</v>
      </c>
      <c r="H249" s="37">
        <f>IFERROR(AVERAGEIFS(tblSalaries[Average hours per day],tblSalaries[clean Country],$D35,tblSalaries[Job Type],H$19),0)</f>
        <v>0</v>
      </c>
      <c r="I249" s="37">
        <f>IFERROR(AVERAGEIFS(tblSalaries[Average hours per day],tblSalaries[clean Country],$D35,tblSalaries[Job Type],I$19),0)</f>
        <v>0</v>
      </c>
      <c r="J249" s="37">
        <f>IFERROR(AVERAGEIFS(tblSalaries[Average hours per day],tblSalaries[clean Country],$D35,tblSalaries[Job Type],J$19),0)</f>
        <v>0</v>
      </c>
      <c r="K249" s="37">
        <f>IFERROR(AVERAGEIFS(tblSalaries[Average hours per day],tblSalaries[clean Country],$D35,tblSalaries[Job Type],K$19),0)</f>
        <v>0</v>
      </c>
      <c r="L249" s="37">
        <f>IFERROR(AVERAGEIFS(tblSalaries[Average hours per day],tblSalaries[clean Country],$D35,tblSalaries[Job Type],L$19),0)</f>
        <v>0</v>
      </c>
      <c r="M249" s="37">
        <f>IFERROR(AVERAGEIFS(tblSalaries[Average hours per day],tblSalaries[clean Country],$D35,tblSalaries[Job Type],M$19),0)</f>
        <v>0</v>
      </c>
      <c r="N249" s="37">
        <f>IFERROR(AVERAGEIFS(tblSalaries[Average hours per day],tblSalaries[clean Country],$D35,tblSalaries[Job Type],N$19),0)</f>
        <v>0</v>
      </c>
      <c r="O249" s="37">
        <f>IFERROR(AVERAGEIFS(tblSalaries[Average hours per day],tblSalaries[clean Country],$D35,tblSalaries[Job Type],O$19),0)</f>
        <v>0</v>
      </c>
      <c r="P249"/>
      <c r="Q249"/>
    </row>
    <row r="250" spans="4:30">
      <c r="D250" s="35" t="s">
        <v>111</v>
      </c>
      <c r="E250" s="37">
        <f>IFERROR(AVERAGEIF(tblSalaries[clean Country],D36,tblSalaries[Average hours per day]),"no data")</f>
        <v>8</v>
      </c>
      <c r="F250" s="37">
        <f>IFERROR(AVERAGEIFS(tblSalaries[Average hours per day],tblSalaries[clean Country],$D36,tblSalaries[Job Type],F$19),0)</f>
        <v>0</v>
      </c>
      <c r="G250" s="37">
        <f>IFERROR(AVERAGEIFS(tblSalaries[Average hours per day],tblSalaries[clean Country],$D36,tblSalaries[Job Type],G$19),0)</f>
        <v>8</v>
      </c>
      <c r="H250" s="37">
        <f>IFERROR(AVERAGEIFS(tblSalaries[Average hours per day],tblSalaries[clean Country],$D36,tblSalaries[Job Type],H$19),0)</f>
        <v>0</v>
      </c>
      <c r="I250" s="37">
        <f>IFERROR(AVERAGEIFS(tblSalaries[Average hours per day],tblSalaries[clean Country],$D36,tblSalaries[Job Type],I$19),0)</f>
        <v>0</v>
      </c>
      <c r="J250" s="37">
        <f>IFERROR(AVERAGEIFS(tblSalaries[Average hours per day],tblSalaries[clean Country],$D36,tblSalaries[Job Type],J$19),0)</f>
        <v>0</v>
      </c>
      <c r="K250" s="37">
        <f>IFERROR(AVERAGEIFS(tblSalaries[Average hours per day],tblSalaries[clean Country],$D36,tblSalaries[Job Type],K$19),0)</f>
        <v>0</v>
      </c>
      <c r="L250" s="37">
        <f>IFERROR(AVERAGEIFS(tblSalaries[Average hours per day],tblSalaries[clean Country],$D36,tblSalaries[Job Type],L$19),0)</f>
        <v>8</v>
      </c>
      <c r="M250" s="37">
        <f>IFERROR(AVERAGEIFS(tblSalaries[Average hours per day],tblSalaries[clean Country],$D36,tblSalaries[Job Type],M$19),0)</f>
        <v>0</v>
      </c>
      <c r="N250" s="37">
        <f>IFERROR(AVERAGEIFS(tblSalaries[Average hours per day],tblSalaries[clean Country],$D36,tblSalaries[Job Type],N$19),0)</f>
        <v>0</v>
      </c>
      <c r="O250" s="37">
        <f>IFERROR(AVERAGEIFS(tblSalaries[Average hours per day],tblSalaries[clean Country],$D36,tblSalaries[Job Type],O$19),0)</f>
        <v>0</v>
      </c>
      <c r="P250"/>
      <c r="Q250"/>
      <c r="R250" s="33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 spans="4:30">
      <c r="D251" s="35" t="s">
        <v>143</v>
      </c>
      <c r="E251" s="37">
        <f>IFERROR(AVERAGEIF(tblSalaries[clean Country],D37,tblSalaries[Average hours per day]),"no data")</f>
        <v>5.2647058823529411</v>
      </c>
      <c r="F251" s="37">
        <f>IFERROR(AVERAGEIFS(tblSalaries[Average hours per day],tblSalaries[clean Country],$D37,tblSalaries[Job Type],F$19),0)</f>
        <v>0</v>
      </c>
      <c r="G251" s="37">
        <f>IFERROR(AVERAGEIFS(tblSalaries[Average hours per day],tblSalaries[clean Country],$D37,tblSalaries[Job Type],G$19),0)</f>
        <v>5.7727272727272725</v>
      </c>
      <c r="H251" s="37">
        <f>IFERROR(AVERAGEIFS(tblSalaries[Average hours per day],tblSalaries[clean Country],$D37,tblSalaries[Job Type],H$19),0)</f>
        <v>6.5</v>
      </c>
      <c r="I251" s="37">
        <f>IFERROR(AVERAGEIFS(tblSalaries[Average hours per day],tblSalaries[clean Country],$D37,tblSalaries[Job Type],I$19),0)</f>
        <v>5</v>
      </c>
      <c r="J251" s="37">
        <f>IFERROR(AVERAGEIFS(tblSalaries[Average hours per day],tblSalaries[clean Country],$D37,tblSalaries[Job Type],J$19),0)</f>
        <v>0</v>
      </c>
      <c r="K251" s="37">
        <f>IFERROR(AVERAGEIFS(tblSalaries[Average hours per day],tblSalaries[clean Country],$D37,tblSalaries[Job Type],K$19),0)</f>
        <v>3.25</v>
      </c>
      <c r="L251" s="37">
        <f>IFERROR(AVERAGEIFS(tblSalaries[Average hours per day],tblSalaries[clean Country],$D37,tblSalaries[Job Type],L$19),0)</f>
        <v>1.5</v>
      </c>
      <c r="M251" s="37">
        <f>IFERROR(AVERAGEIFS(tblSalaries[Average hours per day],tblSalaries[clean Country],$D37,tblSalaries[Job Type],M$19),0)</f>
        <v>0</v>
      </c>
      <c r="N251" s="37">
        <f>IFERROR(AVERAGEIFS(tblSalaries[Average hours per day],tblSalaries[clean Country],$D37,tblSalaries[Job Type],N$19),0)</f>
        <v>0</v>
      </c>
      <c r="O251" s="37">
        <f>IFERROR(AVERAGEIFS(tblSalaries[Average hours per day],tblSalaries[clean Country],$D37,tblSalaries[Job Type],O$19),0)</f>
        <v>0</v>
      </c>
      <c r="P251"/>
      <c r="Q251"/>
      <c r="R251" s="35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</row>
    <row r="252" spans="4:30">
      <c r="D252" s="35" t="s">
        <v>1707</v>
      </c>
      <c r="E252" s="37">
        <f>IFERROR(AVERAGEIF(tblSalaries[clean Country],D38,tblSalaries[Average hours per day]),"no data")</f>
        <v>8</v>
      </c>
      <c r="F252" s="37">
        <f>IFERROR(AVERAGEIFS(tblSalaries[Average hours per day],tblSalaries[clean Country],$D38,tblSalaries[Job Type],F$19),0)</f>
        <v>0</v>
      </c>
      <c r="G252" s="37">
        <f>IFERROR(AVERAGEIFS(tblSalaries[Average hours per day],tblSalaries[clean Country],$D38,tblSalaries[Job Type],G$19),0)</f>
        <v>8</v>
      </c>
      <c r="H252" s="37">
        <f>IFERROR(AVERAGEIFS(tblSalaries[Average hours per day],tblSalaries[clean Country],$D38,tblSalaries[Job Type],H$19),0)</f>
        <v>0</v>
      </c>
      <c r="I252" s="37">
        <f>IFERROR(AVERAGEIFS(tblSalaries[Average hours per day],tblSalaries[clean Country],$D38,tblSalaries[Job Type],I$19),0)</f>
        <v>0</v>
      </c>
      <c r="J252" s="37">
        <f>IFERROR(AVERAGEIFS(tblSalaries[Average hours per day],tblSalaries[clean Country],$D38,tblSalaries[Job Type],J$19),0)</f>
        <v>0</v>
      </c>
      <c r="K252" s="37">
        <f>IFERROR(AVERAGEIFS(tblSalaries[Average hours per day],tblSalaries[clean Country],$D38,tblSalaries[Job Type],K$19),0)</f>
        <v>0</v>
      </c>
      <c r="L252" s="37">
        <f>IFERROR(AVERAGEIFS(tblSalaries[Average hours per day],tblSalaries[clean Country],$D38,tblSalaries[Job Type],L$19),0)</f>
        <v>0</v>
      </c>
      <c r="M252" s="37">
        <f>IFERROR(AVERAGEIFS(tblSalaries[Average hours per day],tblSalaries[clean Country],$D38,tblSalaries[Job Type],M$19),0)</f>
        <v>0</v>
      </c>
      <c r="N252" s="37">
        <f>IFERROR(AVERAGEIFS(tblSalaries[Average hours per day],tblSalaries[clean Country],$D38,tblSalaries[Job Type],N$19),0)</f>
        <v>0</v>
      </c>
      <c r="O252" s="37">
        <f>IFERROR(AVERAGEIFS(tblSalaries[Average hours per day],tblSalaries[clean Country],$D38,tblSalaries[Job Type],O$19),0)</f>
        <v>0</v>
      </c>
      <c r="P252"/>
      <c r="Q252"/>
      <c r="R252" s="35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</row>
    <row r="253" spans="4:30">
      <c r="D253" s="35" t="s">
        <v>799</v>
      </c>
      <c r="E253" s="37">
        <f>IFERROR(AVERAGEIF(tblSalaries[clean Country],D39,tblSalaries[Average hours per day]),"no data")</f>
        <v>2.5</v>
      </c>
      <c r="F253" s="37">
        <f>IFERROR(AVERAGEIFS(tblSalaries[Average hours per day],tblSalaries[clean Country],$D39,tblSalaries[Job Type],F$19),0)</f>
        <v>0</v>
      </c>
      <c r="G253" s="37">
        <f>IFERROR(AVERAGEIFS(tblSalaries[Average hours per day],tblSalaries[clean Country],$D39,tblSalaries[Job Type],G$19),0)</f>
        <v>0</v>
      </c>
      <c r="H253" s="37">
        <f>IFERROR(AVERAGEIFS(tblSalaries[Average hours per day],tblSalaries[clean Country],$D39,tblSalaries[Job Type],H$19),0)</f>
        <v>2.5</v>
      </c>
      <c r="I253" s="37">
        <f>IFERROR(AVERAGEIFS(tblSalaries[Average hours per day],tblSalaries[clean Country],$D39,tblSalaries[Job Type],I$19),0)</f>
        <v>0</v>
      </c>
      <c r="J253" s="37">
        <f>IFERROR(AVERAGEIFS(tblSalaries[Average hours per day],tblSalaries[clean Country],$D39,tblSalaries[Job Type],J$19),0)</f>
        <v>0</v>
      </c>
      <c r="K253" s="37">
        <f>IFERROR(AVERAGEIFS(tblSalaries[Average hours per day],tblSalaries[clean Country],$D39,tblSalaries[Job Type],K$19),0)</f>
        <v>0</v>
      </c>
      <c r="L253" s="37">
        <f>IFERROR(AVERAGEIFS(tblSalaries[Average hours per day],tblSalaries[clean Country],$D39,tblSalaries[Job Type],L$19),0)</f>
        <v>0</v>
      </c>
      <c r="M253" s="37">
        <f>IFERROR(AVERAGEIFS(tblSalaries[Average hours per day],tblSalaries[clean Country],$D39,tblSalaries[Job Type],M$19),0)</f>
        <v>0</v>
      </c>
      <c r="N253" s="37">
        <f>IFERROR(AVERAGEIFS(tblSalaries[Average hours per day],tblSalaries[clean Country],$D39,tblSalaries[Job Type],N$19),0)</f>
        <v>0</v>
      </c>
      <c r="O253" s="37">
        <f>IFERROR(AVERAGEIFS(tblSalaries[Average hours per day],tblSalaries[clean Country],$D39,tblSalaries[Job Type],O$19),0)</f>
        <v>0</v>
      </c>
      <c r="P253"/>
      <c r="Q253"/>
      <c r="R253" s="35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</row>
    <row r="254" spans="4:30">
      <c r="D254" s="35" t="s">
        <v>88</v>
      </c>
      <c r="E254" s="37">
        <f>IFERROR(AVERAGEIF(tblSalaries[clean Country],D40,tblSalaries[Average hours per day]),"no data")</f>
        <v>4.5517241379310347</v>
      </c>
      <c r="F254" s="37">
        <f>IFERROR(AVERAGEIFS(tblSalaries[Average hours per day],tblSalaries[clean Country],$D40,tblSalaries[Job Type],F$19),0)</f>
        <v>6.5</v>
      </c>
      <c r="G254" s="37">
        <f>IFERROR(AVERAGEIFS(tblSalaries[Average hours per day],tblSalaries[clean Country],$D40,tblSalaries[Job Type],G$19),0)</f>
        <v>4.9516129032258061</v>
      </c>
      <c r="H254" s="37">
        <f>IFERROR(AVERAGEIFS(tblSalaries[Average hours per day],tblSalaries[clean Country],$D40,tblSalaries[Job Type],H$19),0)</f>
        <v>6.166666666666667</v>
      </c>
      <c r="I254" s="37">
        <f>IFERROR(AVERAGEIFS(tblSalaries[Average hours per day],tblSalaries[clean Country],$D40,tblSalaries[Job Type],I$19),0)</f>
        <v>3.75</v>
      </c>
      <c r="J254" s="37">
        <f>IFERROR(AVERAGEIFS(tblSalaries[Average hours per day],tblSalaries[clean Country],$D40,tblSalaries[Job Type],J$19),0)</f>
        <v>5</v>
      </c>
      <c r="K254" s="37">
        <f>IFERROR(AVERAGEIFS(tblSalaries[Average hours per day],tblSalaries[clean Country],$D40,tblSalaries[Job Type],K$19),0)</f>
        <v>2.5</v>
      </c>
      <c r="L254" s="37">
        <f>IFERROR(AVERAGEIFS(tblSalaries[Average hours per day],tblSalaries[clean Country],$D40,tblSalaries[Job Type],L$19),0)</f>
        <v>3.40625</v>
      </c>
      <c r="M254" s="37">
        <f>IFERROR(AVERAGEIFS(tblSalaries[Average hours per day],tblSalaries[clean Country],$D40,tblSalaries[Job Type],M$19),0)</f>
        <v>0</v>
      </c>
      <c r="N254" s="37">
        <f>IFERROR(AVERAGEIFS(tblSalaries[Average hours per day],tblSalaries[clean Country],$D40,tblSalaries[Job Type],N$19),0)</f>
        <v>0</v>
      </c>
      <c r="O254" s="37">
        <f>IFERROR(AVERAGEIFS(tblSalaries[Average hours per day],tblSalaries[clean Country],$D40,tblSalaries[Job Type],O$19),0)</f>
        <v>4.75</v>
      </c>
      <c r="P254"/>
      <c r="Q254"/>
      <c r="R254" s="35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</row>
    <row r="255" spans="4:30">
      <c r="D255" s="35" t="s">
        <v>1497</v>
      </c>
      <c r="E255" s="37">
        <f>IFERROR(AVERAGEIF(tblSalaries[clean Country],D41,tblSalaries[Average hours per day]),"no data")</f>
        <v>5.25</v>
      </c>
      <c r="F255" s="37">
        <f>IFERROR(AVERAGEIFS(tblSalaries[Average hours per day],tblSalaries[clean Country],$D41,tblSalaries[Job Type],F$19),0)</f>
        <v>0</v>
      </c>
      <c r="G255" s="37">
        <f>IFERROR(AVERAGEIFS(tblSalaries[Average hours per day],tblSalaries[clean Country],$D41,tblSalaries[Job Type],G$19),0)</f>
        <v>0</v>
      </c>
      <c r="H255" s="37">
        <f>IFERROR(AVERAGEIFS(tblSalaries[Average hours per day],tblSalaries[clean Country],$D41,tblSalaries[Job Type],H$19),0)</f>
        <v>0</v>
      </c>
      <c r="I255" s="37">
        <f>IFERROR(AVERAGEIFS(tblSalaries[Average hours per day],tblSalaries[clean Country],$D41,tblSalaries[Job Type],I$19),0)</f>
        <v>0</v>
      </c>
      <c r="J255" s="37">
        <f>IFERROR(AVERAGEIFS(tblSalaries[Average hours per day],tblSalaries[clean Country],$D41,tblSalaries[Job Type],J$19),0)</f>
        <v>0</v>
      </c>
      <c r="K255" s="37">
        <f>IFERROR(AVERAGEIFS(tblSalaries[Average hours per day],tblSalaries[clean Country],$D41,tblSalaries[Job Type],K$19),0)</f>
        <v>0</v>
      </c>
      <c r="L255" s="37">
        <f>IFERROR(AVERAGEIFS(tblSalaries[Average hours per day],tblSalaries[clean Country],$D41,tblSalaries[Job Type],L$19),0)</f>
        <v>5.25</v>
      </c>
      <c r="M255" s="37">
        <f>IFERROR(AVERAGEIFS(tblSalaries[Average hours per day],tblSalaries[clean Country],$D41,tblSalaries[Job Type],M$19),0)</f>
        <v>0</v>
      </c>
      <c r="N255" s="37">
        <f>IFERROR(AVERAGEIFS(tblSalaries[Average hours per day],tblSalaries[clean Country],$D41,tblSalaries[Job Type],N$19),0)</f>
        <v>0</v>
      </c>
      <c r="O255" s="37">
        <f>IFERROR(AVERAGEIFS(tblSalaries[Average hours per day],tblSalaries[clean Country],$D41,tblSalaries[Job Type],O$19),0)</f>
        <v>0</v>
      </c>
      <c r="P255"/>
      <c r="Q255"/>
      <c r="R255" s="35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</row>
    <row r="256" spans="4:30">
      <c r="D256" s="35" t="s">
        <v>639</v>
      </c>
      <c r="E256" s="37">
        <f>IFERROR(AVERAGEIF(tblSalaries[clean Country],D42,tblSalaries[Average hours per day]),"no data")</f>
        <v>2.5</v>
      </c>
      <c r="F256" s="37">
        <f>IFERROR(AVERAGEIFS(tblSalaries[Average hours per day],tblSalaries[clean Country],$D42,tblSalaries[Job Type],F$19),0)</f>
        <v>0</v>
      </c>
      <c r="G256" s="37">
        <f>IFERROR(AVERAGEIFS(tblSalaries[Average hours per day],tblSalaries[clean Country],$D42,tblSalaries[Job Type],G$19),0)</f>
        <v>0</v>
      </c>
      <c r="H256" s="37">
        <f>IFERROR(AVERAGEIFS(tblSalaries[Average hours per day],tblSalaries[clean Country],$D42,tblSalaries[Job Type],H$19),0)</f>
        <v>0</v>
      </c>
      <c r="I256" s="37">
        <f>IFERROR(AVERAGEIFS(tblSalaries[Average hours per day],tblSalaries[clean Country],$D42,tblSalaries[Job Type],I$19),0)</f>
        <v>0</v>
      </c>
      <c r="J256" s="37">
        <f>IFERROR(AVERAGEIFS(tblSalaries[Average hours per day],tblSalaries[clean Country],$D42,tblSalaries[Job Type],J$19),0)</f>
        <v>2.5</v>
      </c>
      <c r="K256" s="37">
        <f>IFERROR(AVERAGEIFS(tblSalaries[Average hours per day],tblSalaries[clean Country],$D42,tblSalaries[Job Type],K$19),0)</f>
        <v>0</v>
      </c>
      <c r="L256" s="37">
        <f>IFERROR(AVERAGEIFS(tblSalaries[Average hours per day],tblSalaries[clean Country],$D42,tblSalaries[Job Type],L$19),0)</f>
        <v>0</v>
      </c>
      <c r="M256" s="37">
        <f>IFERROR(AVERAGEIFS(tblSalaries[Average hours per day],tblSalaries[clean Country],$D42,tblSalaries[Job Type],M$19),0)</f>
        <v>0</v>
      </c>
      <c r="N256" s="37">
        <f>IFERROR(AVERAGEIFS(tblSalaries[Average hours per day],tblSalaries[clean Country],$D42,tblSalaries[Job Type],N$19),0)</f>
        <v>0</v>
      </c>
      <c r="O256" s="37">
        <f>IFERROR(AVERAGEIFS(tblSalaries[Average hours per day],tblSalaries[clean Country],$D42,tblSalaries[Job Type],O$19),0)</f>
        <v>0</v>
      </c>
      <c r="P256"/>
      <c r="Q256"/>
      <c r="R256" s="35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</row>
    <row r="257" spans="4:30">
      <c r="D257" s="35" t="s">
        <v>1123</v>
      </c>
      <c r="E257" s="37">
        <f>IFERROR(AVERAGEIF(tblSalaries[clean Country],D43,tblSalaries[Average hours per day]),"no data")</f>
        <v>5</v>
      </c>
      <c r="F257" s="37">
        <f>IFERROR(AVERAGEIFS(tblSalaries[Average hours per day],tblSalaries[clean Country],$D43,tblSalaries[Job Type],F$19),0)</f>
        <v>5</v>
      </c>
      <c r="G257" s="37">
        <f>IFERROR(AVERAGEIFS(tblSalaries[Average hours per day],tblSalaries[clean Country],$D43,tblSalaries[Job Type],G$19),0)</f>
        <v>5</v>
      </c>
      <c r="H257" s="37">
        <f>IFERROR(AVERAGEIFS(tblSalaries[Average hours per day],tblSalaries[clean Country],$D43,tblSalaries[Job Type],H$19),0)</f>
        <v>0</v>
      </c>
      <c r="I257" s="37">
        <f>IFERROR(AVERAGEIFS(tblSalaries[Average hours per day],tblSalaries[clean Country],$D43,tblSalaries[Job Type],I$19),0)</f>
        <v>0</v>
      </c>
      <c r="J257" s="37">
        <f>IFERROR(AVERAGEIFS(tblSalaries[Average hours per day],tblSalaries[clean Country],$D43,tblSalaries[Job Type],J$19),0)</f>
        <v>0</v>
      </c>
      <c r="K257" s="37">
        <f>IFERROR(AVERAGEIFS(tblSalaries[Average hours per day],tblSalaries[clean Country],$D43,tblSalaries[Job Type],K$19),0)</f>
        <v>0</v>
      </c>
      <c r="L257" s="37">
        <f>IFERROR(AVERAGEIFS(tblSalaries[Average hours per day],tblSalaries[clean Country],$D43,tblSalaries[Job Type],L$19),0)</f>
        <v>0</v>
      </c>
      <c r="M257" s="37">
        <f>IFERROR(AVERAGEIFS(tblSalaries[Average hours per day],tblSalaries[clean Country],$D43,tblSalaries[Job Type],M$19),0)</f>
        <v>0</v>
      </c>
      <c r="N257" s="37">
        <f>IFERROR(AVERAGEIFS(tblSalaries[Average hours per day],tblSalaries[clean Country],$D43,tblSalaries[Job Type],N$19),0)</f>
        <v>0</v>
      </c>
      <c r="O257" s="37">
        <f>IFERROR(AVERAGEIFS(tblSalaries[Average hours per day],tblSalaries[clean Country],$D43,tblSalaries[Job Type],O$19),0)</f>
        <v>0</v>
      </c>
      <c r="P257"/>
      <c r="Q257"/>
      <c r="R257" s="35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</row>
    <row r="258" spans="4:30">
      <c r="D258" s="35" t="s">
        <v>184</v>
      </c>
      <c r="E258" s="37">
        <f>IFERROR(AVERAGEIF(tblSalaries[clean Country],D44,tblSalaries[Average hours per day]),"no data")</f>
        <v>4.8</v>
      </c>
      <c r="F258" s="37">
        <f>IFERROR(AVERAGEIFS(tblSalaries[Average hours per day],tblSalaries[clean Country],$D44,tblSalaries[Job Type],F$19),0)</f>
        <v>0</v>
      </c>
      <c r="G258" s="37">
        <f>IFERROR(AVERAGEIFS(tblSalaries[Average hours per day],tblSalaries[clean Country],$D44,tblSalaries[Job Type],G$19),0)</f>
        <v>3.6666666666666665</v>
      </c>
      <c r="H258" s="37">
        <f>IFERROR(AVERAGEIFS(tblSalaries[Average hours per day],tblSalaries[clean Country],$D44,tblSalaries[Job Type],H$19),0)</f>
        <v>0</v>
      </c>
      <c r="I258" s="37">
        <f>IFERROR(AVERAGEIFS(tblSalaries[Average hours per day],tblSalaries[clean Country],$D44,tblSalaries[Job Type],I$19),0)</f>
        <v>5</v>
      </c>
      <c r="J258" s="37">
        <f>IFERROR(AVERAGEIFS(tblSalaries[Average hours per day],tblSalaries[clean Country],$D44,tblSalaries[Job Type],J$19),0)</f>
        <v>0</v>
      </c>
      <c r="K258" s="37">
        <f>IFERROR(AVERAGEIFS(tblSalaries[Average hours per day],tblSalaries[clean Country],$D44,tblSalaries[Job Type],K$19),0)</f>
        <v>0</v>
      </c>
      <c r="L258" s="37">
        <f>IFERROR(AVERAGEIFS(tblSalaries[Average hours per day],tblSalaries[clean Country],$D44,tblSalaries[Job Type],L$19),0)</f>
        <v>8</v>
      </c>
      <c r="M258" s="37">
        <f>IFERROR(AVERAGEIFS(tblSalaries[Average hours per day],tblSalaries[clean Country],$D44,tblSalaries[Job Type],M$19),0)</f>
        <v>0</v>
      </c>
      <c r="N258" s="37">
        <f>IFERROR(AVERAGEIFS(tblSalaries[Average hours per day],tblSalaries[clean Country],$D44,tblSalaries[Job Type],N$19),0)</f>
        <v>0</v>
      </c>
      <c r="O258" s="37">
        <f>IFERROR(AVERAGEIFS(tblSalaries[Average hours per day],tblSalaries[clean Country],$D44,tblSalaries[Job Type],O$19),0)</f>
        <v>0</v>
      </c>
      <c r="P258"/>
      <c r="Q258"/>
      <c r="R258" s="35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</row>
    <row r="259" spans="4:30">
      <c r="D259" s="35" t="s">
        <v>499</v>
      </c>
      <c r="E259" s="37">
        <f>IFERROR(AVERAGEIF(tblSalaries[clean Country],D45,tblSalaries[Average hours per day]),"no data")</f>
        <v>8</v>
      </c>
      <c r="F259" s="37">
        <f>IFERROR(AVERAGEIFS(tblSalaries[Average hours per day],tblSalaries[clean Country],$D45,tblSalaries[Job Type],F$19),0)</f>
        <v>0</v>
      </c>
      <c r="G259" s="37">
        <f>IFERROR(AVERAGEIFS(tblSalaries[Average hours per day],tblSalaries[clean Country],$D45,tblSalaries[Job Type],G$19),0)</f>
        <v>8</v>
      </c>
      <c r="H259" s="37">
        <f>IFERROR(AVERAGEIFS(tblSalaries[Average hours per day],tblSalaries[clean Country],$D45,tblSalaries[Job Type],H$19),0)</f>
        <v>0</v>
      </c>
      <c r="I259" s="37">
        <f>IFERROR(AVERAGEIFS(tblSalaries[Average hours per day],tblSalaries[clean Country],$D45,tblSalaries[Job Type],I$19),0)</f>
        <v>0</v>
      </c>
      <c r="J259" s="37">
        <f>IFERROR(AVERAGEIFS(tblSalaries[Average hours per day],tblSalaries[clean Country],$D45,tblSalaries[Job Type],J$19),0)</f>
        <v>0</v>
      </c>
      <c r="K259" s="37">
        <f>IFERROR(AVERAGEIFS(tblSalaries[Average hours per day],tblSalaries[clean Country],$D45,tblSalaries[Job Type],K$19),0)</f>
        <v>0</v>
      </c>
      <c r="L259" s="37">
        <f>IFERROR(AVERAGEIFS(tblSalaries[Average hours per day],tblSalaries[clean Country],$D45,tblSalaries[Job Type],L$19),0)</f>
        <v>0</v>
      </c>
      <c r="M259" s="37">
        <f>IFERROR(AVERAGEIFS(tblSalaries[Average hours per day],tblSalaries[clean Country],$D45,tblSalaries[Job Type],M$19),0)</f>
        <v>0</v>
      </c>
      <c r="N259" s="37">
        <f>IFERROR(AVERAGEIFS(tblSalaries[Average hours per day],tblSalaries[clean Country],$D45,tblSalaries[Job Type],N$19),0)</f>
        <v>0</v>
      </c>
      <c r="O259" s="37">
        <f>IFERROR(AVERAGEIFS(tblSalaries[Average hours per day],tblSalaries[clean Country],$D45,tblSalaries[Job Type],O$19),0)</f>
        <v>0</v>
      </c>
      <c r="P259"/>
      <c r="Q259"/>
      <c r="R259" s="35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</row>
    <row r="260" spans="4:30">
      <c r="D260" s="35" t="s">
        <v>935</v>
      </c>
      <c r="E260" s="37">
        <f>IFERROR(AVERAGEIF(tblSalaries[clean Country],D46,tblSalaries[Average hours per day]),"no data")</f>
        <v>4</v>
      </c>
      <c r="F260" s="37">
        <f>IFERROR(AVERAGEIFS(tblSalaries[Average hours per day],tblSalaries[clean Country],$D46,tblSalaries[Job Type],F$19),0)</f>
        <v>0</v>
      </c>
      <c r="G260" s="37">
        <f>IFERROR(AVERAGEIFS(tblSalaries[Average hours per day],tblSalaries[clean Country],$D46,tblSalaries[Job Type],G$19),0)</f>
        <v>0</v>
      </c>
      <c r="H260" s="37">
        <f>IFERROR(AVERAGEIFS(tblSalaries[Average hours per day],tblSalaries[clean Country],$D46,tblSalaries[Job Type],H$19),0)</f>
        <v>0</v>
      </c>
      <c r="I260" s="37">
        <f>IFERROR(AVERAGEIFS(tblSalaries[Average hours per day],tblSalaries[clean Country],$D46,tblSalaries[Job Type],I$19),0)</f>
        <v>8</v>
      </c>
      <c r="J260" s="37">
        <f>IFERROR(AVERAGEIFS(tblSalaries[Average hours per day],tblSalaries[clean Country],$D46,tblSalaries[Job Type],J$19),0)</f>
        <v>0</v>
      </c>
      <c r="K260" s="37">
        <f>IFERROR(AVERAGEIFS(tblSalaries[Average hours per day],tblSalaries[clean Country],$D46,tblSalaries[Job Type],K$19),0)</f>
        <v>0</v>
      </c>
      <c r="L260" s="37">
        <f>IFERROR(AVERAGEIFS(tblSalaries[Average hours per day],tblSalaries[clean Country],$D46,tblSalaries[Job Type],L$19),0)</f>
        <v>2</v>
      </c>
      <c r="M260" s="37">
        <f>IFERROR(AVERAGEIFS(tblSalaries[Average hours per day],tblSalaries[clean Country],$D46,tblSalaries[Job Type],M$19),0)</f>
        <v>0</v>
      </c>
      <c r="N260" s="37">
        <f>IFERROR(AVERAGEIFS(tblSalaries[Average hours per day],tblSalaries[clean Country],$D46,tblSalaries[Job Type],N$19),0)</f>
        <v>0</v>
      </c>
      <c r="O260" s="37">
        <f>IFERROR(AVERAGEIFS(tblSalaries[Average hours per day],tblSalaries[clean Country],$D46,tblSalaries[Job Type],O$19),0)</f>
        <v>0</v>
      </c>
      <c r="P260"/>
      <c r="Q260"/>
      <c r="R260" s="35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</row>
    <row r="261" spans="4:30">
      <c r="D261" s="35" t="s">
        <v>1052</v>
      </c>
      <c r="E261" s="37">
        <f>IFERROR(AVERAGEIF(tblSalaries[clean Country],D47,tblSalaries[Average hours per day]),"no data")</f>
        <v>2.5</v>
      </c>
      <c r="F261" s="37">
        <f>IFERROR(AVERAGEIFS(tblSalaries[Average hours per day],tblSalaries[clean Country],$D47,tblSalaries[Job Type],F$19),0)</f>
        <v>0</v>
      </c>
      <c r="G261" s="37">
        <f>IFERROR(AVERAGEIFS(tblSalaries[Average hours per day],tblSalaries[clean Country],$D47,tblSalaries[Job Type],G$19),0)</f>
        <v>0</v>
      </c>
      <c r="H261" s="37">
        <f>IFERROR(AVERAGEIFS(tblSalaries[Average hours per day],tblSalaries[clean Country],$D47,tblSalaries[Job Type],H$19),0)</f>
        <v>0</v>
      </c>
      <c r="I261" s="37">
        <f>IFERROR(AVERAGEIFS(tblSalaries[Average hours per day],tblSalaries[clean Country],$D47,tblSalaries[Job Type],I$19),0)</f>
        <v>2.5</v>
      </c>
      <c r="J261" s="37">
        <f>IFERROR(AVERAGEIFS(tblSalaries[Average hours per day],tblSalaries[clean Country],$D47,tblSalaries[Job Type],J$19),0)</f>
        <v>0</v>
      </c>
      <c r="K261" s="37">
        <f>IFERROR(AVERAGEIFS(tblSalaries[Average hours per day],tblSalaries[clean Country],$D47,tblSalaries[Job Type],K$19),0)</f>
        <v>0</v>
      </c>
      <c r="L261" s="37">
        <f>IFERROR(AVERAGEIFS(tblSalaries[Average hours per day],tblSalaries[clean Country],$D47,tblSalaries[Job Type],L$19),0)</f>
        <v>0</v>
      </c>
      <c r="M261" s="37">
        <f>IFERROR(AVERAGEIFS(tblSalaries[Average hours per day],tblSalaries[clean Country],$D47,tblSalaries[Job Type],M$19),0)</f>
        <v>0</v>
      </c>
      <c r="N261" s="37">
        <f>IFERROR(AVERAGEIFS(tblSalaries[Average hours per day],tblSalaries[clean Country],$D47,tblSalaries[Job Type],N$19),0)</f>
        <v>0</v>
      </c>
      <c r="O261" s="37">
        <f>IFERROR(AVERAGEIFS(tblSalaries[Average hours per day],tblSalaries[clean Country],$D47,tblSalaries[Job Type],O$19),0)</f>
        <v>0</v>
      </c>
      <c r="P261"/>
      <c r="Q261"/>
      <c r="R261" s="35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</row>
    <row r="262" spans="4:30">
      <c r="D262" s="35" t="s">
        <v>877</v>
      </c>
      <c r="E262" s="37">
        <f>IFERROR(AVERAGEIF(tblSalaries[clean Country],D48,tblSalaries[Average hours per day]),"no data")</f>
        <v>4.083333333333333</v>
      </c>
      <c r="F262" s="37">
        <f>IFERROR(AVERAGEIFS(tblSalaries[Average hours per day],tblSalaries[clean Country],$D48,tblSalaries[Job Type],F$19),0)</f>
        <v>0</v>
      </c>
      <c r="G262" s="37">
        <f>IFERROR(AVERAGEIFS(tblSalaries[Average hours per day],tblSalaries[clean Country],$D48,tblSalaries[Job Type],G$19),0)</f>
        <v>1.5</v>
      </c>
      <c r="H262" s="37">
        <f>IFERROR(AVERAGEIFS(tblSalaries[Average hours per day],tblSalaries[clean Country],$D48,tblSalaries[Job Type],H$19),0)</f>
        <v>2.5</v>
      </c>
      <c r="I262" s="37">
        <f>IFERROR(AVERAGEIFS(tblSalaries[Average hours per day],tblSalaries[clean Country],$D48,tblSalaries[Job Type],I$19),0)</f>
        <v>5</v>
      </c>
      <c r="J262" s="37">
        <f>IFERROR(AVERAGEIFS(tblSalaries[Average hours per day],tblSalaries[clean Country],$D48,tblSalaries[Job Type],J$19),0)</f>
        <v>8</v>
      </c>
      <c r="K262" s="37">
        <f>IFERROR(AVERAGEIFS(tblSalaries[Average hours per day],tblSalaries[clean Country],$D48,tblSalaries[Job Type],K$19),0)</f>
        <v>2.5</v>
      </c>
      <c r="L262" s="37">
        <f>IFERROR(AVERAGEIFS(tblSalaries[Average hours per day],tblSalaries[clean Country],$D48,tblSalaries[Job Type],L$19),0)</f>
        <v>5</v>
      </c>
      <c r="M262" s="37">
        <f>IFERROR(AVERAGEIFS(tblSalaries[Average hours per day],tblSalaries[clean Country],$D48,tblSalaries[Job Type],M$19),0)</f>
        <v>0</v>
      </c>
      <c r="N262" s="37">
        <f>IFERROR(AVERAGEIFS(tblSalaries[Average hours per day],tblSalaries[clean Country],$D48,tblSalaries[Job Type],N$19),0)</f>
        <v>0</v>
      </c>
      <c r="O262" s="37">
        <f>IFERROR(AVERAGEIFS(tblSalaries[Average hours per day],tblSalaries[clean Country],$D48,tblSalaries[Job Type],O$19),0)</f>
        <v>0</v>
      </c>
      <c r="P262"/>
      <c r="Q262"/>
      <c r="R262" s="35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</row>
    <row r="263" spans="4:30">
      <c r="D263" s="35" t="s">
        <v>526</v>
      </c>
      <c r="E263" s="37">
        <f>IFERROR(AVERAGEIF(tblSalaries[clean Country],D49,tblSalaries[Average hours per day]),"no data")</f>
        <v>8</v>
      </c>
      <c r="F263" s="37">
        <f>IFERROR(AVERAGEIFS(tblSalaries[Average hours per day],tblSalaries[clean Country],$D49,tblSalaries[Job Type],F$19),0)</f>
        <v>0</v>
      </c>
      <c r="G263" s="37">
        <f>IFERROR(AVERAGEIFS(tblSalaries[Average hours per day],tblSalaries[clean Country],$D49,tblSalaries[Job Type],G$19),0)</f>
        <v>8</v>
      </c>
      <c r="H263" s="37">
        <f>IFERROR(AVERAGEIFS(tblSalaries[Average hours per day],tblSalaries[clean Country],$D49,tblSalaries[Job Type],H$19),0)</f>
        <v>0</v>
      </c>
      <c r="I263" s="37">
        <f>IFERROR(AVERAGEIFS(tblSalaries[Average hours per day],tblSalaries[clean Country],$D49,tblSalaries[Job Type],I$19),0)</f>
        <v>0</v>
      </c>
      <c r="J263" s="37">
        <f>IFERROR(AVERAGEIFS(tblSalaries[Average hours per day],tblSalaries[clean Country],$D49,tblSalaries[Job Type],J$19),0)</f>
        <v>0</v>
      </c>
      <c r="K263" s="37">
        <f>IFERROR(AVERAGEIFS(tblSalaries[Average hours per day],tblSalaries[clean Country],$D49,tblSalaries[Job Type],K$19),0)</f>
        <v>8</v>
      </c>
      <c r="L263" s="37">
        <f>IFERROR(AVERAGEIFS(tblSalaries[Average hours per day],tblSalaries[clean Country],$D49,tblSalaries[Job Type],L$19),0)</f>
        <v>0</v>
      </c>
      <c r="M263" s="37">
        <f>IFERROR(AVERAGEIFS(tblSalaries[Average hours per day],tblSalaries[clean Country],$D49,tblSalaries[Job Type],M$19),0)</f>
        <v>0</v>
      </c>
      <c r="N263" s="37">
        <f>IFERROR(AVERAGEIFS(tblSalaries[Average hours per day],tblSalaries[clean Country],$D49,tblSalaries[Job Type],N$19),0)</f>
        <v>0</v>
      </c>
      <c r="O263" s="37">
        <f>IFERROR(AVERAGEIFS(tblSalaries[Average hours per day],tblSalaries[clean Country],$D49,tblSalaries[Job Type],O$19),0)</f>
        <v>0</v>
      </c>
      <c r="P263"/>
      <c r="Q263"/>
      <c r="R263" s="35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</row>
    <row r="264" spans="4:30">
      <c r="D264" s="35" t="s">
        <v>359</v>
      </c>
      <c r="E264" s="37">
        <f>IFERROR(AVERAGEIF(tblSalaries[clean Country],D50,tblSalaries[Average hours per day]),"no data")</f>
        <v>3.25</v>
      </c>
      <c r="F264" s="37">
        <f>IFERROR(AVERAGEIFS(tblSalaries[Average hours per day],tblSalaries[clean Country],$D50,tblSalaries[Job Type],F$19),0)</f>
        <v>2.6666666666666665</v>
      </c>
      <c r="G264" s="37">
        <f>IFERROR(AVERAGEIFS(tblSalaries[Average hours per day],tblSalaries[clean Country],$D50,tblSalaries[Job Type],G$19),0)</f>
        <v>5</v>
      </c>
      <c r="H264" s="37">
        <f>IFERROR(AVERAGEIFS(tblSalaries[Average hours per day],tblSalaries[clean Country],$D50,tblSalaries[Job Type],H$19),0)</f>
        <v>0</v>
      </c>
      <c r="I264" s="37">
        <f>IFERROR(AVERAGEIFS(tblSalaries[Average hours per day],tblSalaries[clean Country],$D50,tblSalaries[Job Type],I$19),0)</f>
        <v>0</v>
      </c>
      <c r="J264" s="37">
        <f>IFERROR(AVERAGEIFS(tblSalaries[Average hours per day],tblSalaries[clean Country],$D50,tblSalaries[Job Type],J$19),0)</f>
        <v>0</v>
      </c>
      <c r="K264" s="37">
        <f>IFERROR(AVERAGEIFS(tblSalaries[Average hours per day],tblSalaries[clean Country],$D50,tblSalaries[Job Type],K$19),0)</f>
        <v>0</v>
      </c>
      <c r="L264" s="37">
        <f>IFERROR(AVERAGEIFS(tblSalaries[Average hours per day],tblSalaries[clean Country],$D50,tblSalaries[Job Type],L$19),0)</f>
        <v>0</v>
      </c>
      <c r="M264" s="37">
        <f>IFERROR(AVERAGEIFS(tblSalaries[Average hours per day],tblSalaries[clean Country],$D50,tblSalaries[Job Type],M$19),0)</f>
        <v>0</v>
      </c>
      <c r="N264" s="37">
        <f>IFERROR(AVERAGEIFS(tblSalaries[Average hours per day],tblSalaries[clean Country],$D50,tblSalaries[Job Type],N$19),0)</f>
        <v>0</v>
      </c>
      <c r="O264" s="37">
        <f>IFERROR(AVERAGEIFS(tblSalaries[Average hours per day],tblSalaries[clean Country],$D50,tblSalaries[Job Type],O$19),0)</f>
        <v>0</v>
      </c>
      <c r="P264"/>
      <c r="Q264"/>
      <c r="R264" s="35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</row>
    <row r="265" spans="4:30">
      <c r="D265" s="35" t="s">
        <v>847</v>
      </c>
      <c r="E265" s="37">
        <f>IFERROR(AVERAGEIF(tblSalaries[clean Country],D51,tblSalaries[Average hours per day]),"no data")</f>
        <v>8</v>
      </c>
      <c r="F265" s="37">
        <f>IFERROR(AVERAGEIFS(tblSalaries[Average hours per day],tblSalaries[clean Country],$D51,tblSalaries[Job Type],F$19),0)</f>
        <v>0</v>
      </c>
      <c r="G265" s="37">
        <f>IFERROR(AVERAGEIFS(tblSalaries[Average hours per day],tblSalaries[clean Country],$D51,tblSalaries[Job Type],G$19),0)</f>
        <v>8</v>
      </c>
      <c r="H265" s="37">
        <f>IFERROR(AVERAGEIFS(tblSalaries[Average hours per day],tblSalaries[clean Country],$D51,tblSalaries[Job Type],H$19),0)</f>
        <v>0</v>
      </c>
      <c r="I265" s="37">
        <f>IFERROR(AVERAGEIFS(tblSalaries[Average hours per day],tblSalaries[clean Country],$D51,tblSalaries[Job Type],I$19),0)</f>
        <v>0</v>
      </c>
      <c r="J265" s="37">
        <f>IFERROR(AVERAGEIFS(tblSalaries[Average hours per day],tblSalaries[clean Country],$D51,tblSalaries[Job Type],J$19),0)</f>
        <v>0</v>
      </c>
      <c r="K265" s="37">
        <f>IFERROR(AVERAGEIFS(tblSalaries[Average hours per day],tblSalaries[clean Country],$D51,tblSalaries[Job Type],K$19),0)</f>
        <v>0</v>
      </c>
      <c r="L265" s="37">
        <f>IFERROR(AVERAGEIFS(tblSalaries[Average hours per day],tblSalaries[clean Country],$D51,tblSalaries[Job Type],L$19),0)</f>
        <v>0</v>
      </c>
      <c r="M265" s="37">
        <f>IFERROR(AVERAGEIFS(tblSalaries[Average hours per day],tblSalaries[clean Country],$D51,tblSalaries[Job Type],M$19),0)</f>
        <v>0</v>
      </c>
      <c r="N265" s="37">
        <f>IFERROR(AVERAGEIFS(tblSalaries[Average hours per day],tblSalaries[clean Country],$D51,tblSalaries[Job Type],N$19),0)</f>
        <v>0</v>
      </c>
      <c r="O265" s="37">
        <f>IFERROR(AVERAGEIFS(tblSalaries[Average hours per day],tblSalaries[clean Country],$D51,tblSalaries[Job Type],O$19),0)</f>
        <v>0</v>
      </c>
      <c r="P265"/>
      <c r="Q265"/>
      <c r="R265" s="35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</row>
    <row r="266" spans="4:30">
      <c r="D266" s="35" t="s">
        <v>574</v>
      </c>
      <c r="E266" s="37">
        <f>IFERROR(AVERAGEIF(tblSalaries[clean Country],D52,tblSalaries[Average hours per day]),"no data")</f>
        <v>8</v>
      </c>
      <c r="F266" s="37">
        <f>IFERROR(AVERAGEIFS(tblSalaries[Average hours per day],tblSalaries[clean Country],$D52,tblSalaries[Job Type],F$19),0)</f>
        <v>0</v>
      </c>
      <c r="G266" s="37">
        <f>IFERROR(AVERAGEIFS(tblSalaries[Average hours per day],tblSalaries[clean Country],$D52,tblSalaries[Job Type],G$19),0)</f>
        <v>8</v>
      </c>
      <c r="H266" s="37">
        <f>IFERROR(AVERAGEIFS(tblSalaries[Average hours per day],tblSalaries[clean Country],$D52,tblSalaries[Job Type],H$19),0)</f>
        <v>0</v>
      </c>
      <c r="I266" s="37">
        <f>IFERROR(AVERAGEIFS(tblSalaries[Average hours per day],tblSalaries[clean Country],$D52,tblSalaries[Job Type],I$19),0)</f>
        <v>0</v>
      </c>
      <c r="J266" s="37">
        <f>IFERROR(AVERAGEIFS(tblSalaries[Average hours per day],tblSalaries[clean Country],$D52,tblSalaries[Job Type],J$19),0)</f>
        <v>0</v>
      </c>
      <c r="K266" s="37">
        <f>IFERROR(AVERAGEIFS(tblSalaries[Average hours per day],tblSalaries[clean Country],$D52,tblSalaries[Job Type],K$19),0)</f>
        <v>0</v>
      </c>
      <c r="L266" s="37">
        <f>IFERROR(AVERAGEIFS(tblSalaries[Average hours per day],tblSalaries[clean Country],$D52,tblSalaries[Job Type],L$19),0)</f>
        <v>0</v>
      </c>
      <c r="M266" s="37">
        <f>IFERROR(AVERAGEIFS(tblSalaries[Average hours per day],tblSalaries[clean Country],$D52,tblSalaries[Job Type],M$19),0)</f>
        <v>0</v>
      </c>
      <c r="N266" s="37">
        <f>IFERROR(AVERAGEIFS(tblSalaries[Average hours per day],tblSalaries[clean Country],$D52,tblSalaries[Job Type],N$19),0)</f>
        <v>0</v>
      </c>
      <c r="O266" s="37">
        <f>IFERROR(AVERAGEIFS(tblSalaries[Average hours per day],tblSalaries[clean Country],$D52,tblSalaries[Job Type],O$19),0)</f>
        <v>0</v>
      </c>
      <c r="P266"/>
      <c r="Q266"/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</row>
    <row r="267" spans="4:30">
      <c r="D267" s="35" t="s">
        <v>1991</v>
      </c>
      <c r="E267" s="37">
        <f>IFERROR(AVERAGEIF(tblSalaries[clean Country],D53,tblSalaries[Average hours per day]),"no data")</f>
        <v>5</v>
      </c>
      <c r="F267" s="37">
        <f>IFERROR(AVERAGEIFS(tblSalaries[Average hours per day],tblSalaries[clean Country],$D53,tblSalaries[Job Type],F$19),0)</f>
        <v>0</v>
      </c>
      <c r="G267" s="37">
        <f>IFERROR(AVERAGEIFS(tblSalaries[Average hours per day],tblSalaries[clean Country],$D53,tblSalaries[Job Type],G$19),0)</f>
        <v>0</v>
      </c>
      <c r="H267" s="37">
        <f>IFERROR(AVERAGEIFS(tblSalaries[Average hours per day],tblSalaries[clean Country],$D53,tblSalaries[Job Type],H$19),0)</f>
        <v>0</v>
      </c>
      <c r="I267" s="37">
        <f>IFERROR(AVERAGEIFS(tblSalaries[Average hours per day],tblSalaries[clean Country],$D53,tblSalaries[Job Type],I$19),0)</f>
        <v>0</v>
      </c>
      <c r="J267" s="37">
        <f>IFERROR(AVERAGEIFS(tblSalaries[Average hours per day],tblSalaries[clean Country],$D53,tblSalaries[Job Type],J$19),0)</f>
        <v>0</v>
      </c>
      <c r="K267" s="37">
        <f>IFERROR(AVERAGEIFS(tblSalaries[Average hours per day],tblSalaries[clean Country],$D53,tblSalaries[Job Type],K$19),0)</f>
        <v>0</v>
      </c>
      <c r="L267" s="37">
        <f>IFERROR(AVERAGEIFS(tblSalaries[Average hours per day],tblSalaries[clean Country],$D53,tblSalaries[Job Type],L$19),0)</f>
        <v>0</v>
      </c>
      <c r="M267" s="37">
        <f>IFERROR(AVERAGEIFS(tblSalaries[Average hours per day],tblSalaries[clean Country],$D53,tblSalaries[Job Type],M$19),0)</f>
        <v>0</v>
      </c>
      <c r="N267" s="37">
        <f>IFERROR(AVERAGEIFS(tblSalaries[Average hours per day],tblSalaries[clean Country],$D53,tblSalaries[Job Type],N$19),0)</f>
        <v>5</v>
      </c>
      <c r="O267" s="37">
        <f>IFERROR(AVERAGEIFS(tblSalaries[Average hours per day],tblSalaries[clean Country],$D53,tblSalaries[Job Type],O$19),0)</f>
        <v>0</v>
      </c>
      <c r="P267"/>
      <c r="Q267"/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</row>
    <row r="268" spans="4:30">
      <c r="D268" s="35" t="s">
        <v>983</v>
      </c>
      <c r="E268" s="37">
        <f>IFERROR(AVERAGEIF(tblSalaries[clean Country],D54,tblSalaries[Average hours per day]),"no data")</f>
        <v>3.3</v>
      </c>
      <c r="F268" s="37">
        <f>IFERROR(AVERAGEIFS(tblSalaries[Average hours per day],tblSalaries[clean Country],$D54,tblSalaries[Job Type],F$19),0)</f>
        <v>0</v>
      </c>
      <c r="G268" s="37">
        <f>IFERROR(AVERAGEIFS(tblSalaries[Average hours per day],tblSalaries[clean Country],$D54,tblSalaries[Job Type],G$19),0)</f>
        <v>5</v>
      </c>
      <c r="H268" s="37">
        <f>IFERROR(AVERAGEIFS(tblSalaries[Average hours per day],tblSalaries[clean Country],$D54,tblSalaries[Job Type],H$19),0)</f>
        <v>0</v>
      </c>
      <c r="I268" s="37">
        <f>IFERROR(AVERAGEIFS(tblSalaries[Average hours per day],tblSalaries[clean Country],$D54,tblSalaries[Job Type],I$19),0)</f>
        <v>3.75</v>
      </c>
      <c r="J268" s="37">
        <f>IFERROR(AVERAGEIFS(tblSalaries[Average hours per day],tblSalaries[clean Country],$D54,tblSalaries[Job Type],J$19),0)</f>
        <v>0</v>
      </c>
      <c r="K268" s="37">
        <f>IFERROR(AVERAGEIFS(tblSalaries[Average hours per day],tblSalaries[clean Country],$D54,tblSalaries[Job Type],K$19),0)</f>
        <v>0</v>
      </c>
      <c r="L268" s="37">
        <f>IFERROR(AVERAGEIFS(tblSalaries[Average hours per day],tblSalaries[clean Country],$D54,tblSalaries[Job Type],L$19),0)</f>
        <v>2</v>
      </c>
      <c r="M268" s="37">
        <f>IFERROR(AVERAGEIFS(tblSalaries[Average hours per day],tblSalaries[clean Country],$D54,tblSalaries[Job Type],M$19),0)</f>
        <v>0</v>
      </c>
      <c r="N268" s="37">
        <f>IFERROR(AVERAGEIFS(tblSalaries[Average hours per day],tblSalaries[clean Country],$D54,tblSalaries[Job Type],N$19),0)</f>
        <v>0</v>
      </c>
      <c r="O268" s="37">
        <f>IFERROR(AVERAGEIFS(tblSalaries[Average hours per day],tblSalaries[clean Country],$D54,tblSalaries[Job Type],O$19),0)</f>
        <v>0</v>
      </c>
      <c r="P268"/>
      <c r="Q268"/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</row>
    <row r="269" spans="4:30">
      <c r="D269" s="35" t="s">
        <v>515</v>
      </c>
      <c r="E269" s="37">
        <f>IFERROR(AVERAGEIF(tblSalaries[clean Country],D55,tblSalaries[Average hours per day]),"no data")</f>
        <v>5.833333333333333</v>
      </c>
      <c r="F269" s="37">
        <f>IFERROR(AVERAGEIFS(tblSalaries[Average hours per day],tblSalaries[clean Country],$D55,tblSalaries[Job Type],F$19),0)</f>
        <v>0</v>
      </c>
      <c r="G269" s="37">
        <f>IFERROR(AVERAGEIFS(tblSalaries[Average hours per day],tblSalaries[clean Country],$D55,tblSalaries[Job Type],G$19),0)</f>
        <v>8</v>
      </c>
      <c r="H269" s="37">
        <f>IFERROR(AVERAGEIFS(tblSalaries[Average hours per day],tblSalaries[clean Country],$D55,tblSalaries[Job Type],H$19),0)</f>
        <v>8</v>
      </c>
      <c r="I269" s="37">
        <f>IFERROR(AVERAGEIFS(tblSalaries[Average hours per day],tblSalaries[clean Country],$D55,tblSalaries[Job Type],I$19),0)</f>
        <v>0</v>
      </c>
      <c r="J269" s="37">
        <f>IFERROR(AVERAGEIFS(tblSalaries[Average hours per day],tblSalaries[clean Country],$D55,tblSalaries[Job Type],J$19),0)</f>
        <v>0</v>
      </c>
      <c r="K269" s="37">
        <f>IFERROR(AVERAGEIFS(tblSalaries[Average hours per day],tblSalaries[clean Country],$D55,tblSalaries[Job Type],K$19),0)</f>
        <v>0</v>
      </c>
      <c r="L269" s="37">
        <f>IFERROR(AVERAGEIFS(tblSalaries[Average hours per day],tblSalaries[clean Country],$D55,tblSalaries[Job Type],L$19),0)</f>
        <v>1.5</v>
      </c>
      <c r="M269" s="37">
        <f>IFERROR(AVERAGEIFS(tblSalaries[Average hours per day],tblSalaries[clean Country],$D55,tblSalaries[Job Type],M$19),0)</f>
        <v>0</v>
      </c>
      <c r="N269" s="37">
        <f>IFERROR(AVERAGEIFS(tblSalaries[Average hours per day],tblSalaries[clean Country],$D55,tblSalaries[Job Type],N$19),0)</f>
        <v>0</v>
      </c>
      <c r="O269" s="37">
        <f>IFERROR(AVERAGEIFS(tblSalaries[Average hours per day],tblSalaries[clean Country],$D55,tblSalaries[Job Type],O$19),0)</f>
        <v>0</v>
      </c>
      <c r="P269"/>
      <c r="Q269"/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</row>
    <row r="270" spans="4:30">
      <c r="D270" s="35" t="s">
        <v>106</v>
      </c>
      <c r="E270" s="37">
        <f>IFERROR(AVERAGEIF(tblSalaries[clean Country],D56,tblSalaries[Average hours per day]),"no data")</f>
        <v>5.083333333333333</v>
      </c>
      <c r="F270" s="37">
        <f>IFERROR(AVERAGEIFS(tblSalaries[Average hours per day],tblSalaries[clean Country],$D56,tblSalaries[Job Type],F$19),0)</f>
        <v>0</v>
      </c>
      <c r="G270" s="37">
        <f>IFERROR(AVERAGEIFS(tblSalaries[Average hours per day],tblSalaries[clean Country],$D56,tblSalaries[Job Type],G$19),0)</f>
        <v>5</v>
      </c>
      <c r="H270" s="37">
        <f>IFERROR(AVERAGEIFS(tblSalaries[Average hours per day],tblSalaries[clean Country],$D56,tblSalaries[Job Type],H$19),0)</f>
        <v>5</v>
      </c>
      <c r="I270" s="37">
        <f>IFERROR(AVERAGEIFS(tblSalaries[Average hours per day],tblSalaries[clean Country],$D56,tblSalaries[Job Type],I$19),0)</f>
        <v>0</v>
      </c>
      <c r="J270" s="37">
        <f>IFERROR(AVERAGEIFS(tblSalaries[Average hours per day],tblSalaries[clean Country],$D56,tblSalaries[Job Type],J$19),0)</f>
        <v>0</v>
      </c>
      <c r="K270" s="37">
        <f>IFERROR(AVERAGEIFS(tblSalaries[Average hours per day],tblSalaries[clean Country],$D56,tblSalaries[Job Type],K$19),0)</f>
        <v>0</v>
      </c>
      <c r="L270" s="37">
        <f>IFERROR(AVERAGEIFS(tblSalaries[Average hours per day],tblSalaries[clean Country],$D56,tblSalaries[Job Type],L$19),0)</f>
        <v>5.166666666666667</v>
      </c>
      <c r="M270" s="37">
        <f>IFERROR(AVERAGEIFS(tblSalaries[Average hours per day],tblSalaries[clean Country],$D56,tblSalaries[Job Type],M$19),0)</f>
        <v>0</v>
      </c>
      <c r="N270" s="37">
        <f>IFERROR(AVERAGEIFS(tblSalaries[Average hours per day],tblSalaries[clean Country],$D56,tblSalaries[Job Type],N$19),0)</f>
        <v>0</v>
      </c>
      <c r="O270" s="37">
        <f>IFERROR(AVERAGEIFS(tblSalaries[Average hours per day],tblSalaries[clean Country],$D56,tblSalaries[Job Type],O$19),0)</f>
        <v>0</v>
      </c>
      <c r="P270"/>
      <c r="Q270"/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</row>
    <row r="271" spans="4:30">
      <c r="D271" s="35" t="s">
        <v>24</v>
      </c>
      <c r="E271" s="37">
        <f>IFERROR(AVERAGEIF(tblSalaries[clean Country],D57,tblSalaries[Average hours per day]),"no data")</f>
        <v>4.3235294117647056</v>
      </c>
      <c r="F271" s="37">
        <f>IFERROR(AVERAGEIFS(tblSalaries[Average hours per day],tblSalaries[clean Country],$D57,tblSalaries[Job Type],F$19),0)</f>
        <v>0</v>
      </c>
      <c r="G271" s="37">
        <f>IFERROR(AVERAGEIFS(tblSalaries[Average hours per day],tblSalaries[clean Country],$D57,tblSalaries[Job Type],G$19),0)</f>
        <v>4.5</v>
      </c>
      <c r="H271" s="37">
        <f>IFERROR(AVERAGEIFS(tblSalaries[Average hours per day],tblSalaries[clean Country],$D57,tblSalaries[Job Type],H$19),0)</f>
        <v>3.625</v>
      </c>
      <c r="I271" s="37">
        <f>IFERROR(AVERAGEIFS(tblSalaries[Average hours per day],tblSalaries[clean Country],$D57,tblSalaries[Job Type],I$19),0)</f>
        <v>7</v>
      </c>
      <c r="J271" s="37">
        <f>IFERROR(AVERAGEIFS(tblSalaries[Average hours per day],tblSalaries[clean Country],$D57,tblSalaries[Job Type],J$19),0)</f>
        <v>0</v>
      </c>
      <c r="K271" s="37">
        <f>IFERROR(AVERAGEIFS(tblSalaries[Average hours per day],tblSalaries[clean Country],$D57,tblSalaries[Job Type],K$19),0)</f>
        <v>0</v>
      </c>
      <c r="L271" s="37">
        <f>IFERROR(AVERAGEIFS(tblSalaries[Average hours per day],tblSalaries[clean Country],$D57,tblSalaries[Job Type],L$19),0)</f>
        <v>3.7</v>
      </c>
      <c r="M271" s="37">
        <f>IFERROR(AVERAGEIFS(tblSalaries[Average hours per day],tblSalaries[clean Country],$D57,tblSalaries[Job Type],M$19),0)</f>
        <v>0</v>
      </c>
      <c r="N271" s="37">
        <f>IFERROR(AVERAGEIFS(tblSalaries[Average hours per day],tblSalaries[clean Country],$D57,tblSalaries[Job Type],N$19),0)</f>
        <v>0</v>
      </c>
      <c r="O271" s="37">
        <f>IFERROR(AVERAGEIFS(tblSalaries[Average hours per day],tblSalaries[clean Country],$D57,tblSalaries[Job Type],O$19),0)</f>
        <v>1.5</v>
      </c>
      <c r="P271"/>
      <c r="Q271"/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</row>
    <row r="272" spans="4:30">
      <c r="D272" s="35" t="s">
        <v>1503</v>
      </c>
      <c r="E272" s="37">
        <f>IFERROR(AVERAGEIF(tblSalaries[clean Country],D58,tblSalaries[Average hours per day]),"no data")</f>
        <v>5</v>
      </c>
      <c r="F272" s="37">
        <f>IFERROR(AVERAGEIFS(tblSalaries[Average hours per day],tblSalaries[clean Country],$D58,tblSalaries[Job Type],F$19),0)</f>
        <v>0</v>
      </c>
      <c r="G272" s="37">
        <f>IFERROR(AVERAGEIFS(tblSalaries[Average hours per day],tblSalaries[clean Country],$D58,tblSalaries[Job Type],G$19),0)</f>
        <v>0</v>
      </c>
      <c r="H272" s="37">
        <f>IFERROR(AVERAGEIFS(tblSalaries[Average hours per day],tblSalaries[clean Country],$D58,tblSalaries[Job Type],H$19),0)</f>
        <v>0</v>
      </c>
      <c r="I272" s="37">
        <f>IFERROR(AVERAGEIFS(tblSalaries[Average hours per day],tblSalaries[clean Country],$D58,tblSalaries[Job Type],I$19),0)</f>
        <v>0</v>
      </c>
      <c r="J272" s="37">
        <f>IFERROR(AVERAGEIFS(tblSalaries[Average hours per day],tblSalaries[clean Country],$D58,tblSalaries[Job Type],J$19),0)</f>
        <v>0</v>
      </c>
      <c r="K272" s="37">
        <f>IFERROR(AVERAGEIFS(tblSalaries[Average hours per day],tblSalaries[clean Country],$D58,tblSalaries[Job Type],K$19),0)</f>
        <v>0</v>
      </c>
      <c r="L272" s="37">
        <f>IFERROR(AVERAGEIFS(tblSalaries[Average hours per day],tblSalaries[clean Country],$D58,tblSalaries[Job Type],L$19),0)</f>
        <v>5</v>
      </c>
      <c r="M272" s="37">
        <f>IFERROR(AVERAGEIFS(tblSalaries[Average hours per day],tblSalaries[clean Country],$D58,tblSalaries[Job Type],M$19),0)</f>
        <v>0</v>
      </c>
      <c r="N272" s="37">
        <f>IFERROR(AVERAGEIFS(tblSalaries[Average hours per day],tblSalaries[clean Country],$D58,tblSalaries[Job Type],N$19),0)</f>
        <v>0</v>
      </c>
      <c r="O272" s="37">
        <f>IFERROR(AVERAGEIFS(tblSalaries[Average hours per day],tblSalaries[clean Country],$D58,tblSalaries[Job Type],O$19),0)</f>
        <v>0</v>
      </c>
      <c r="P272"/>
      <c r="Q272"/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</row>
    <row r="273" spans="4:30">
      <c r="D273" s="35" t="s">
        <v>169</v>
      </c>
      <c r="E273" s="37">
        <f>IFERROR(AVERAGEIF(tblSalaries[clean Country],D59,tblSalaries[Average hours per day]),"no data")</f>
        <v>4.833333333333333</v>
      </c>
      <c r="F273" s="37">
        <f>IFERROR(AVERAGEIFS(tblSalaries[Average hours per day],tblSalaries[clean Country],$D59,tblSalaries[Job Type],F$19),0)</f>
        <v>0</v>
      </c>
      <c r="G273" s="37">
        <f>IFERROR(AVERAGEIFS(tblSalaries[Average hours per day],tblSalaries[clean Country],$D59,tblSalaries[Job Type],G$19),0)</f>
        <v>0</v>
      </c>
      <c r="H273" s="37">
        <f>IFERROR(AVERAGEIFS(tblSalaries[Average hours per day],tblSalaries[clean Country],$D59,tblSalaries[Job Type],H$19),0)</f>
        <v>0</v>
      </c>
      <c r="I273" s="37">
        <f>IFERROR(AVERAGEIFS(tblSalaries[Average hours per day],tblSalaries[clean Country],$D59,tblSalaries[Job Type],I$19),0)</f>
        <v>0</v>
      </c>
      <c r="J273" s="37">
        <f>IFERROR(AVERAGEIFS(tblSalaries[Average hours per day],tblSalaries[clean Country],$D59,tblSalaries[Job Type],J$19),0)</f>
        <v>0</v>
      </c>
      <c r="K273" s="37">
        <f>IFERROR(AVERAGEIFS(tblSalaries[Average hours per day],tblSalaries[clean Country],$D59,tblSalaries[Job Type],K$19),0)</f>
        <v>0</v>
      </c>
      <c r="L273" s="37">
        <f>IFERROR(AVERAGEIFS(tblSalaries[Average hours per day],tblSalaries[clean Country],$D59,tblSalaries[Job Type],L$19),0)</f>
        <v>4.833333333333333</v>
      </c>
      <c r="M273" s="37">
        <f>IFERROR(AVERAGEIFS(tblSalaries[Average hours per day],tblSalaries[clean Country],$D59,tblSalaries[Job Type],M$19),0)</f>
        <v>0</v>
      </c>
      <c r="N273" s="37">
        <f>IFERROR(AVERAGEIFS(tblSalaries[Average hours per day],tblSalaries[clean Country],$D59,tblSalaries[Job Type],N$19),0)</f>
        <v>0</v>
      </c>
      <c r="O273" s="37">
        <f>IFERROR(AVERAGEIFS(tblSalaries[Average hours per day],tblSalaries[clean Country],$D59,tblSalaries[Job Type],O$19),0)</f>
        <v>0</v>
      </c>
      <c r="P273"/>
      <c r="Q273"/>
      <c r="R273" s="35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</row>
    <row r="274" spans="4:30">
      <c r="D274" s="35" t="s">
        <v>680</v>
      </c>
      <c r="E274" s="37">
        <f>IFERROR(AVERAGEIF(tblSalaries[clean Country],D60,tblSalaries[Average hours per day]),"no data")</f>
        <v>1.5</v>
      </c>
      <c r="F274" s="37">
        <f>IFERROR(AVERAGEIFS(tblSalaries[Average hours per day],tblSalaries[clean Country],$D60,tblSalaries[Job Type],F$19),0)</f>
        <v>0</v>
      </c>
      <c r="G274" s="37">
        <f>IFERROR(AVERAGEIFS(tblSalaries[Average hours per day],tblSalaries[clean Country],$D60,tblSalaries[Job Type],G$19),0)</f>
        <v>0</v>
      </c>
      <c r="H274" s="37">
        <f>IFERROR(AVERAGEIFS(tblSalaries[Average hours per day],tblSalaries[clean Country],$D60,tblSalaries[Job Type],H$19),0)</f>
        <v>0</v>
      </c>
      <c r="I274" s="37">
        <f>IFERROR(AVERAGEIFS(tblSalaries[Average hours per day],tblSalaries[clean Country],$D60,tblSalaries[Job Type],I$19),0)</f>
        <v>0</v>
      </c>
      <c r="J274" s="37">
        <f>IFERROR(AVERAGEIFS(tblSalaries[Average hours per day],tblSalaries[clean Country],$D60,tblSalaries[Job Type],J$19),0)</f>
        <v>0</v>
      </c>
      <c r="K274" s="37">
        <f>IFERROR(AVERAGEIFS(tblSalaries[Average hours per day],tblSalaries[clean Country],$D60,tblSalaries[Job Type],K$19),0)</f>
        <v>0</v>
      </c>
      <c r="L274" s="37">
        <f>IFERROR(AVERAGEIFS(tblSalaries[Average hours per day],tblSalaries[clean Country],$D60,tblSalaries[Job Type],L$19),0)</f>
        <v>1.5</v>
      </c>
      <c r="M274" s="37">
        <f>IFERROR(AVERAGEIFS(tblSalaries[Average hours per day],tblSalaries[clean Country],$D60,tblSalaries[Job Type],M$19),0)</f>
        <v>0</v>
      </c>
      <c r="N274" s="37">
        <f>IFERROR(AVERAGEIFS(tblSalaries[Average hours per day],tblSalaries[clean Country],$D60,tblSalaries[Job Type],N$19),0)</f>
        <v>0</v>
      </c>
      <c r="O274" s="37">
        <f>IFERROR(AVERAGEIFS(tblSalaries[Average hours per day],tblSalaries[clean Country],$D60,tblSalaries[Job Type],O$19),0)</f>
        <v>0</v>
      </c>
      <c r="P274"/>
      <c r="Q274"/>
      <c r="R274" s="35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</row>
    <row r="275" spans="4:30">
      <c r="D275" s="35" t="s">
        <v>1933</v>
      </c>
      <c r="E275" s="37">
        <f>IFERROR(AVERAGEIF(tblSalaries[clean Country],D61,tblSalaries[Average hours per day]),"no data")</f>
        <v>1.5</v>
      </c>
      <c r="F275" s="37">
        <f>IFERROR(AVERAGEIFS(tblSalaries[Average hours per day],tblSalaries[clean Country],$D61,tblSalaries[Job Type],F$19),0)</f>
        <v>0</v>
      </c>
      <c r="G275" s="37">
        <f>IFERROR(AVERAGEIFS(tblSalaries[Average hours per day],tblSalaries[clean Country],$D61,tblSalaries[Job Type],G$19),0)</f>
        <v>1.5</v>
      </c>
      <c r="H275" s="37">
        <f>IFERROR(AVERAGEIFS(tblSalaries[Average hours per day],tblSalaries[clean Country],$D61,tblSalaries[Job Type],H$19),0)</f>
        <v>0</v>
      </c>
      <c r="I275" s="37">
        <f>IFERROR(AVERAGEIFS(tblSalaries[Average hours per day],tblSalaries[clean Country],$D61,tblSalaries[Job Type],I$19),0)</f>
        <v>0</v>
      </c>
      <c r="J275" s="37">
        <f>IFERROR(AVERAGEIFS(tblSalaries[Average hours per day],tblSalaries[clean Country],$D61,tblSalaries[Job Type],J$19),0)</f>
        <v>0</v>
      </c>
      <c r="K275" s="37">
        <f>IFERROR(AVERAGEIFS(tblSalaries[Average hours per day],tblSalaries[clean Country],$D61,tblSalaries[Job Type],K$19),0)</f>
        <v>0</v>
      </c>
      <c r="L275" s="37">
        <f>IFERROR(AVERAGEIFS(tblSalaries[Average hours per day],tblSalaries[clean Country],$D61,tblSalaries[Job Type],L$19),0)</f>
        <v>0</v>
      </c>
      <c r="M275" s="37">
        <f>IFERROR(AVERAGEIFS(tblSalaries[Average hours per day],tblSalaries[clean Country],$D61,tblSalaries[Job Type],M$19),0)</f>
        <v>0</v>
      </c>
      <c r="N275" s="37">
        <f>IFERROR(AVERAGEIFS(tblSalaries[Average hours per day],tblSalaries[clean Country],$D61,tblSalaries[Job Type],N$19),0)</f>
        <v>0</v>
      </c>
      <c r="O275" s="37">
        <f>IFERROR(AVERAGEIFS(tblSalaries[Average hours per day],tblSalaries[clean Country],$D61,tblSalaries[Job Type],O$19),0)</f>
        <v>0</v>
      </c>
      <c r="P275"/>
      <c r="Q275"/>
      <c r="R275" s="35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</row>
    <row r="276" spans="4:30">
      <c r="D276" s="35" t="s">
        <v>38</v>
      </c>
      <c r="E276" s="37">
        <f>IFERROR(AVERAGEIF(tblSalaries[clean Country],D62,tblSalaries[Average hours per day]),"no data")</f>
        <v>5.0999999999999996</v>
      </c>
      <c r="F276" s="37">
        <f>IFERROR(AVERAGEIFS(tblSalaries[Average hours per day],tblSalaries[clean Country],$D62,tblSalaries[Job Type],F$19),0)</f>
        <v>0</v>
      </c>
      <c r="G276" s="37">
        <f>IFERROR(AVERAGEIFS(tblSalaries[Average hours per day],tblSalaries[clean Country],$D62,tblSalaries[Job Type],G$19),0)</f>
        <v>2.5</v>
      </c>
      <c r="H276" s="37">
        <f>IFERROR(AVERAGEIFS(tblSalaries[Average hours per day],tblSalaries[clean Country],$D62,tblSalaries[Job Type],H$19),0)</f>
        <v>0</v>
      </c>
      <c r="I276" s="37">
        <f>IFERROR(AVERAGEIFS(tblSalaries[Average hours per day],tblSalaries[clean Country],$D62,tblSalaries[Job Type],I$19),0)</f>
        <v>8</v>
      </c>
      <c r="J276" s="37">
        <f>IFERROR(AVERAGEIFS(tblSalaries[Average hours per day],tblSalaries[clean Country],$D62,tblSalaries[Job Type],J$19),0)</f>
        <v>0</v>
      </c>
      <c r="K276" s="37">
        <f>IFERROR(AVERAGEIFS(tblSalaries[Average hours per day],tblSalaries[clean Country],$D62,tblSalaries[Job Type],K$19),0)</f>
        <v>5</v>
      </c>
      <c r="L276" s="37">
        <f>IFERROR(AVERAGEIFS(tblSalaries[Average hours per day],tblSalaries[clean Country],$D62,tblSalaries[Job Type],L$19),0)</f>
        <v>5</v>
      </c>
      <c r="M276" s="37">
        <f>IFERROR(AVERAGEIFS(tblSalaries[Average hours per day],tblSalaries[clean Country],$D62,tblSalaries[Job Type],M$19),0)</f>
        <v>0</v>
      </c>
      <c r="N276" s="37">
        <f>IFERROR(AVERAGEIFS(tblSalaries[Average hours per day],tblSalaries[clean Country],$D62,tblSalaries[Job Type],N$19),0)</f>
        <v>0</v>
      </c>
      <c r="O276" s="37">
        <f>IFERROR(AVERAGEIFS(tblSalaries[Average hours per day],tblSalaries[clean Country],$D62,tblSalaries[Job Type],O$19),0)</f>
        <v>0</v>
      </c>
      <c r="P276"/>
      <c r="Q276"/>
      <c r="R276" s="35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</row>
    <row r="277" spans="4:30">
      <c r="D277" s="35" t="s">
        <v>21</v>
      </c>
      <c r="E277" s="37">
        <f>IFERROR(AVERAGEIF(tblSalaries[clean Country],D63,tblSalaries[Average hours per day]),"no data")</f>
        <v>8</v>
      </c>
      <c r="F277" s="37">
        <f>IFERROR(AVERAGEIFS(tblSalaries[Average hours per day],tblSalaries[clean Country],$D63,tblSalaries[Job Type],F$19),0)</f>
        <v>0</v>
      </c>
      <c r="G277" s="37">
        <f>IFERROR(AVERAGEIFS(tblSalaries[Average hours per day],tblSalaries[clean Country],$D63,tblSalaries[Job Type],G$19),0)</f>
        <v>8</v>
      </c>
      <c r="H277" s="37">
        <f>IFERROR(AVERAGEIFS(tblSalaries[Average hours per day],tblSalaries[clean Country],$D63,tblSalaries[Job Type],H$19),0)</f>
        <v>0</v>
      </c>
      <c r="I277" s="37">
        <f>IFERROR(AVERAGEIFS(tblSalaries[Average hours per day],tblSalaries[clean Country],$D63,tblSalaries[Job Type],I$19),0)</f>
        <v>0</v>
      </c>
      <c r="J277" s="37">
        <f>IFERROR(AVERAGEIFS(tblSalaries[Average hours per day],tblSalaries[clean Country],$D63,tblSalaries[Job Type],J$19),0)</f>
        <v>0</v>
      </c>
      <c r="K277" s="37">
        <f>IFERROR(AVERAGEIFS(tblSalaries[Average hours per day],tblSalaries[clean Country],$D63,tblSalaries[Job Type],K$19),0)</f>
        <v>0</v>
      </c>
      <c r="L277" s="37">
        <f>IFERROR(AVERAGEIFS(tblSalaries[Average hours per day],tblSalaries[clean Country],$D63,tblSalaries[Job Type],L$19),0)</f>
        <v>0</v>
      </c>
      <c r="M277" s="37">
        <f>IFERROR(AVERAGEIFS(tblSalaries[Average hours per day],tblSalaries[clean Country],$D63,tblSalaries[Job Type],M$19),0)</f>
        <v>0</v>
      </c>
      <c r="N277" s="37">
        <f>IFERROR(AVERAGEIFS(tblSalaries[Average hours per day],tblSalaries[clean Country],$D63,tblSalaries[Job Type],N$19),0)</f>
        <v>0</v>
      </c>
      <c r="O277" s="37">
        <f>IFERROR(AVERAGEIFS(tblSalaries[Average hours per day],tblSalaries[clean Country],$D63,tblSalaries[Job Type],O$19),0)</f>
        <v>0</v>
      </c>
      <c r="P277"/>
      <c r="Q277"/>
      <c r="R277" s="35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</row>
    <row r="278" spans="4:30">
      <c r="D278" s="35" t="s">
        <v>8</v>
      </c>
      <c r="E278" s="37">
        <f>IFERROR(AVERAGEIF(tblSalaries[clean Country],D64,tblSalaries[Average hours per day]),"no data")</f>
        <v>4.861946902654867</v>
      </c>
      <c r="F278" s="37">
        <f>IFERROR(AVERAGEIFS(tblSalaries[Average hours per day],tblSalaries[clean Country],$D64,tblSalaries[Job Type],F$19),0)</f>
        <v>4.6206896551724137</v>
      </c>
      <c r="G278" s="37">
        <f>IFERROR(AVERAGEIFS(tblSalaries[Average hours per day],tblSalaries[clean Country],$D64,tblSalaries[Job Type],G$19),0)</f>
        <v>5.0978835978835981</v>
      </c>
      <c r="H278" s="37">
        <f>IFERROR(AVERAGEIFS(tblSalaries[Average hours per day],tblSalaries[clean Country],$D64,tblSalaries[Job Type],H$19),0)</f>
        <v>4.9249999999999998</v>
      </c>
      <c r="I278" s="37">
        <f>IFERROR(AVERAGEIFS(tblSalaries[Average hours per day],tblSalaries[clean Country],$D64,tblSalaries[Job Type],I$19),0)</f>
        <v>4.7857142857142856</v>
      </c>
      <c r="J278" s="37">
        <f>IFERROR(AVERAGEIFS(tblSalaries[Average hours per day],tblSalaries[clean Country],$D64,tblSalaries[Job Type],J$19),0)</f>
        <v>4</v>
      </c>
      <c r="K278" s="37">
        <f>IFERROR(AVERAGEIFS(tblSalaries[Average hours per day],tblSalaries[clean Country],$D64,tblSalaries[Job Type],K$19),0)</f>
        <v>3.3636363636363638</v>
      </c>
      <c r="L278" s="37">
        <f>IFERROR(AVERAGEIFS(tblSalaries[Average hours per day],tblSalaries[clean Country],$D64,tblSalaries[Job Type],L$19),0)</f>
        <v>4.5209302325581397</v>
      </c>
      <c r="M278" s="37">
        <f>IFERROR(AVERAGEIFS(tblSalaries[Average hours per day],tblSalaries[clean Country],$D64,tblSalaries[Job Type],M$19),0)</f>
        <v>5.125</v>
      </c>
      <c r="N278" s="37">
        <f>IFERROR(AVERAGEIFS(tblSalaries[Average hours per day],tblSalaries[clean Country],$D64,tblSalaries[Job Type],N$19),0)</f>
        <v>6.0916666666666668</v>
      </c>
      <c r="O278" s="37">
        <f>IFERROR(AVERAGEIFS(tblSalaries[Average hours per day],tblSalaries[clean Country],$D64,tblSalaries[Job Type],O$19),0)</f>
        <v>5.583333333333333</v>
      </c>
      <c r="P278"/>
      <c r="Q278"/>
      <c r="R278" s="35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</row>
    <row r="279" spans="4:30">
      <c r="D279" s="35" t="s">
        <v>726</v>
      </c>
      <c r="E279" s="37">
        <f>IFERROR(AVERAGEIF(tblSalaries[clean Country],D65,tblSalaries[Average hours per day]),"no data")</f>
        <v>3.3125</v>
      </c>
      <c r="F279" s="37">
        <f>IFERROR(AVERAGEIFS(tblSalaries[Average hours per day],tblSalaries[clean Country],$D65,tblSalaries[Job Type],F$19),0)</f>
        <v>0</v>
      </c>
      <c r="G279" s="37">
        <f>IFERROR(AVERAGEIFS(tblSalaries[Average hours per day],tblSalaries[clean Country],$D65,tblSalaries[Job Type],G$19),0)</f>
        <v>3.5</v>
      </c>
      <c r="H279" s="37">
        <f>IFERROR(AVERAGEIFS(tblSalaries[Average hours per day],tblSalaries[clean Country],$D65,tblSalaries[Job Type],H$19),0)</f>
        <v>0</v>
      </c>
      <c r="I279" s="37">
        <f>IFERROR(AVERAGEIFS(tblSalaries[Average hours per day],tblSalaries[clean Country],$D65,tblSalaries[Job Type],I$19),0)</f>
        <v>5</v>
      </c>
      <c r="J279" s="37">
        <f>IFERROR(AVERAGEIFS(tblSalaries[Average hours per day],tblSalaries[clean Country],$D65,tblSalaries[Job Type],J$19),0)</f>
        <v>0</v>
      </c>
      <c r="K279" s="37">
        <f>IFERROR(AVERAGEIFS(tblSalaries[Average hours per day],tblSalaries[clean Country],$D65,tblSalaries[Job Type],K$19),0)</f>
        <v>0</v>
      </c>
      <c r="L279" s="37">
        <f>IFERROR(AVERAGEIFS(tblSalaries[Average hours per day],tblSalaries[clean Country],$D65,tblSalaries[Job Type],L$19),0)</f>
        <v>2.5</v>
      </c>
      <c r="M279" s="37">
        <f>IFERROR(AVERAGEIFS(tblSalaries[Average hours per day],tblSalaries[clean Country],$D65,tblSalaries[Job Type],M$19),0)</f>
        <v>0</v>
      </c>
      <c r="N279" s="37">
        <f>IFERROR(AVERAGEIFS(tblSalaries[Average hours per day],tblSalaries[clean Country],$D65,tblSalaries[Job Type],N$19),0)</f>
        <v>0</v>
      </c>
      <c r="O279" s="37">
        <f>IFERROR(AVERAGEIFS(tblSalaries[Average hours per day],tblSalaries[clean Country],$D65,tblSalaries[Job Type],O$19),0)</f>
        <v>0</v>
      </c>
      <c r="P279"/>
      <c r="Q279"/>
      <c r="R279" s="35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</row>
    <row r="280" spans="4:30">
      <c r="D280" s="35" t="s">
        <v>1078</v>
      </c>
      <c r="E280" s="37">
        <f>IFERROR(AVERAGEIF(tblSalaries[clean Country],D66,tblSalaries[Average hours per day]),"no data")</f>
        <v>3.3333333333333335</v>
      </c>
      <c r="F280" s="37">
        <f>IFERROR(AVERAGEIFS(tblSalaries[Average hours per day],tblSalaries[clean Country],$D66,tblSalaries[Job Type],F$19),0)</f>
        <v>2.5</v>
      </c>
      <c r="G280" s="37">
        <f>IFERROR(AVERAGEIFS(tblSalaries[Average hours per day],tblSalaries[clean Country],$D66,tblSalaries[Job Type],G$19),0)</f>
        <v>2.5</v>
      </c>
      <c r="H280" s="37">
        <f>IFERROR(AVERAGEIFS(tblSalaries[Average hours per day],tblSalaries[clean Country],$D66,tblSalaries[Job Type],H$19),0)</f>
        <v>0</v>
      </c>
      <c r="I280" s="37">
        <f>IFERROR(AVERAGEIFS(tblSalaries[Average hours per day],tblSalaries[clean Country],$D66,tblSalaries[Job Type],I$19),0)</f>
        <v>5</v>
      </c>
      <c r="J280" s="37">
        <f>IFERROR(AVERAGEIFS(tblSalaries[Average hours per day],tblSalaries[clean Country],$D66,tblSalaries[Job Type],J$19),0)</f>
        <v>0</v>
      </c>
      <c r="K280" s="37">
        <f>IFERROR(AVERAGEIFS(tblSalaries[Average hours per day],tblSalaries[clean Country],$D66,tblSalaries[Job Type],K$19),0)</f>
        <v>0</v>
      </c>
      <c r="L280" s="37">
        <f>IFERROR(AVERAGEIFS(tblSalaries[Average hours per day],tblSalaries[clean Country],$D66,tblSalaries[Job Type],L$19),0)</f>
        <v>0</v>
      </c>
      <c r="M280" s="37">
        <f>IFERROR(AVERAGEIFS(tblSalaries[Average hours per day],tblSalaries[clean Country],$D66,tblSalaries[Job Type],M$19),0)</f>
        <v>0</v>
      </c>
      <c r="N280" s="37">
        <f>IFERROR(AVERAGEIFS(tblSalaries[Average hours per day],tblSalaries[clean Country],$D66,tblSalaries[Job Type],N$19),0)</f>
        <v>0</v>
      </c>
      <c r="O280" s="37">
        <f>IFERROR(AVERAGEIFS(tblSalaries[Average hours per day],tblSalaries[clean Country],$D66,tblSalaries[Job Type],O$19),0)</f>
        <v>0</v>
      </c>
      <c r="P280"/>
      <c r="Q280"/>
      <c r="R280" s="35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</row>
    <row r="281" spans="4:30">
      <c r="D281" s="35" t="s">
        <v>36</v>
      </c>
      <c r="E281" s="37">
        <f>IFERROR(AVERAGEIF(tblSalaries[clean Country],D67,tblSalaries[Average hours per day]),"no data")</f>
        <v>4.0999999999999996</v>
      </c>
      <c r="F281" s="37">
        <f>IFERROR(AVERAGEIFS(tblSalaries[Average hours per day],tblSalaries[clean Country],$D67,tblSalaries[Job Type],F$19),0)</f>
        <v>0</v>
      </c>
      <c r="G281" s="37">
        <f>IFERROR(AVERAGEIFS(tblSalaries[Average hours per day],tblSalaries[clean Country],$D67,tblSalaries[Job Type],G$19),0)</f>
        <v>5.166666666666667</v>
      </c>
      <c r="H281" s="37">
        <f>IFERROR(AVERAGEIFS(tblSalaries[Average hours per day],tblSalaries[clean Country],$D67,tblSalaries[Job Type],H$19),0)</f>
        <v>2.5</v>
      </c>
      <c r="I281" s="37">
        <f>IFERROR(AVERAGEIFS(tblSalaries[Average hours per day],tblSalaries[clean Country],$D67,tblSalaries[Job Type],I$19),0)</f>
        <v>0</v>
      </c>
      <c r="J281" s="37">
        <f>IFERROR(AVERAGEIFS(tblSalaries[Average hours per day],tblSalaries[clean Country],$D67,tblSalaries[Job Type],J$19),0)</f>
        <v>0</v>
      </c>
      <c r="K281" s="37">
        <f>IFERROR(AVERAGEIFS(tblSalaries[Average hours per day],tblSalaries[clean Country],$D67,tblSalaries[Job Type],K$19),0)</f>
        <v>0</v>
      </c>
      <c r="L281" s="37">
        <f>IFERROR(AVERAGEIFS(tblSalaries[Average hours per day],tblSalaries[clean Country],$D67,tblSalaries[Job Type],L$19),0)</f>
        <v>0</v>
      </c>
      <c r="M281" s="37">
        <f>IFERROR(AVERAGEIFS(tblSalaries[Average hours per day],tblSalaries[clean Country],$D67,tblSalaries[Job Type],M$19),0)</f>
        <v>0</v>
      </c>
      <c r="N281" s="37">
        <f>IFERROR(AVERAGEIFS(tblSalaries[Average hours per day],tblSalaries[clean Country],$D67,tblSalaries[Job Type],N$19),0)</f>
        <v>0</v>
      </c>
      <c r="O281" s="37">
        <f>IFERROR(AVERAGEIFS(tblSalaries[Average hours per day],tblSalaries[clean Country],$D67,tblSalaries[Job Type],O$19),0)</f>
        <v>2.5</v>
      </c>
      <c r="P281"/>
      <c r="Q281"/>
      <c r="R281" s="35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</row>
    <row r="282" spans="4:30">
      <c r="D282" s="35" t="s">
        <v>416</v>
      </c>
      <c r="E282" s="37">
        <f>IFERROR(AVERAGEIF(tblSalaries[clean Country],D68,tblSalaries[Average hours per day]),"no data")</f>
        <v>5.0999999999999996</v>
      </c>
      <c r="F282" s="37">
        <f>IFERROR(AVERAGEIFS(tblSalaries[Average hours per day],tblSalaries[clean Country],$D68,tblSalaries[Job Type],F$19),0)</f>
        <v>0</v>
      </c>
      <c r="G282" s="37">
        <f>IFERROR(AVERAGEIFS(tblSalaries[Average hours per day],tblSalaries[clean Country],$D68,tblSalaries[Job Type],G$19),0)</f>
        <v>0</v>
      </c>
      <c r="H282" s="37">
        <f>IFERROR(AVERAGEIFS(tblSalaries[Average hours per day],tblSalaries[clean Country],$D68,tblSalaries[Job Type],H$19),0)</f>
        <v>0</v>
      </c>
      <c r="I282" s="37">
        <f>IFERROR(AVERAGEIFS(tblSalaries[Average hours per day],tblSalaries[clean Country],$D68,tblSalaries[Job Type],I$19),0)</f>
        <v>0</v>
      </c>
      <c r="J282" s="37">
        <f>IFERROR(AVERAGEIFS(tblSalaries[Average hours per day],tblSalaries[clean Country],$D68,tblSalaries[Job Type],J$19),0)</f>
        <v>0</v>
      </c>
      <c r="K282" s="37">
        <f>IFERROR(AVERAGEIFS(tblSalaries[Average hours per day],tblSalaries[clean Country],$D68,tblSalaries[Job Type],K$19),0)</f>
        <v>0</v>
      </c>
      <c r="L282" s="37">
        <f>IFERROR(AVERAGEIFS(tblSalaries[Average hours per day],tblSalaries[clean Country],$D68,tblSalaries[Job Type],L$19),0)</f>
        <v>4.166666666666667</v>
      </c>
      <c r="M282" s="37">
        <f>IFERROR(AVERAGEIFS(tblSalaries[Average hours per day],tblSalaries[clean Country],$D68,tblSalaries[Job Type],M$19),0)</f>
        <v>0</v>
      </c>
      <c r="N282" s="37">
        <f>IFERROR(AVERAGEIFS(tblSalaries[Average hours per day],tblSalaries[clean Country],$D68,tblSalaries[Job Type],N$19),0)</f>
        <v>6.5</v>
      </c>
      <c r="O282" s="37">
        <f>IFERROR(AVERAGEIFS(tblSalaries[Average hours per day],tblSalaries[clean Country],$D68,tblSalaries[Job Type],O$19),0)</f>
        <v>0</v>
      </c>
      <c r="P282"/>
      <c r="Q282"/>
      <c r="R282" s="35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</row>
    <row r="283" spans="4:30">
      <c r="D283" s="35" t="s">
        <v>1351</v>
      </c>
      <c r="E283" s="37">
        <f>IFERROR(AVERAGEIF(tblSalaries[clean Country],D69,tblSalaries[Average hours per day]),"no data")</f>
        <v>5.583333333333333</v>
      </c>
      <c r="F283" s="37">
        <f>IFERROR(AVERAGEIFS(tblSalaries[Average hours per day],tblSalaries[clean Country],$D69,tblSalaries[Job Type],F$19),0)</f>
        <v>8</v>
      </c>
      <c r="G283" s="37">
        <f>IFERROR(AVERAGEIFS(tblSalaries[Average hours per day],tblSalaries[clean Country],$D69,tblSalaries[Job Type],G$19),0)</f>
        <v>6.5</v>
      </c>
      <c r="H283" s="37">
        <f>IFERROR(AVERAGEIFS(tblSalaries[Average hours per day],tblSalaries[clean Country],$D69,tblSalaries[Job Type],H$19),0)</f>
        <v>5</v>
      </c>
      <c r="I283" s="37">
        <f>IFERROR(AVERAGEIFS(tblSalaries[Average hours per day],tblSalaries[clean Country],$D69,tblSalaries[Job Type],I$19),0)</f>
        <v>5</v>
      </c>
      <c r="J283" s="37">
        <f>IFERROR(AVERAGEIFS(tblSalaries[Average hours per day],tblSalaries[clean Country],$D69,tblSalaries[Job Type],J$19),0)</f>
        <v>2.5</v>
      </c>
      <c r="K283" s="37">
        <f>IFERROR(AVERAGEIFS(tblSalaries[Average hours per day],tblSalaries[clean Country],$D69,tblSalaries[Job Type],K$19),0)</f>
        <v>0</v>
      </c>
      <c r="L283" s="37">
        <f>IFERROR(AVERAGEIFS(tblSalaries[Average hours per day],tblSalaries[clean Country],$D69,tblSalaries[Job Type],L$19),0)</f>
        <v>0</v>
      </c>
      <c r="M283" s="37">
        <f>IFERROR(AVERAGEIFS(tblSalaries[Average hours per day],tblSalaries[clean Country],$D69,tblSalaries[Job Type],M$19),0)</f>
        <v>0</v>
      </c>
      <c r="N283" s="37">
        <f>IFERROR(AVERAGEIFS(tblSalaries[Average hours per day],tblSalaries[clean Country],$D69,tblSalaries[Job Type],N$19),0)</f>
        <v>0</v>
      </c>
      <c r="O283" s="37">
        <f>IFERROR(AVERAGEIFS(tblSalaries[Average hours per day],tblSalaries[clean Country],$D69,tblSalaries[Job Type],O$19),0)</f>
        <v>0</v>
      </c>
      <c r="P283"/>
      <c r="Q283"/>
      <c r="R283" s="35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</row>
    <row r="284" spans="4:30">
      <c r="D284" s="35" t="s">
        <v>654</v>
      </c>
      <c r="E284" s="37">
        <f>IFERROR(AVERAGEIF(tblSalaries[clean Country],D70,tblSalaries[Average hours per day]),"no data")</f>
        <v>5.166666666666667</v>
      </c>
      <c r="F284" s="37">
        <f>IFERROR(AVERAGEIFS(tblSalaries[Average hours per day],tblSalaries[clean Country],$D70,tblSalaries[Job Type],F$19),0)</f>
        <v>0</v>
      </c>
      <c r="G284" s="37">
        <f>IFERROR(AVERAGEIFS(tblSalaries[Average hours per day],tblSalaries[clean Country],$D70,tblSalaries[Job Type],G$19),0)</f>
        <v>5.166666666666667</v>
      </c>
      <c r="H284" s="37">
        <f>IFERROR(AVERAGEIFS(tblSalaries[Average hours per day],tblSalaries[clean Country],$D70,tblSalaries[Job Type],H$19),0)</f>
        <v>0</v>
      </c>
      <c r="I284" s="37">
        <f>IFERROR(AVERAGEIFS(tblSalaries[Average hours per day],tblSalaries[clean Country],$D70,tblSalaries[Job Type],I$19),0)</f>
        <v>0</v>
      </c>
      <c r="J284" s="37">
        <f>IFERROR(AVERAGEIFS(tblSalaries[Average hours per day],tblSalaries[clean Country],$D70,tblSalaries[Job Type],J$19),0)</f>
        <v>0</v>
      </c>
      <c r="K284" s="37">
        <f>IFERROR(AVERAGEIFS(tblSalaries[Average hours per day],tblSalaries[clean Country],$D70,tblSalaries[Job Type],K$19),0)</f>
        <v>0</v>
      </c>
      <c r="L284" s="37">
        <f>IFERROR(AVERAGEIFS(tblSalaries[Average hours per day],tblSalaries[clean Country],$D70,tblSalaries[Job Type],L$19),0)</f>
        <v>0</v>
      </c>
      <c r="M284" s="37">
        <f>IFERROR(AVERAGEIFS(tblSalaries[Average hours per day],tblSalaries[clean Country],$D70,tblSalaries[Job Type],M$19),0)</f>
        <v>0</v>
      </c>
      <c r="N284" s="37">
        <f>IFERROR(AVERAGEIFS(tblSalaries[Average hours per day],tblSalaries[clean Country],$D70,tblSalaries[Job Type],N$19),0)</f>
        <v>0</v>
      </c>
      <c r="O284" s="37">
        <f>IFERROR(AVERAGEIFS(tblSalaries[Average hours per day],tblSalaries[clean Country],$D70,tblSalaries[Job Type],O$19),0)</f>
        <v>0</v>
      </c>
      <c r="P284"/>
      <c r="Q284"/>
      <c r="R284" s="35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</row>
    <row r="285" spans="4:30">
      <c r="D285" s="35" t="s">
        <v>1344</v>
      </c>
      <c r="E285" s="37">
        <f>IFERROR(AVERAGEIF(tblSalaries[clean Country],D71,tblSalaries[Average hours per day]),"no data")</f>
        <v>5</v>
      </c>
      <c r="F285" s="37">
        <f>IFERROR(AVERAGEIFS(tblSalaries[Average hours per day],tblSalaries[clean Country],$D71,tblSalaries[Job Type],F$19),0)</f>
        <v>0</v>
      </c>
      <c r="G285" s="37">
        <f>IFERROR(AVERAGEIFS(tblSalaries[Average hours per day],tblSalaries[clean Country],$D71,tblSalaries[Job Type],G$19),0)</f>
        <v>0</v>
      </c>
      <c r="H285" s="37">
        <f>IFERROR(AVERAGEIFS(tblSalaries[Average hours per day],tblSalaries[clean Country],$D71,tblSalaries[Job Type],H$19),0)</f>
        <v>0</v>
      </c>
      <c r="I285" s="37">
        <f>IFERROR(AVERAGEIFS(tblSalaries[Average hours per day],tblSalaries[clean Country],$D71,tblSalaries[Job Type],I$19),0)</f>
        <v>0</v>
      </c>
      <c r="J285" s="37">
        <f>IFERROR(AVERAGEIFS(tblSalaries[Average hours per day],tblSalaries[clean Country],$D71,tblSalaries[Job Type],J$19),0)</f>
        <v>0</v>
      </c>
      <c r="K285" s="37">
        <f>IFERROR(AVERAGEIFS(tblSalaries[Average hours per day],tblSalaries[clean Country],$D71,tblSalaries[Job Type],K$19),0)</f>
        <v>0</v>
      </c>
      <c r="L285" s="37">
        <f>IFERROR(AVERAGEIFS(tblSalaries[Average hours per day],tblSalaries[clean Country],$D71,tblSalaries[Job Type],L$19),0)</f>
        <v>5</v>
      </c>
      <c r="M285" s="37">
        <f>IFERROR(AVERAGEIFS(tblSalaries[Average hours per day],tblSalaries[clean Country],$D71,tblSalaries[Job Type],M$19),0)</f>
        <v>0</v>
      </c>
      <c r="N285" s="37">
        <f>IFERROR(AVERAGEIFS(tblSalaries[Average hours per day],tblSalaries[clean Country],$D71,tblSalaries[Job Type],N$19),0)</f>
        <v>0</v>
      </c>
      <c r="O285" s="37">
        <f>IFERROR(AVERAGEIFS(tblSalaries[Average hours per day],tblSalaries[clean Country],$D71,tblSalaries[Job Type],O$19),0)</f>
        <v>0</v>
      </c>
      <c r="P285"/>
      <c r="Q285"/>
      <c r="R285" s="35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</row>
    <row r="286" spans="4:30">
      <c r="D286" s="35" t="s">
        <v>1176</v>
      </c>
      <c r="E286" s="37">
        <f>IFERROR(AVERAGEIF(tblSalaries[clean Country],D72,tblSalaries[Average hours per day]),"no data")</f>
        <v>5.125</v>
      </c>
      <c r="F286" s="37">
        <f>IFERROR(AVERAGEIFS(tblSalaries[Average hours per day],tblSalaries[clean Country],$D72,tblSalaries[Job Type],F$19),0)</f>
        <v>0</v>
      </c>
      <c r="G286" s="37">
        <f>IFERROR(AVERAGEIFS(tblSalaries[Average hours per day],tblSalaries[clean Country],$D72,tblSalaries[Job Type],G$19),0)</f>
        <v>3.75</v>
      </c>
      <c r="H286" s="37">
        <f>IFERROR(AVERAGEIFS(tblSalaries[Average hours per day],tblSalaries[clean Country],$D72,tblSalaries[Job Type],H$19),0)</f>
        <v>0</v>
      </c>
      <c r="I286" s="37">
        <f>IFERROR(AVERAGEIFS(tblSalaries[Average hours per day],tblSalaries[clean Country],$D72,tblSalaries[Job Type],I$19),0)</f>
        <v>5</v>
      </c>
      <c r="J286" s="37">
        <f>IFERROR(AVERAGEIFS(tblSalaries[Average hours per day],tblSalaries[clean Country],$D72,tblSalaries[Job Type],J$19),0)</f>
        <v>0</v>
      </c>
      <c r="K286" s="37">
        <f>IFERROR(AVERAGEIFS(tblSalaries[Average hours per day],tblSalaries[clean Country],$D72,tblSalaries[Job Type],K$19),0)</f>
        <v>0</v>
      </c>
      <c r="L286" s="37">
        <f>IFERROR(AVERAGEIFS(tblSalaries[Average hours per day],tblSalaries[clean Country],$D72,tblSalaries[Job Type],L$19),0)</f>
        <v>8</v>
      </c>
      <c r="M286" s="37">
        <f>IFERROR(AVERAGEIFS(tblSalaries[Average hours per day],tblSalaries[clean Country],$D72,tblSalaries[Job Type],M$19),0)</f>
        <v>0</v>
      </c>
      <c r="N286" s="37">
        <f>IFERROR(AVERAGEIFS(tblSalaries[Average hours per day],tblSalaries[clean Country],$D72,tblSalaries[Job Type],N$19),0)</f>
        <v>0</v>
      </c>
      <c r="O286" s="37">
        <f>IFERROR(AVERAGEIFS(tblSalaries[Average hours per day],tblSalaries[clean Country],$D72,tblSalaries[Job Type],O$19),0)</f>
        <v>0</v>
      </c>
      <c r="P286"/>
      <c r="Q286"/>
      <c r="R286" s="35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</row>
    <row r="287" spans="4:30">
      <c r="D287" s="35" t="s">
        <v>1371</v>
      </c>
      <c r="E287" s="37">
        <f>IFERROR(AVERAGEIF(tblSalaries[clean Country],D73,tblSalaries[Average hours per day]),"no data")</f>
        <v>2.5</v>
      </c>
      <c r="F287" s="37">
        <f>IFERROR(AVERAGEIFS(tblSalaries[Average hours per day],tblSalaries[clean Country],$D73,tblSalaries[Job Type],F$19),0)</f>
        <v>0</v>
      </c>
      <c r="G287" s="37">
        <f>IFERROR(AVERAGEIFS(tblSalaries[Average hours per day],tblSalaries[clean Country],$D73,tblSalaries[Job Type],G$19),0)</f>
        <v>0</v>
      </c>
      <c r="H287" s="37">
        <f>IFERROR(AVERAGEIFS(tblSalaries[Average hours per day],tblSalaries[clean Country],$D73,tblSalaries[Job Type],H$19),0)</f>
        <v>0</v>
      </c>
      <c r="I287" s="37">
        <f>IFERROR(AVERAGEIFS(tblSalaries[Average hours per day],tblSalaries[clean Country],$D73,tblSalaries[Job Type],I$19),0)</f>
        <v>0</v>
      </c>
      <c r="J287" s="37">
        <f>IFERROR(AVERAGEIFS(tblSalaries[Average hours per day],tblSalaries[clean Country],$D73,tblSalaries[Job Type],J$19),0)</f>
        <v>0</v>
      </c>
      <c r="K287" s="37">
        <f>IFERROR(AVERAGEIFS(tblSalaries[Average hours per day],tblSalaries[clean Country],$D73,tblSalaries[Job Type],K$19),0)</f>
        <v>0</v>
      </c>
      <c r="L287" s="37">
        <f>IFERROR(AVERAGEIFS(tblSalaries[Average hours per day],tblSalaries[clean Country],$D73,tblSalaries[Job Type],L$19),0)</f>
        <v>2.5</v>
      </c>
      <c r="M287" s="37">
        <f>IFERROR(AVERAGEIFS(tblSalaries[Average hours per day],tblSalaries[clean Country],$D73,tblSalaries[Job Type],M$19),0)</f>
        <v>0</v>
      </c>
      <c r="N287" s="37">
        <f>IFERROR(AVERAGEIFS(tblSalaries[Average hours per day],tblSalaries[clean Country],$D73,tblSalaries[Job Type],N$19),0)</f>
        <v>0</v>
      </c>
      <c r="O287" s="37">
        <f>IFERROR(AVERAGEIFS(tblSalaries[Average hours per day],tblSalaries[clean Country],$D73,tblSalaries[Job Type],O$19),0)</f>
        <v>0</v>
      </c>
      <c r="P287"/>
      <c r="Q287"/>
      <c r="R287" s="35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</row>
    <row r="288" spans="4:30">
      <c r="D288" s="35" t="s">
        <v>1745</v>
      </c>
      <c r="E288" s="37">
        <f>IFERROR(AVERAGEIF(tblSalaries[clean Country],D74,tblSalaries[Average hours per day]),"no data")</f>
        <v>5</v>
      </c>
      <c r="F288" s="37">
        <f>IFERROR(AVERAGEIFS(tblSalaries[Average hours per day],tblSalaries[clean Country],$D74,tblSalaries[Job Type],F$19),0)</f>
        <v>5</v>
      </c>
      <c r="G288" s="37">
        <f>IFERROR(AVERAGEIFS(tblSalaries[Average hours per day],tblSalaries[clean Country],$D74,tblSalaries[Job Type],G$19),0)</f>
        <v>0</v>
      </c>
      <c r="H288" s="37">
        <f>IFERROR(AVERAGEIFS(tblSalaries[Average hours per day],tblSalaries[clean Country],$D74,tblSalaries[Job Type],H$19),0)</f>
        <v>0</v>
      </c>
      <c r="I288" s="37">
        <f>IFERROR(AVERAGEIFS(tblSalaries[Average hours per day],tblSalaries[clean Country],$D74,tblSalaries[Job Type],I$19),0)</f>
        <v>0</v>
      </c>
      <c r="J288" s="37">
        <f>IFERROR(AVERAGEIFS(tblSalaries[Average hours per day],tblSalaries[clean Country],$D74,tblSalaries[Job Type],J$19),0)</f>
        <v>0</v>
      </c>
      <c r="K288" s="37">
        <f>IFERROR(AVERAGEIFS(tblSalaries[Average hours per day],tblSalaries[clean Country],$D74,tblSalaries[Job Type],K$19),0)</f>
        <v>0</v>
      </c>
      <c r="L288" s="37">
        <f>IFERROR(AVERAGEIFS(tblSalaries[Average hours per day],tblSalaries[clean Country],$D74,tblSalaries[Job Type],L$19),0)</f>
        <v>0</v>
      </c>
      <c r="M288" s="37">
        <f>IFERROR(AVERAGEIFS(tblSalaries[Average hours per day],tblSalaries[clean Country],$D74,tblSalaries[Job Type],M$19),0)</f>
        <v>0</v>
      </c>
      <c r="N288" s="37">
        <f>IFERROR(AVERAGEIFS(tblSalaries[Average hours per day],tblSalaries[clean Country],$D74,tblSalaries[Job Type],N$19),0)</f>
        <v>0</v>
      </c>
      <c r="O288" s="37">
        <f>IFERROR(AVERAGEIFS(tblSalaries[Average hours per day],tblSalaries[clean Country],$D74,tblSalaries[Job Type],O$19),0)</f>
        <v>0</v>
      </c>
      <c r="P288"/>
      <c r="Q288"/>
      <c r="R288" s="35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</row>
    <row r="289" spans="4:30">
      <c r="D289" s="35" t="s">
        <v>1700</v>
      </c>
      <c r="E289" s="37">
        <f>IFERROR(AVERAGEIF(tblSalaries[clean Country],D75,tblSalaries[Average hours per day]),"no data")</f>
        <v>8</v>
      </c>
      <c r="F289" s="37">
        <f>IFERROR(AVERAGEIFS(tblSalaries[Average hours per day],tblSalaries[clean Country],$D75,tblSalaries[Job Type],F$19),0)</f>
        <v>0</v>
      </c>
      <c r="G289" s="37">
        <f>IFERROR(AVERAGEIFS(tblSalaries[Average hours per day],tblSalaries[clean Country],$D75,tblSalaries[Job Type],G$19),0)</f>
        <v>0</v>
      </c>
      <c r="H289" s="37">
        <f>IFERROR(AVERAGEIFS(tblSalaries[Average hours per day],tblSalaries[clean Country],$D75,tblSalaries[Job Type],H$19),0)</f>
        <v>0</v>
      </c>
      <c r="I289" s="37">
        <f>IFERROR(AVERAGEIFS(tblSalaries[Average hours per day],tblSalaries[clean Country],$D75,tblSalaries[Job Type],I$19),0)</f>
        <v>0</v>
      </c>
      <c r="J289" s="37">
        <f>IFERROR(AVERAGEIFS(tblSalaries[Average hours per day],tblSalaries[clean Country],$D75,tblSalaries[Job Type],J$19),0)</f>
        <v>0</v>
      </c>
      <c r="K289" s="37">
        <f>IFERROR(AVERAGEIFS(tblSalaries[Average hours per day],tblSalaries[clean Country],$D75,tblSalaries[Job Type],K$19),0)</f>
        <v>0</v>
      </c>
      <c r="L289" s="37">
        <f>IFERROR(AVERAGEIFS(tblSalaries[Average hours per day],tblSalaries[clean Country],$D75,tblSalaries[Job Type],L$19),0)</f>
        <v>8</v>
      </c>
      <c r="M289" s="37">
        <f>IFERROR(AVERAGEIFS(tblSalaries[Average hours per day],tblSalaries[clean Country],$D75,tblSalaries[Job Type],M$19),0)</f>
        <v>0</v>
      </c>
      <c r="N289" s="37">
        <f>IFERROR(AVERAGEIFS(tblSalaries[Average hours per day],tblSalaries[clean Country],$D75,tblSalaries[Job Type],N$19),0)</f>
        <v>0</v>
      </c>
      <c r="O289" s="37">
        <f>IFERROR(AVERAGEIFS(tblSalaries[Average hours per day],tblSalaries[clean Country],$D75,tblSalaries[Job Type],O$19),0)</f>
        <v>0</v>
      </c>
      <c r="P289"/>
      <c r="Q289"/>
      <c r="R289" s="35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</row>
    <row r="290" spans="4:30">
      <c r="D290" s="35" t="s">
        <v>818</v>
      </c>
      <c r="E290" s="37">
        <f>IFERROR(AVERAGEIF(tblSalaries[clean Country],D76,tblSalaries[Average hours per day]),"no data")</f>
        <v>5</v>
      </c>
      <c r="F290" s="37">
        <f>IFERROR(AVERAGEIFS(tblSalaries[Average hours per day],tblSalaries[clean Country],$D76,tblSalaries[Job Type],F$19),0)</f>
        <v>5</v>
      </c>
      <c r="G290" s="37">
        <f>IFERROR(AVERAGEIFS(tblSalaries[Average hours per day],tblSalaries[clean Country],$D76,tblSalaries[Job Type],G$19),0)</f>
        <v>0</v>
      </c>
      <c r="H290" s="37">
        <f>IFERROR(AVERAGEIFS(tblSalaries[Average hours per day],tblSalaries[clean Country],$D76,tblSalaries[Job Type],H$19),0)</f>
        <v>0</v>
      </c>
      <c r="I290" s="37">
        <f>IFERROR(AVERAGEIFS(tblSalaries[Average hours per day],tblSalaries[clean Country],$D76,tblSalaries[Job Type],I$19),0)</f>
        <v>0</v>
      </c>
      <c r="J290" s="37">
        <f>IFERROR(AVERAGEIFS(tblSalaries[Average hours per day],tblSalaries[clean Country],$D76,tblSalaries[Job Type],J$19),0)</f>
        <v>0</v>
      </c>
      <c r="K290" s="37">
        <f>IFERROR(AVERAGEIFS(tblSalaries[Average hours per day],tblSalaries[clean Country],$D76,tblSalaries[Job Type],K$19),0)</f>
        <v>0</v>
      </c>
      <c r="L290" s="37">
        <f>IFERROR(AVERAGEIFS(tblSalaries[Average hours per day],tblSalaries[clean Country],$D76,tblSalaries[Job Type],L$19),0)</f>
        <v>0</v>
      </c>
      <c r="M290" s="37">
        <f>IFERROR(AVERAGEIFS(tblSalaries[Average hours per day],tblSalaries[clean Country],$D76,tblSalaries[Job Type],M$19),0)</f>
        <v>0</v>
      </c>
      <c r="N290" s="37">
        <f>IFERROR(AVERAGEIFS(tblSalaries[Average hours per day],tblSalaries[clean Country],$D76,tblSalaries[Job Type],N$19),0)</f>
        <v>0</v>
      </c>
      <c r="O290" s="37">
        <f>IFERROR(AVERAGEIFS(tblSalaries[Average hours per day],tblSalaries[clean Country],$D76,tblSalaries[Job Type],O$19),0)</f>
        <v>0</v>
      </c>
      <c r="P290"/>
      <c r="Q290"/>
      <c r="R290" s="35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</row>
    <row r="291" spans="4:30">
      <c r="D291" s="35" t="s">
        <v>1131</v>
      </c>
      <c r="E291" s="37">
        <f>IFERROR(AVERAGEIF(tblSalaries[clean Country],D77,tblSalaries[Average hours per day]),"no data")</f>
        <v>4.0714285714285712</v>
      </c>
      <c r="F291" s="37">
        <f>IFERROR(AVERAGEIFS(tblSalaries[Average hours per day],tblSalaries[clean Country],$D77,tblSalaries[Job Type],F$19),0)</f>
        <v>0</v>
      </c>
      <c r="G291" s="37">
        <f>IFERROR(AVERAGEIFS(tblSalaries[Average hours per day],tblSalaries[clean Country],$D77,tblSalaries[Job Type],G$19),0)</f>
        <v>1.5</v>
      </c>
      <c r="H291" s="37">
        <f>IFERROR(AVERAGEIFS(tblSalaries[Average hours per day],tblSalaries[clean Country],$D77,tblSalaries[Job Type],H$19),0)</f>
        <v>0</v>
      </c>
      <c r="I291" s="37">
        <f>IFERROR(AVERAGEIFS(tblSalaries[Average hours per day],tblSalaries[clean Country],$D77,tblSalaries[Job Type],I$19),0)</f>
        <v>0</v>
      </c>
      <c r="J291" s="37">
        <f>IFERROR(AVERAGEIFS(tblSalaries[Average hours per day],tblSalaries[clean Country],$D77,tblSalaries[Job Type],J$19),0)</f>
        <v>8</v>
      </c>
      <c r="K291" s="37">
        <f>IFERROR(AVERAGEIFS(tblSalaries[Average hours per day],tblSalaries[clean Country],$D77,tblSalaries[Job Type],K$19),0)</f>
        <v>5</v>
      </c>
      <c r="L291" s="37">
        <f>IFERROR(AVERAGEIFS(tblSalaries[Average hours per day],tblSalaries[clean Country],$D77,tblSalaries[Job Type],L$19),0)</f>
        <v>3.5</v>
      </c>
      <c r="M291" s="37">
        <f>IFERROR(AVERAGEIFS(tblSalaries[Average hours per day],tblSalaries[clean Country],$D77,tblSalaries[Job Type],M$19),0)</f>
        <v>0</v>
      </c>
      <c r="N291" s="37">
        <f>IFERROR(AVERAGEIFS(tblSalaries[Average hours per day],tblSalaries[clean Country],$D77,tblSalaries[Job Type],N$19),0)</f>
        <v>0</v>
      </c>
      <c r="O291" s="37">
        <f>IFERROR(AVERAGEIFS(tblSalaries[Average hours per day],tblSalaries[clean Country],$D77,tblSalaries[Job Type],O$19),0)</f>
        <v>0</v>
      </c>
      <c r="P291"/>
      <c r="Q291"/>
      <c r="R291" s="35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</row>
    <row r="292" spans="4:30">
      <c r="D292" s="35" t="s">
        <v>1771</v>
      </c>
      <c r="E292" s="37">
        <f>IFERROR(AVERAGEIF(tblSalaries[clean Country],D78,tblSalaries[Average hours per day]),"no data")</f>
        <v>5</v>
      </c>
      <c r="F292" s="37">
        <f>IFERROR(AVERAGEIFS(tblSalaries[Average hours per day],tblSalaries[clean Country],$D78,tblSalaries[Job Type],F$19),0)</f>
        <v>0</v>
      </c>
      <c r="G292" s="37">
        <f>IFERROR(AVERAGEIFS(tblSalaries[Average hours per day],tblSalaries[clean Country],$D78,tblSalaries[Job Type],G$19),0)</f>
        <v>0</v>
      </c>
      <c r="H292" s="37">
        <f>IFERROR(AVERAGEIFS(tblSalaries[Average hours per day],tblSalaries[clean Country],$D78,tblSalaries[Job Type],H$19),0)</f>
        <v>0</v>
      </c>
      <c r="I292" s="37">
        <f>IFERROR(AVERAGEIFS(tblSalaries[Average hours per day],tblSalaries[clean Country],$D78,tblSalaries[Job Type],I$19),0)</f>
        <v>0</v>
      </c>
      <c r="J292" s="37">
        <f>IFERROR(AVERAGEIFS(tblSalaries[Average hours per day],tblSalaries[clean Country],$D78,tblSalaries[Job Type],J$19),0)</f>
        <v>0</v>
      </c>
      <c r="K292" s="37">
        <f>IFERROR(AVERAGEIFS(tblSalaries[Average hours per day],tblSalaries[clean Country],$D78,tblSalaries[Job Type],K$19),0)</f>
        <v>5</v>
      </c>
      <c r="L292" s="37">
        <f>IFERROR(AVERAGEIFS(tblSalaries[Average hours per day],tblSalaries[clean Country],$D78,tblSalaries[Job Type],L$19),0)</f>
        <v>0</v>
      </c>
      <c r="M292" s="37">
        <f>IFERROR(AVERAGEIFS(tblSalaries[Average hours per day],tblSalaries[clean Country],$D78,tblSalaries[Job Type],M$19),0)</f>
        <v>0</v>
      </c>
      <c r="N292" s="37">
        <f>IFERROR(AVERAGEIFS(tblSalaries[Average hours per day],tblSalaries[clean Country],$D78,tblSalaries[Job Type],N$19),0)</f>
        <v>0</v>
      </c>
      <c r="O292" s="37">
        <f>IFERROR(AVERAGEIFS(tblSalaries[Average hours per day],tblSalaries[clean Country],$D78,tblSalaries[Job Type],O$19),0)</f>
        <v>0</v>
      </c>
      <c r="P292"/>
      <c r="Q292"/>
      <c r="R292" s="35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</row>
    <row r="293" spans="4:30">
      <c r="D293" s="35" t="s">
        <v>166</v>
      </c>
      <c r="E293" s="37">
        <f>IFERROR(AVERAGEIF(tblSalaries[clean Country],D79,tblSalaries[Average hours per day]),"no data")</f>
        <v>6.5</v>
      </c>
      <c r="F293" s="37">
        <f>IFERROR(AVERAGEIFS(tblSalaries[Average hours per day],tblSalaries[clean Country],$D79,tblSalaries[Job Type],F$19),0)</f>
        <v>8</v>
      </c>
      <c r="G293" s="37">
        <f>IFERROR(AVERAGEIFS(tblSalaries[Average hours per day],tblSalaries[clean Country],$D79,tblSalaries[Job Type],G$19),0)</f>
        <v>6.5</v>
      </c>
      <c r="H293" s="37">
        <f>IFERROR(AVERAGEIFS(tblSalaries[Average hours per day],tblSalaries[clean Country],$D79,tblSalaries[Job Type],H$19),0)</f>
        <v>0</v>
      </c>
      <c r="I293" s="37">
        <f>IFERROR(AVERAGEIFS(tblSalaries[Average hours per day],tblSalaries[clean Country],$D79,tblSalaries[Job Type],I$19),0)</f>
        <v>0</v>
      </c>
      <c r="J293" s="37">
        <f>IFERROR(AVERAGEIFS(tblSalaries[Average hours per day],tblSalaries[clean Country],$D79,tblSalaries[Job Type],J$19),0)</f>
        <v>6.5</v>
      </c>
      <c r="K293" s="37">
        <f>IFERROR(AVERAGEIFS(tblSalaries[Average hours per day],tblSalaries[clean Country],$D79,tblSalaries[Job Type],K$19),0)</f>
        <v>0</v>
      </c>
      <c r="L293" s="37">
        <f>IFERROR(AVERAGEIFS(tblSalaries[Average hours per day],tblSalaries[clean Country],$D79,tblSalaries[Job Type],L$19),0)</f>
        <v>6</v>
      </c>
      <c r="M293" s="37">
        <f>IFERROR(AVERAGEIFS(tblSalaries[Average hours per day],tblSalaries[clean Country],$D79,tblSalaries[Job Type],M$19),0)</f>
        <v>0</v>
      </c>
      <c r="N293" s="37">
        <f>IFERROR(AVERAGEIFS(tblSalaries[Average hours per day],tblSalaries[clean Country],$D79,tblSalaries[Job Type],N$19),0)</f>
        <v>0</v>
      </c>
      <c r="O293" s="37">
        <f>IFERROR(AVERAGEIFS(tblSalaries[Average hours per day],tblSalaries[clean Country],$D79,tblSalaries[Job Type],O$19),0)</f>
        <v>0</v>
      </c>
      <c r="P293"/>
      <c r="Q293"/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</row>
    <row r="294" spans="4:30">
      <c r="D294" s="35" t="s">
        <v>1411</v>
      </c>
      <c r="E294" s="37">
        <f>IFERROR(AVERAGEIF(tblSalaries[clean Country],D80,tblSalaries[Average hours per day]),"no data")</f>
        <v>8</v>
      </c>
      <c r="F294" s="37">
        <f>IFERROR(AVERAGEIFS(tblSalaries[Average hours per day],tblSalaries[clean Country],$D80,tblSalaries[Job Type],F$19),0)</f>
        <v>0</v>
      </c>
      <c r="G294" s="37">
        <f>IFERROR(AVERAGEIFS(tblSalaries[Average hours per day],tblSalaries[clean Country],$D80,tblSalaries[Job Type],G$19),0)</f>
        <v>8</v>
      </c>
      <c r="H294" s="37">
        <f>IFERROR(AVERAGEIFS(tblSalaries[Average hours per day],tblSalaries[clean Country],$D80,tblSalaries[Job Type],H$19),0)</f>
        <v>0</v>
      </c>
      <c r="I294" s="37">
        <f>IFERROR(AVERAGEIFS(tblSalaries[Average hours per day],tblSalaries[clean Country],$D80,tblSalaries[Job Type],I$19),0)</f>
        <v>0</v>
      </c>
      <c r="J294" s="37">
        <f>IFERROR(AVERAGEIFS(tblSalaries[Average hours per day],tblSalaries[clean Country],$D80,tblSalaries[Job Type],J$19),0)</f>
        <v>0</v>
      </c>
      <c r="K294" s="37">
        <f>IFERROR(AVERAGEIFS(tblSalaries[Average hours per day],tblSalaries[clean Country],$D80,tblSalaries[Job Type],K$19),0)</f>
        <v>0</v>
      </c>
      <c r="L294" s="37">
        <f>IFERROR(AVERAGEIFS(tblSalaries[Average hours per day],tblSalaries[clean Country],$D80,tblSalaries[Job Type],L$19),0)</f>
        <v>0</v>
      </c>
      <c r="M294" s="37">
        <f>IFERROR(AVERAGEIFS(tblSalaries[Average hours per day],tblSalaries[clean Country],$D80,tblSalaries[Job Type],M$19),0)</f>
        <v>0</v>
      </c>
      <c r="N294" s="37">
        <f>IFERROR(AVERAGEIFS(tblSalaries[Average hours per day],tblSalaries[clean Country],$D80,tblSalaries[Job Type],N$19),0)</f>
        <v>0</v>
      </c>
      <c r="O294" s="37">
        <f>IFERROR(AVERAGEIFS(tblSalaries[Average hours per day],tblSalaries[clean Country],$D80,tblSalaries[Job Type],O$19),0)</f>
        <v>0</v>
      </c>
      <c r="P294"/>
      <c r="Q294"/>
      <c r="R294" s="35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</row>
    <row r="295" spans="4:30">
      <c r="D295" s="35" t="s">
        <v>1291</v>
      </c>
      <c r="E295" s="37">
        <f>IFERROR(AVERAGEIF(tblSalaries[clean Country],D81,tblSalaries[Average hours per day]),"no data")</f>
        <v>5</v>
      </c>
      <c r="F295" s="37">
        <f>IFERROR(AVERAGEIFS(tblSalaries[Average hours per day],tblSalaries[clean Country],$D81,tblSalaries[Job Type],F$19),0)</f>
        <v>0</v>
      </c>
      <c r="G295" s="37">
        <f>IFERROR(AVERAGEIFS(tblSalaries[Average hours per day],tblSalaries[clean Country],$D81,tblSalaries[Job Type],G$19),0)</f>
        <v>0</v>
      </c>
      <c r="H295" s="37">
        <f>IFERROR(AVERAGEIFS(tblSalaries[Average hours per day],tblSalaries[clean Country],$D81,tblSalaries[Job Type],H$19),0)</f>
        <v>0</v>
      </c>
      <c r="I295" s="37">
        <f>IFERROR(AVERAGEIFS(tblSalaries[Average hours per day],tblSalaries[clean Country],$D81,tblSalaries[Job Type],I$19),0)</f>
        <v>0</v>
      </c>
      <c r="J295" s="37">
        <f>IFERROR(AVERAGEIFS(tblSalaries[Average hours per day],tblSalaries[clean Country],$D81,tblSalaries[Job Type],J$19),0)</f>
        <v>0</v>
      </c>
      <c r="K295" s="37">
        <f>IFERROR(AVERAGEIFS(tblSalaries[Average hours per day],tblSalaries[clean Country],$D81,tblSalaries[Job Type],K$19),0)</f>
        <v>0</v>
      </c>
      <c r="L295" s="37">
        <f>IFERROR(AVERAGEIFS(tblSalaries[Average hours per day],tblSalaries[clean Country],$D81,tblSalaries[Job Type],L$19),0)</f>
        <v>5</v>
      </c>
      <c r="M295" s="37">
        <f>IFERROR(AVERAGEIFS(tblSalaries[Average hours per day],tblSalaries[clean Country],$D81,tblSalaries[Job Type],M$19),0)</f>
        <v>0</v>
      </c>
      <c r="N295" s="37">
        <f>IFERROR(AVERAGEIFS(tblSalaries[Average hours per day],tblSalaries[clean Country],$D81,tblSalaries[Job Type],N$19),0)</f>
        <v>0</v>
      </c>
      <c r="O295" s="37">
        <f>IFERROR(AVERAGEIFS(tblSalaries[Average hours per day],tblSalaries[clean Country],$D81,tblSalaries[Job Type],O$19),0)</f>
        <v>0</v>
      </c>
      <c r="P295"/>
      <c r="Q295"/>
      <c r="R295" s="35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</row>
    <row r="296" spans="4:30">
      <c r="D296" s="35" t="s">
        <v>1731</v>
      </c>
      <c r="E296" s="37">
        <f>IFERROR(AVERAGEIF(tblSalaries[clean Country],D82,tblSalaries[Average hours per day]),"no data")</f>
        <v>8</v>
      </c>
      <c r="F296" s="37">
        <f>IFERROR(AVERAGEIFS(tblSalaries[Average hours per day],tblSalaries[clean Country],$D82,tblSalaries[Job Type],F$19),0)</f>
        <v>0</v>
      </c>
      <c r="G296" s="37">
        <f>IFERROR(AVERAGEIFS(tblSalaries[Average hours per day],tblSalaries[clean Country],$D82,tblSalaries[Job Type],G$19),0)</f>
        <v>0</v>
      </c>
      <c r="H296" s="37">
        <f>IFERROR(AVERAGEIFS(tblSalaries[Average hours per day],tblSalaries[clean Country],$D82,tblSalaries[Job Type],H$19),0)</f>
        <v>0</v>
      </c>
      <c r="I296" s="37">
        <f>IFERROR(AVERAGEIFS(tblSalaries[Average hours per day],tblSalaries[clean Country],$D82,tblSalaries[Job Type],I$19),0)</f>
        <v>8</v>
      </c>
      <c r="J296" s="37">
        <f>IFERROR(AVERAGEIFS(tblSalaries[Average hours per day],tblSalaries[clean Country],$D82,tblSalaries[Job Type],J$19),0)</f>
        <v>0</v>
      </c>
      <c r="K296" s="37">
        <f>IFERROR(AVERAGEIFS(tblSalaries[Average hours per day],tblSalaries[clean Country],$D82,tblSalaries[Job Type],K$19),0)</f>
        <v>0</v>
      </c>
      <c r="L296" s="37">
        <f>IFERROR(AVERAGEIFS(tblSalaries[Average hours per day],tblSalaries[clean Country],$D82,tblSalaries[Job Type],L$19),0)</f>
        <v>0</v>
      </c>
      <c r="M296" s="37">
        <f>IFERROR(AVERAGEIFS(tblSalaries[Average hours per day],tblSalaries[clean Country],$D82,tblSalaries[Job Type],M$19),0)</f>
        <v>0</v>
      </c>
      <c r="N296" s="37">
        <f>IFERROR(AVERAGEIFS(tblSalaries[Average hours per day],tblSalaries[clean Country],$D82,tblSalaries[Job Type],N$19),0)</f>
        <v>0</v>
      </c>
      <c r="O296" s="37">
        <f>IFERROR(AVERAGEIFS(tblSalaries[Average hours per day],tblSalaries[clean Country],$D82,tblSalaries[Job Type],O$19),0)</f>
        <v>0</v>
      </c>
      <c r="P296"/>
      <c r="Q296"/>
      <c r="R296" s="35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</row>
    <row r="297" spans="4:30">
      <c r="D297" s="35" t="s">
        <v>4025</v>
      </c>
      <c r="E297" s="37">
        <f>IFERROR(AVERAGEIF(tblSalaries[clean Country],D83,tblSalaries[Average hours per day]),"no data")</f>
        <v>2.5</v>
      </c>
      <c r="F297" s="37">
        <f>IFERROR(AVERAGEIFS(tblSalaries[Average hours per day],tblSalaries[clean Country],$D83,tblSalaries[Job Type],F$19),0)</f>
        <v>0</v>
      </c>
      <c r="G297" s="37">
        <f>IFERROR(AVERAGEIFS(tblSalaries[Average hours per day],tblSalaries[clean Country],$D83,tblSalaries[Job Type],G$19),0)</f>
        <v>0</v>
      </c>
      <c r="H297" s="37">
        <f>IFERROR(AVERAGEIFS(tblSalaries[Average hours per day],tblSalaries[clean Country],$D83,tblSalaries[Job Type],H$19),0)</f>
        <v>0</v>
      </c>
      <c r="I297" s="37">
        <f>IFERROR(AVERAGEIFS(tblSalaries[Average hours per day],tblSalaries[clean Country],$D83,tblSalaries[Job Type],I$19),0)</f>
        <v>0</v>
      </c>
      <c r="J297" s="37">
        <f>IFERROR(AVERAGEIFS(tblSalaries[Average hours per day],tblSalaries[clean Country],$D83,tblSalaries[Job Type],J$19),0)</f>
        <v>0</v>
      </c>
      <c r="K297" s="37">
        <f>IFERROR(AVERAGEIFS(tblSalaries[Average hours per day],tblSalaries[clean Country],$D83,tblSalaries[Job Type],K$19),0)</f>
        <v>2.5</v>
      </c>
      <c r="L297" s="37">
        <f>IFERROR(AVERAGEIFS(tblSalaries[Average hours per day],tblSalaries[clean Country],$D83,tblSalaries[Job Type],L$19),0)</f>
        <v>0</v>
      </c>
      <c r="M297" s="37">
        <f>IFERROR(AVERAGEIFS(tblSalaries[Average hours per day],tblSalaries[clean Country],$D83,tblSalaries[Job Type],M$19),0)</f>
        <v>0</v>
      </c>
      <c r="N297" s="37">
        <f>IFERROR(AVERAGEIFS(tblSalaries[Average hours per day],tblSalaries[clean Country],$D83,tblSalaries[Job Type],N$19),0)</f>
        <v>0</v>
      </c>
      <c r="O297" s="37">
        <f>IFERROR(AVERAGEIFS(tblSalaries[Average hours per day],tblSalaries[clean Country],$D83,tblSalaries[Job Type],O$19),0)</f>
        <v>0</v>
      </c>
      <c r="P297"/>
      <c r="Q297"/>
      <c r="R297" s="35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</row>
    <row r="298" spans="4:30">
      <c r="D298" s="35" t="s">
        <v>1444</v>
      </c>
      <c r="E298" s="37">
        <f>IFERROR(AVERAGEIF(tblSalaries[clean Country],D84,tblSalaries[Average hours per day]),"no data")</f>
        <v>3.25</v>
      </c>
      <c r="F298" s="37">
        <f>IFERROR(AVERAGEIFS(tblSalaries[Average hours per day],tblSalaries[clean Country],$D84,tblSalaries[Job Type],F$19),0)</f>
        <v>0</v>
      </c>
      <c r="G298" s="37">
        <f>IFERROR(AVERAGEIFS(tblSalaries[Average hours per day],tblSalaries[clean Country],$D84,tblSalaries[Job Type],G$19),0)</f>
        <v>0</v>
      </c>
      <c r="H298" s="37">
        <f>IFERROR(AVERAGEIFS(tblSalaries[Average hours per day],tblSalaries[clean Country],$D84,tblSalaries[Job Type],H$19),0)</f>
        <v>0</v>
      </c>
      <c r="I298" s="37">
        <f>IFERROR(AVERAGEIFS(tblSalaries[Average hours per day],tblSalaries[clean Country],$D84,tblSalaries[Job Type],I$19),0)</f>
        <v>0</v>
      </c>
      <c r="J298" s="37">
        <f>IFERROR(AVERAGEIFS(tblSalaries[Average hours per day],tblSalaries[clean Country],$D84,tblSalaries[Job Type],J$19),0)</f>
        <v>0</v>
      </c>
      <c r="K298" s="37">
        <f>IFERROR(AVERAGEIFS(tblSalaries[Average hours per day],tblSalaries[clean Country],$D84,tblSalaries[Job Type],K$19),0)</f>
        <v>0</v>
      </c>
      <c r="L298" s="37">
        <f>IFERROR(AVERAGEIFS(tblSalaries[Average hours per day],tblSalaries[clean Country],$D84,tblSalaries[Job Type],L$19),0)</f>
        <v>3.25</v>
      </c>
      <c r="M298" s="37">
        <f>IFERROR(AVERAGEIFS(tblSalaries[Average hours per day],tblSalaries[clean Country],$D84,tblSalaries[Job Type],M$19),0)</f>
        <v>0</v>
      </c>
      <c r="N298" s="37">
        <f>IFERROR(AVERAGEIFS(tblSalaries[Average hours per day],tblSalaries[clean Country],$D84,tblSalaries[Job Type],N$19),0)</f>
        <v>0</v>
      </c>
      <c r="O298" s="37">
        <f>IFERROR(AVERAGEIFS(tblSalaries[Average hours per day],tblSalaries[clean Country],$D84,tblSalaries[Job Type],O$19),0)</f>
        <v>0</v>
      </c>
      <c r="P298"/>
      <c r="Q298"/>
      <c r="R298" s="35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</row>
    <row r="299" spans="4:30">
      <c r="D299" s="35" t="s">
        <v>1679</v>
      </c>
      <c r="E299" s="37">
        <f>IFERROR(AVERAGEIF(tblSalaries[clean Country],D85,tblSalaries[Average hours per day]),"no data")</f>
        <v>2.5</v>
      </c>
      <c r="F299" s="37">
        <f>IFERROR(AVERAGEIFS(tblSalaries[Average hours per day],tblSalaries[clean Country],$D85,tblSalaries[Job Type],F$19),0)</f>
        <v>0</v>
      </c>
      <c r="G299" s="37">
        <f>IFERROR(AVERAGEIFS(tblSalaries[Average hours per day],tblSalaries[clean Country],$D85,tblSalaries[Job Type],G$19),0)</f>
        <v>2.5</v>
      </c>
      <c r="H299" s="37">
        <f>IFERROR(AVERAGEIFS(tblSalaries[Average hours per day],tblSalaries[clean Country],$D85,tblSalaries[Job Type],H$19),0)</f>
        <v>0</v>
      </c>
      <c r="I299" s="37">
        <f>IFERROR(AVERAGEIFS(tblSalaries[Average hours per day],tblSalaries[clean Country],$D85,tblSalaries[Job Type],I$19),0)</f>
        <v>0</v>
      </c>
      <c r="J299" s="37">
        <f>IFERROR(AVERAGEIFS(tblSalaries[Average hours per day],tblSalaries[clean Country],$D85,tblSalaries[Job Type],J$19),0)</f>
        <v>0</v>
      </c>
      <c r="K299" s="37">
        <f>IFERROR(AVERAGEIFS(tblSalaries[Average hours per day],tblSalaries[clean Country],$D85,tblSalaries[Job Type],K$19),0)</f>
        <v>0</v>
      </c>
      <c r="L299" s="37">
        <f>IFERROR(AVERAGEIFS(tblSalaries[Average hours per day],tblSalaries[clean Country],$D85,tblSalaries[Job Type],L$19),0)</f>
        <v>0</v>
      </c>
      <c r="M299" s="37">
        <f>IFERROR(AVERAGEIFS(tblSalaries[Average hours per day],tblSalaries[clean Country],$D85,tblSalaries[Job Type],M$19),0)</f>
        <v>0</v>
      </c>
      <c r="N299" s="37">
        <f>IFERROR(AVERAGEIFS(tblSalaries[Average hours per day],tblSalaries[clean Country],$D85,tblSalaries[Job Type],N$19),0)</f>
        <v>0</v>
      </c>
      <c r="O299" s="37">
        <f>IFERROR(AVERAGEIFS(tblSalaries[Average hours per day],tblSalaries[clean Country],$D85,tblSalaries[Job Type],O$19),0)</f>
        <v>0</v>
      </c>
      <c r="P299"/>
      <c r="Q299"/>
      <c r="R299" s="35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</row>
    <row r="300" spans="4:30">
      <c r="D300" s="35" t="s">
        <v>628</v>
      </c>
      <c r="E300" s="37">
        <f>IFERROR(AVERAGEIF(tblSalaries[clean Country],D86,tblSalaries[Average hours per day]),"no data")</f>
        <v>4.7173913043478262</v>
      </c>
      <c r="F300" s="37">
        <f>IFERROR(AVERAGEIFS(tblSalaries[Average hours per day],tblSalaries[clean Country],$D86,tblSalaries[Job Type],F$19),0)</f>
        <v>8</v>
      </c>
      <c r="G300" s="37">
        <f>IFERROR(AVERAGEIFS(tblSalaries[Average hours per day],tblSalaries[clean Country],$D86,tblSalaries[Job Type],G$19),0)</f>
        <v>4.5</v>
      </c>
      <c r="H300" s="37">
        <f>IFERROR(AVERAGEIFS(tblSalaries[Average hours per day],tblSalaries[clean Country],$D86,tblSalaries[Job Type],H$19),0)</f>
        <v>1.5</v>
      </c>
      <c r="I300" s="37">
        <f>IFERROR(AVERAGEIFS(tblSalaries[Average hours per day],tblSalaries[clean Country],$D86,tblSalaries[Job Type],I$19),0)</f>
        <v>5</v>
      </c>
      <c r="J300" s="37">
        <f>IFERROR(AVERAGEIFS(tblSalaries[Average hours per day],tblSalaries[clean Country],$D86,tblSalaries[Job Type],J$19),0)</f>
        <v>0</v>
      </c>
      <c r="K300" s="37">
        <f>IFERROR(AVERAGEIFS(tblSalaries[Average hours per day],tblSalaries[clean Country],$D86,tblSalaries[Job Type],K$19),0)</f>
        <v>5</v>
      </c>
      <c r="L300" s="37">
        <f>IFERROR(AVERAGEIFS(tblSalaries[Average hours per day],tblSalaries[clean Country],$D86,tblSalaries[Job Type],L$19),0)</f>
        <v>4.25</v>
      </c>
      <c r="M300" s="37">
        <f>IFERROR(AVERAGEIFS(tblSalaries[Average hours per day],tblSalaries[clean Country],$D86,tblSalaries[Job Type],M$19),0)</f>
        <v>0</v>
      </c>
      <c r="N300" s="37">
        <f>IFERROR(AVERAGEIFS(tblSalaries[Average hours per day],tblSalaries[clean Country],$D86,tblSalaries[Job Type],N$19),0)</f>
        <v>8</v>
      </c>
      <c r="O300" s="37">
        <f>IFERROR(AVERAGEIFS(tblSalaries[Average hours per day],tblSalaries[clean Country],$D86,tblSalaries[Job Type],O$19),0)</f>
        <v>0</v>
      </c>
      <c r="P300"/>
      <c r="Q300"/>
      <c r="R300" s="35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</row>
    <row r="301" spans="4:30">
      <c r="D301" s="35" t="s">
        <v>672</v>
      </c>
      <c r="E301" s="37">
        <f>IFERROR(AVERAGEIF(tblSalaries[clean Country],D87,tblSalaries[Average hours per day]),"no data")</f>
        <v>5.0999999999999996</v>
      </c>
      <c r="F301" s="37">
        <f>IFERROR(AVERAGEIFS(tblSalaries[Average hours per day],tblSalaries[clean Country],$D87,tblSalaries[Job Type],F$19),0)</f>
        <v>6</v>
      </c>
      <c r="G301" s="37">
        <f>IFERROR(AVERAGEIFS(tblSalaries[Average hours per day],tblSalaries[clean Country],$D87,tblSalaries[Job Type],G$19),0)</f>
        <v>5.583333333333333</v>
      </c>
      <c r="H301" s="37">
        <f>IFERROR(AVERAGEIFS(tblSalaries[Average hours per day],tblSalaries[clean Country],$D87,tblSalaries[Job Type],H$19),0)</f>
        <v>2.5</v>
      </c>
      <c r="I301" s="37">
        <f>IFERROR(AVERAGEIFS(tblSalaries[Average hours per day],tblSalaries[clean Country],$D87,tblSalaries[Job Type],I$19),0)</f>
        <v>0</v>
      </c>
      <c r="J301" s="37">
        <f>IFERROR(AVERAGEIFS(tblSalaries[Average hours per day],tblSalaries[clean Country],$D87,tblSalaries[Job Type],J$19),0)</f>
        <v>0</v>
      </c>
      <c r="K301" s="37">
        <f>IFERROR(AVERAGEIFS(tblSalaries[Average hours per day],tblSalaries[clean Country],$D87,tblSalaries[Job Type],K$19),0)</f>
        <v>5</v>
      </c>
      <c r="L301" s="37">
        <f>IFERROR(AVERAGEIFS(tblSalaries[Average hours per day],tblSalaries[clean Country],$D87,tblSalaries[Job Type],L$19),0)</f>
        <v>4.375</v>
      </c>
      <c r="M301" s="37">
        <f>IFERROR(AVERAGEIFS(tblSalaries[Average hours per day],tblSalaries[clean Country],$D87,tblSalaries[Job Type],M$19),0)</f>
        <v>0</v>
      </c>
      <c r="N301" s="37">
        <f>IFERROR(AVERAGEIFS(tblSalaries[Average hours per day],tblSalaries[clean Country],$D87,tblSalaries[Job Type],N$19),0)</f>
        <v>0</v>
      </c>
      <c r="O301" s="37">
        <f>IFERROR(AVERAGEIFS(tblSalaries[Average hours per day],tblSalaries[clean Country],$D87,tblSalaries[Job Type],O$19),0)</f>
        <v>0</v>
      </c>
      <c r="P301"/>
      <c r="Q301"/>
      <c r="R301" s="35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</row>
    <row r="302" spans="4:30">
      <c r="D302" s="35" t="s">
        <v>870</v>
      </c>
      <c r="E302" s="37">
        <f>IFERROR(AVERAGEIF(tblSalaries[clean Country],D88,tblSalaries[Average hours per day]),"no data")</f>
        <v>5.166666666666667</v>
      </c>
      <c r="F302" s="37">
        <f>IFERROR(AVERAGEIFS(tblSalaries[Average hours per day],tblSalaries[clean Country],$D88,tblSalaries[Job Type],F$19),0)</f>
        <v>0</v>
      </c>
      <c r="G302" s="37">
        <f>IFERROR(AVERAGEIFS(tblSalaries[Average hours per day],tblSalaries[clean Country],$D88,tblSalaries[Job Type],G$19),0)</f>
        <v>8</v>
      </c>
      <c r="H302" s="37">
        <f>IFERROR(AVERAGEIFS(tblSalaries[Average hours per day],tblSalaries[clean Country],$D88,tblSalaries[Job Type],H$19),0)</f>
        <v>0</v>
      </c>
      <c r="I302" s="37">
        <f>IFERROR(AVERAGEIFS(tblSalaries[Average hours per day],tblSalaries[clean Country],$D88,tblSalaries[Job Type],I$19),0)</f>
        <v>0</v>
      </c>
      <c r="J302" s="37">
        <f>IFERROR(AVERAGEIFS(tblSalaries[Average hours per day],tblSalaries[clean Country],$D88,tblSalaries[Job Type],J$19),0)</f>
        <v>0</v>
      </c>
      <c r="K302" s="37">
        <f>IFERROR(AVERAGEIFS(tblSalaries[Average hours per day],tblSalaries[clean Country],$D88,tblSalaries[Job Type],K$19),0)</f>
        <v>0</v>
      </c>
      <c r="L302" s="37">
        <f>IFERROR(AVERAGEIFS(tblSalaries[Average hours per day],tblSalaries[clean Country],$D88,tblSalaries[Job Type],L$19),0)</f>
        <v>3.75</v>
      </c>
      <c r="M302" s="37">
        <f>IFERROR(AVERAGEIFS(tblSalaries[Average hours per day],tblSalaries[clean Country],$D88,tblSalaries[Job Type],M$19),0)</f>
        <v>0</v>
      </c>
      <c r="N302" s="37">
        <f>IFERROR(AVERAGEIFS(tblSalaries[Average hours per day],tblSalaries[clean Country],$D88,tblSalaries[Job Type],N$19),0)</f>
        <v>0</v>
      </c>
      <c r="O302" s="37">
        <f>IFERROR(AVERAGEIFS(tblSalaries[Average hours per day],tblSalaries[clean Country],$D88,tblSalaries[Job Type],O$19),0)</f>
        <v>0</v>
      </c>
      <c r="P302"/>
      <c r="Q302"/>
      <c r="R302" s="35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</row>
    <row r="303" spans="4:30">
      <c r="D303" s="35" t="s">
        <v>583</v>
      </c>
      <c r="E303" s="37">
        <f>IFERROR(AVERAGEIF(tblSalaries[clean Country],D89,tblSalaries[Average hours per day]),"no data")</f>
        <v>5</v>
      </c>
      <c r="F303" s="37">
        <f>IFERROR(AVERAGEIFS(tblSalaries[Average hours per day],tblSalaries[clean Country],$D89,tblSalaries[Job Type],F$19),0)</f>
        <v>2.5</v>
      </c>
      <c r="G303" s="37">
        <f>IFERROR(AVERAGEIFS(tblSalaries[Average hours per day],tblSalaries[clean Country],$D89,tblSalaries[Job Type],G$19),0)</f>
        <v>8</v>
      </c>
      <c r="H303" s="37">
        <f>IFERROR(AVERAGEIFS(tblSalaries[Average hours per day],tblSalaries[clean Country],$D89,tblSalaries[Job Type],H$19),0)</f>
        <v>0</v>
      </c>
      <c r="I303" s="37">
        <f>IFERROR(AVERAGEIFS(tblSalaries[Average hours per day],tblSalaries[clean Country],$D89,tblSalaries[Job Type],I$19),0)</f>
        <v>6.5</v>
      </c>
      <c r="J303" s="37">
        <f>IFERROR(AVERAGEIFS(tblSalaries[Average hours per day],tblSalaries[clean Country],$D89,tblSalaries[Job Type],J$19),0)</f>
        <v>0</v>
      </c>
      <c r="K303" s="37">
        <f>IFERROR(AVERAGEIFS(tblSalaries[Average hours per day],tblSalaries[clean Country],$D89,tblSalaries[Job Type],K$19),0)</f>
        <v>0</v>
      </c>
      <c r="L303" s="37">
        <f>IFERROR(AVERAGEIFS(tblSalaries[Average hours per day],tblSalaries[clean Country],$D89,tblSalaries[Job Type],L$19),0)</f>
        <v>3.8333333333333335</v>
      </c>
      <c r="M303" s="37">
        <f>IFERROR(AVERAGEIFS(tblSalaries[Average hours per day],tblSalaries[clean Country],$D89,tblSalaries[Job Type],M$19),0)</f>
        <v>0</v>
      </c>
      <c r="N303" s="37">
        <f>IFERROR(AVERAGEIFS(tblSalaries[Average hours per day],tblSalaries[clean Country],$D89,tblSalaries[Job Type],N$19),0)</f>
        <v>0</v>
      </c>
      <c r="O303" s="37">
        <f>IFERROR(AVERAGEIFS(tblSalaries[Average hours per day],tblSalaries[clean Country],$D89,tblSalaries[Job Type],O$19),0)</f>
        <v>0</v>
      </c>
      <c r="P303"/>
      <c r="Q303"/>
      <c r="R303" s="35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</row>
    <row r="304" spans="4:30">
      <c r="D304" s="35" t="s">
        <v>2004</v>
      </c>
      <c r="E304" s="37">
        <f>IFERROR(AVERAGEIF(tblSalaries[clean Country],D90,tblSalaries[Average hours per day]),"no data")</f>
        <v>5</v>
      </c>
      <c r="F304" s="37">
        <f>IFERROR(AVERAGEIFS(tblSalaries[Average hours per day],tblSalaries[clean Country],$D90,tblSalaries[Job Type],F$19),0)</f>
        <v>0</v>
      </c>
      <c r="G304" s="37">
        <f>IFERROR(AVERAGEIFS(tblSalaries[Average hours per day],tblSalaries[clean Country],$D90,tblSalaries[Job Type],G$19),0)</f>
        <v>0</v>
      </c>
      <c r="H304" s="37">
        <f>IFERROR(AVERAGEIFS(tblSalaries[Average hours per day],tblSalaries[clean Country],$D90,tblSalaries[Job Type],H$19),0)</f>
        <v>0</v>
      </c>
      <c r="I304" s="37">
        <f>IFERROR(AVERAGEIFS(tblSalaries[Average hours per day],tblSalaries[clean Country],$D90,tblSalaries[Job Type],I$19),0)</f>
        <v>0</v>
      </c>
      <c r="J304" s="37">
        <f>IFERROR(AVERAGEIFS(tblSalaries[Average hours per day],tblSalaries[clean Country],$D90,tblSalaries[Job Type],J$19),0)</f>
        <v>5</v>
      </c>
      <c r="K304" s="37">
        <f>IFERROR(AVERAGEIFS(tblSalaries[Average hours per day],tblSalaries[clean Country],$D90,tblSalaries[Job Type],K$19),0)</f>
        <v>0</v>
      </c>
      <c r="L304" s="37">
        <f>IFERROR(AVERAGEIFS(tblSalaries[Average hours per day],tblSalaries[clean Country],$D90,tblSalaries[Job Type],L$19),0)</f>
        <v>0</v>
      </c>
      <c r="M304" s="37">
        <f>IFERROR(AVERAGEIFS(tblSalaries[Average hours per day],tblSalaries[clean Country],$D90,tblSalaries[Job Type],M$19),0)</f>
        <v>0</v>
      </c>
      <c r="N304" s="37">
        <f>IFERROR(AVERAGEIFS(tblSalaries[Average hours per day],tblSalaries[clean Country],$D90,tblSalaries[Job Type],N$19),0)</f>
        <v>0</v>
      </c>
      <c r="O304" s="37">
        <f>IFERROR(AVERAGEIFS(tblSalaries[Average hours per day],tblSalaries[clean Country],$D90,tblSalaries[Job Type],O$19),0)</f>
        <v>0</v>
      </c>
      <c r="P304"/>
      <c r="Q304"/>
      <c r="R304" s="35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</row>
    <row r="305" spans="4:30">
      <c r="D305" s="35" t="s">
        <v>17</v>
      </c>
      <c r="E305" s="37">
        <f>IFERROR(AVERAGEIF(tblSalaries[clean Country],D91,tblSalaries[Average hours per day]),"no data")</f>
        <v>5.2586206896551726</v>
      </c>
      <c r="F305" s="37">
        <f>IFERROR(AVERAGEIFS(tblSalaries[Average hours per day],tblSalaries[clean Country],$D91,tblSalaries[Job Type],F$19),0)</f>
        <v>4.5</v>
      </c>
      <c r="G305" s="37">
        <f>IFERROR(AVERAGEIFS(tblSalaries[Average hours per day],tblSalaries[clean Country],$D91,tblSalaries[Job Type],G$19),0)</f>
        <v>5.083333333333333</v>
      </c>
      <c r="H305" s="37">
        <f>IFERROR(AVERAGEIFS(tblSalaries[Average hours per day],tblSalaries[clean Country],$D91,tblSalaries[Job Type],H$19),0)</f>
        <v>4.875</v>
      </c>
      <c r="I305" s="37">
        <f>IFERROR(AVERAGEIFS(tblSalaries[Average hours per day],tblSalaries[clean Country],$D91,tblSalaries[Job Type],I$19),0)</f>
        <v>2.5</v>
      </c>
      <c r="J305" s="37">
        <f>IFERROR(AVERAGEIFS(tblSalaries[Average hours per day],tblSalaries[clean Country],$D91,tblSalaries[Job Type],J$19),0)</f>
        <v>0</v>
      </c>
      <c r="K305" s="37">
        <f>IFERROR(AVERAGEIFS(tblSalaries[Average hours per day],tblSalaries[clean Country],$D91,tblSalaries[Job Type],K$19),0)</f>
        <v>0</v>
      </c>
      <c r="L305" s="37">
        <f>IFERROR(AVERAGEIFS(tblSalaries[Average hours per day],tblSalaries[clean Country],$D91,tblSalaries[Job Type],L$19),0)</f>
        <v>5.6923076923076925</v>
      </c>
      <c r="M305" s="37">
        <f>IFERROR(AVERAGEIFS(tblSalaries[Average hours per day],tblSalaries[clean Country],$D91,tblSalaries[Job Type],M$19),0)</f>
        <v>0</v>
      </c>
      <c r="N305" s="37">
        <f>IFERROR(AVERAGEIFS(tblSalaries[Average hours per day],tblSalaries[clean Country],$D91,tblSalaries[Job Type],N$19),0)</f>
        <v>8</v>
      </c>
      <c r="O305" s="37">
        <f>IFERROR(AVERAGEIFS(tblSalaries[Average hours per day],tblSalaries[clean Country],$D91,tblSalaries[Job Type],O$19),0)</f>
        <v>0</v>
      </c>
      <c r="P305"/>
      <c r="Q305"/>
      <c r="R305" s="35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</row>
    <row r="306" spans="4:30">
      <c r="D306" s="35" t="s">
        <v>136</v>
      </c>
      <c r="E306" s="37">
        <f>IFERROR(AVERAGEIF(tblSalaries[clean Country],D92,tblSalaries[Average hours per day]),"no data")</f>
        <v>5.25</v>
      </c>
      <c r="F306" s="37">
        <f>IFERROR(AVERAGEIFS(tblSalaries[Average hours per day],tblSalaries[clean Country],$D92,tblSalaries[Job Type],F$19),0)</f>
        <v>0</v>
      </c>
      <c r="G306" s="37">
        <f>IFERROR(AVERAGEIFS(tblSalaries[Average hours per day],tblSalaries[clean Country],$D92,tblSalaries[Job Type],G$19),0)</f>
        <v>8</v>
      </c>
      <c r="H306" s="37">
        <f>IFERROR(AVERAGEIFS(tblSalaries[Average hours per day],tblSalaries[clean Country],$D92,tblSalaries[Job Type],H$19),0)</f>
        <v>0</v>
      </c>
      <c r="I306" s="37">
        <f>IFERROR(AVERAGEIFS(tblSalaries[Average hours per day],tblSalaries[clean Country],$D92,tblSalaries[Job Type],I$19),0)</f>
        <v>0</v>
      </c>
      <c r="J306" s="37">
        <f>IFERROR(AVERAGEIFS(tblSalaries[Average hours per day],tblSalaries[clean Country],$D92,tblSalaries[Job Type],J$19),0)</f>
        <v>0</v>
      </c>
      <c r="K306" s="37">
        <f>IFERROR(AVERAGEIFS(tblSalaries[Average hours per day],tblSalaries[clean Country],$D92,tblSalaries[Job Type],K$19),0)</f>
        <v>0</v>
      </c>
      <c r="L306" s="37">
        <f>IFERROR(AVERAGEIFS(tblSalaries[Average hours per day],tblSalaries[clean Country],$D92,tblSalaries[Job Type],L$19),0)</f>
        <v>2.5</v>
      </c>
      <c r="M306" s="37">
        <f>IFERROR(AVERAGEIFS(tblSalaries[Average hours per day],tblSalaries[clean Country],$D92,tblSalaries[Job Type],M$19),0)</f>
        <v>0</v>
      </c>
      <c r="N306" s="37">
        <f>IFERROR(AVERAGEIFS(tblSalaries[Average hours per day],tblSalaries[clean Country],$D92,tblSalaries[Job Type],N$19),0)</f>
        <v>0</v>
      </c>
      <c r="O306" s="37">
        <f>IFERROR(AVERAGEIFS(tblSalaries[Average hours per day],tblSalaries[clean Country],$D92,tblSalaries[Job Type],O$19),0)</f>
        <v>0</v>
      </c>
      <c r="P306"/>
      <c r="Q306"/>
      <c r="R306" s="35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</row>
    <row r="307" spans="4:30">
      <c r="D307" s="35" t="s">
        <v>1156</v>
      </c>
      <c r="E307" s="37">
        <f>IFERROR(AVERAGEIF(tblSalaries[clean Country],D93,tblSalaries[Average hours per day]),"no data")</f>
        <v>8</v>
      </c>
      <c r="F307" s="37">
        <f>IFERROR(AVERAGEIFS(tblSalaries[Average hours per day],tblSalaries[clean Country],$D93,tblSalaries[Job Type],F$19),0)</f>
        <v>0</v>
      </c>
      <c r="G307" s="37">
        <f>IFERROR(AVERAGEIFS(tblSalaries[Average hours per day],tblSalaries[clean Country],$D93,tblSalaries[Job Type],G$19),0)</f>
        <v>0</v>
      </c>
      <c r="H307" s="37">
        <f>IFERROR(AVERAGEIFS(tblSalaries[Average hours per day],tblSalaries[clean Country],$D93,tblSalaries[Job Type],H$19),0)</f>
        <v>0</v>
      </c>
      <c r="I307" s="37">
        <f>IFERROR(AVERAGEIFS(tblSalaries[Average hours per day],tblSalaries[clean Country],$D93,tblSalaries[Job Type],I$19),0)</f>
        <v>0</v>
      </c>
      <c r="J307" s="37">
        <f>IFERROR(AVERAGEIFS(tblSalaries[Average hours per day],tblSalaries[clean Country],$D93,tblSalaries[Job Type],J$19),0)</f>
        <v>0</v>
      </c>
      <c r="K307" s="37">
        <f>IFERROR(AVERAGEIFS(tblSalaries[Average hours per day],tblSalaries[clean Country],$D93,tblSalaries[Job Type],K$19),0)</f>
        <v>0</v>
      </c>
      <c r="L307" s="37">
        <f>IFERROR(AVERAGEIFS(tblSalaries[Average hours per day],tblSalaries[clean Country],$D93,tblSalaries[Job Type],L$19),0)</f>
        <v>0</v>
      </c>
      <c r="M307" s="37">
        <f>IFERROR(AVERAGEIFS(tblSalaries[Average hours per day],tblSalaries[clean Country],$D93,tblSalaries[Job Type],M$19),0)</f>
        <v>0</v>
      </c>
      <c r="N307" s="37">
        <f>IFERROR(AVERAGEIFS(tblSalaries[Average hours per day],tblSalaries[clean Country],$D93,tblSalaries[Job Type],N$19),0)</f>
        <v>8</v>
      </c>
      <c r="O307" s="37">
        <f>IFERROR(AVERAGEIFS(tblSalaries[Average hours per day],tblSalaries[clean Country],$D93,tblSalaries[Job Type],O$19),0)</f>
        <v>0</v>
      </c>
      <c r="P307"/>
      <c r="Q307"/>
      <c r="R307" s="35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</row>
    <row r="308" spans="4:30">
      <c r="D308" s="35" t="s">
        <v>1722</v>
      </c>
      <c r="E308" s="37">
        <f>IFERROR(AVERAGEIF(tblSalaries[clean Country],D94,tblSalaries[Average hours per day]),"no data")</f>
        <v>8</v>
      </c>
      <c r="F308" s="37">
        <f>IFERROR(AVERAGEIFS(tblSalaries[Average hours per day],tblSalaries[clean Country],$D94,tblSalaries[Job Type],F$19),0)</f>
        <v>0</v>
      </c>
      <c r="G308" s="37">
        <f>IFERROR(AVERAGEIFS(tblSalaries[Average hours per day],tblSalaries[clean Country],$D94,tblSalaries[Job Type],G$19),0)</f>
        <v>8</v>
      </c>
      <c r="H308" s="37">
        <f>IFERROR(AVERAGEIFS(tblSalaries[Average hours per day],tblSalaries[clean Country],$D94,tblSalaries[Job Type],H$19),0)</f>
        <v>0</v>
      </c>
      <c r="I308" s="37">
        <f>IFERROR(AVERAGEIFS(tblSalaries[Average hours per day],tblSalaries[clean Country],$D94,tblSalaries[Job Type],I$19),0)</f>
        <v>0</v>
      </c>
      <c r="J308" s="37">
        <f>IFERROR(AVERAGEIFS(tblSalaries[Average hours per day],tblSalaries[clean Country],$D94,tblSalaries[Job Type],J$19),0)</f>
        <v>0</v>
      </c>
      <c r="K308" s="37">
        <f>IFERROR(AVERAGEIFS(tblSalaries[Average hours per day],tblSalaries[clean Country],$D94,tblSalaries[Job Type],K$19),0)</f>
        <v>0</v>
      </c>
      <c r="L308" s="37">
        <f>IFERROR(AVERAGEIFS(tblSalaries[Average hours per day],tblSalaries[clean Country],$D94,tblSalaries[Job Type],L$19),0)</f>
        <v>0</v>
      </c>
      <c r="M308" s="37">
        <f>IFERROR(AVERAGEIFS(tblSalaries[Average hours per day],tblSalaries[clean Country],$D94,tblSalaries[Job Type],M$19),0)</f>
        <v>0</v>
      </c>
      <c r="N308" s="37">
        <f>IFERROR(AVERAGEIFS(tblSalaries[Average hours per day],tblSalaries[clean Country],$D94,tblSalaries[Job Type],N$19),0)</f>
        <v>0</v>
      </c>
      <c r="O308" s="37">
        <f>IFERROR(AVERAGEIFS(tblSalaries[Average hours per day],tblSalaries[clean Country],$D94,tblSalaries[Job Type],O$19),0)</f>
        <v>0</v>
      </c>
      <c r="P308"/>
      <c r="Q308"/>
      <c r="R308" s="35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</row>
    <row r="309" spans="4:30">
      <c r="D309" s="35" t="s">
        <v>347</v>
      </c>
      <c r="E309" s="37">
        <f>IFERROR(AVERAGEIF(tblSalaries[clean Country],D95,tblSalaries[Average hours per day]),"no data")</f>
        <v>5.0909090909090908</v>
      </c>
      <c r="F309" s="37">
        <f>IFERROR(AVERAGEIFS(tblSalaries[Average hours per day],tblSalaries[clean Country],$D95,tblSalaries[Job Type],F$19),0)</f>
        <v>8</v>
      </c>
      <c r="G309" s="37">
        <f>IFERROR(AVERAGEIFS(tblSalaries[Average hours per day],tblSalaries[clean Country],$D95,tblSalaries[Job Type],G$19),0)</f>
        <v>6.5</v>
      </c>
      <c r="H309" s="37">
        <f>IFERROR(AVERAGEIFS(tblSalaries[Average hours per day],tblSalaries[clean Country],$D95,tblSalaries[Job Type],H$19),0)</f>
        <v>0</v>
      </c>
      <c r="I309" s="37">
        <f>IFERROR(AVERAGEIFS(tblSalaries[Average hours per day],tblSalaries[clean Country],$D95,tblSalaries[Job Type],I$19),0)</f>
        <v>0</v>
      </c>
      <c r="J309" s="37">
        <f>IFERROR(AVERAGEIFS(tblSalaries[Average hours per day],tblSalaries[clean Country],$D95,tblSalaries[Job Type],J$19),0)</f>
        <v>0</v>
      </c>
      <c r="K309" s="37">
        <f>IFERROR(AVERAGEIFS(tblSalaries[Average hours per day],tblSalaries[clean Country],$D95,tblSalaries[Job Type],K$19),0)</f>
        <v>0</v>
      </c>
      <c r="L309" s="37">
        <f>IFERROR(AVERAGEIFS(tblSalaries[Average hours per day],tblSalaries[clean Country],$D95,tblSalaries[Job Type],L$19),0)</f>
        <v>5</v>
      </c>
      <c r="M309" s="37">
        <f>IFERROR(AVERAGEIFS(tblSalaries[Average hours per day],tblSalaries[clean Country],$D95,tblSalaries[Job Type],M$19),0)</f>
        <v>0</v>
      </c>
      <c r="N309" s="37">
        <f>IFERROR(AVERAGEIFS(tblSalaries[Average hours per day],tblSalaries[clean Country],$D95,tblSalaries[Job Type],N$19),0)</f>
        <v>5</v>
      </c>
      <c r="O309" s="37">
        <f>IFERROR(AVERAGEIFS(tblSalaries[Average hours per day],tblSalaries[clean Country],$D95,tblSalaries[Job Type],O$19),0)</f>
        <v>2.5</v>
      </c>
      <c r="P309"/>
      <c r="Q309"/>
      <c r="R309" s="35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</row>
    <row r="310" spans="4:30">
      <c r="D310" s="35" t="s">
        <v>75</v>
      </c>
      <c r="E310" s="37">
        <f>IFERROR(AVERAGEIF(tblSalaries[clean Country],D96,tblSalaries[Average hours per day]),"no data")</f>
        <v>4.666666666666667</v>
      </c>
      <c r="F310" s="37">
        <f>IFERROR(AVERAGEIFS(tblSalaries[Average hours per day],tblSalaries[clean Country],$D96,tblSalaries[Job Type],F$19),0)</f>
        <v>0</v>
      </c>
      <c r="G310" s="37">
        <f>IFERROR(AVERAGEIFS(tblSalaries[Average hours per day],tblSalaries[clean Country],$D96,tblSalaries[Job Type],G$19),0)</f>
        <v>5.166666666666667</v>
      </c>
      <c r="H310" s="37">
        <f>IFERROR(AVERAGEIFS(tblSalaries[Average hours per day],tblSalaries[clean Country],$D96,tblSalaries[Job Type],H$19),0)</f>
        <v>2.5</v>
      </c>
      <c r="I310" s="37">
        <f>IFERROR(AVERAGEIFS(tblSalaries[Average hours per day],tblSalaries[clean Country],$D96,tblSalaries[Job Type],I$19),0)</f>
        <v>0</v>
      </c>
      <c r="J310" s="37">
        <f>IFERROR(AVERAGEIFS(tblSalaries[Average hours per day],tblSalaries[clean Country],$D96,tblSalaries[Job Type],J$19),0)</f>
        <v>0</v>
      </c>
      <c r="K310" s="37">
        <f>IFERROR(AVERAGEIFS(tblSalaries[Average hours per day],tblSalaries[clean Country],$D96,tblSalaries[Job Type],K$19),0)</f>
        <v>0</v>
      </c>
      <c r="L310" s="37">
        <f>IFERROR(AVERAGEIFS(tblSalaries[Average hours per day],tblSalaries[clean Country],$D96,tblSalaries[Job Type],L$19),0)</f>
        <v>5</v>
      </c>
      <c r="M310" s="37">
        <f>IFERROR(AVERAGEIFS(tblSalaries[Average hours per day],tblSalaries[clean Country],$D96,tblSalaries[Job Type],M$19),0)</f>
        <v>0</v>
      </c>
      <c r="N310" s="37">
        <f>IFERROR(AVERAGEIFS(tblSalaries[Average hours per day],tblSalaries[clean Country],$D96,tblSalaries[Job Type],N$19),0)</f>
        <v>0</v>
      </c>
      <c r="O310" s="37">
        <f>IFERROR(AVERAGEIFS(tblSalaries[Average hours per day],tblSalaries[clean Country],$D96,tblSalaries[Job Type],O$19),0)</f>
        <v>0</v>
      </c>
      <c r="P310"/>
      <c r="Q310"/>
      <c r="R310" s="35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</row>
    <row r="311" spans="4:30">
      <c r="D311" s="35" t="s">
        <v>30</v>
      </c>
      <c r="E311" s="37">
        <f>IFERROR(AVERAGEIF(tblSalaries[clean Country],D97,tblSalaries[Average hours per day]),"no data")</f>
        <v>4.5</v>
      </c>
      <c r="F311" s="37">
        <f>IFERROR(AVERAGEIFS(tblSalaries[Average hours per day],tblSalaries[clean Country],$D97,tblSalaries[Job Type],F$19),0)</f>
        <v>5.166666666666667</v>
      </c>
      <c r="G311" s="37">
        <f>IFERROR(AVERAGEIFS(tblSalaries[Average hours per day],tblSalaries[clean Country],$D97,tblSalaries[Job Type],G$19),0)</f>
        <v>5</v>
      </c>
      <c r="H311" s="37">
        <f>IFERROR(AVERAGEIFS(tblSalaries[Average hours per day],tblSalaries[clean Country],$D97,tblSalaries[Job Type],H$19),0)</f>
        <v>0</v>
      </c>
      <c r="I311" s="37">
        <f>IFERROR(AVERAGEIFS(tblSalaries[Average hours per day],tblSalaries[clean Country],$D97,tblSalaries[Job Type],I$19),0)</f>
        <v>5</v>
      </c>
      <c r="J311" s="37">
        <f>IFERROR(AVERAGEIFS(tblSalaries[Average hours per day],tblSalaries[clean Country],$D97,tblSalaries[Job Type],J$19),0)</f>
        <v>1.5</v>
      </c>
      <c r="K311" s="37">
        <f>IFERROR(AVERAGEIFS(tblSalaries[Average hours per day],tblSalaries[clean Country],$D97,tblSalaries[Job Type],K$19),0)</f>
        <v>2.5</v>
      </c>
      <c r="L311" s="37">
        <f>IFERROR(AVERAGEIFS(tblSalaries[Average hours per day],tblSalaries[clean Country],$D97,tblSalaries[Job Type],L$19),0)</f>
        <v>3.75</v>
      </c>
      <c r="M311" s="37">
        <f>IFERROR(AVERAGEIFS(tblSalaries[Average hours per day],tblSalaries[clean Country],$D97,tblSalaries[Job Type],M$19),0)</f>
        <v>0</v>
      </c>
      <c r="N311" s="37">
        <f>IFERROR(AVERAGEIFS(tblSalaries[Average hours per day],tblSalaries[clean Country],$D97,tblSalaries[Job Type],N$19),0)</f>
        <v>0</v>
      </c>
      <c r="O311" s="37">
        <f>IFERROR(AVERAGEIFS(tblSalaries[Average hours per day],tblSalaries[clean Country],$D97,tblSalaries[Job Type],O$19),0)</f>
        <v>8</v>
      </c>
      <c r="P311"/>
      <c r="Q311"/>
      <c r="R311" s="35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</row>
    <row r="312" spans="4:30">
      <c r="D312" s="35" t="s">
        <v>1011</v>
      </c>
      <c r="E312" s="37">
        <f>IFERROR(AVERAGEIF(tblSalaries[clean Country],D98,tblSalaries[Average hours per day]),"no data")</f>
        <v>4.333333333333333</v>
      </c>
      <c r="F312" s="37">
        <f>IFERROR(AVERAGEIFS(tblSalaries[Average hours per day],tblSalaries[clean Country],$D98,tblSalaries[Job Type],F$19),0)</f>
        <v>2.5</v>
      </c>
      <c r="G312" s="37">
        <f>IFERROR(AVERAGEIFS(tblSalaries[Average hours per day],tblSalaries[clean Country],$D98,tblSalaries[Job Type],G$19),0)</f>
        <v>0</v>
      </c>
      <c r="H312" s="37">
        <f>IFERROR(AVERAGEIFS(tblSalaries[Average hours per day],tblSalaries[clean Country],$D98,tblSalaries[Job Type],H$19),0)</f>
        <v>0</v>
      </c>
      <c r="I312" s="37">
        <f>IFERROR(AVERAGEIFS(tblSalaries[Average hours per day],tblSalaries[clean Country],$D98,tblSalaries[Job Type],I$19),0)</f>
        <v>2.5</v>
      </c>
      <c r="J312" s="37">
        <f>IFERROR(AVERAGEIFS(tblSalaries[Average hours per day],tblSalaries[clean Country],$D98,tblSalaries[Job Type],J$19),0)</f>
        <v>0</v>
      </c>
      <c r="K312" s="37">
        <f>IFERROR(AVERAGEIFS(tblSalaries[Average hours per day],tblSalaries[clean Country],$D98,tblSalaries[Job Type],K$19),0)</f>
        <v>0</v>
      </c>
      <c r="L312" s="37">
        <f>IFERROR(AVERAGEIFS(tblSalaries[Average hours per day],tblSalaries[clean Country],$D98,tblSalaries[Job Type],L$19),0)</f>
        <v>8</v>
      </c>
      <c r="M312" s="37">
        <f>IFERROR(AVERAGEIFS(tblSalaries[Average hours per day],tblSalaries[clean Country],$D98,tblSalaries[Job Type],M$19),0)</f>
        <v>0</v>
      </c>
      <c r="N312" s="37">
        <f>IFERROR(AVERAGEIFS(tblSalaries[Average hours per day],tblSalaries[clean Country],$D98,tblSalaries[Job Type],N$19),0)</f>
        <v>0</v>
      </c>
      <c r="O312" s="37">
        <f>IFERROR(AVERAGEIFS(tblSalaries[Average hours per day],tblSalaries[clean Country],$D98,tblSalaries[Job Type],O$19),0)</f>
        <v>0</v>
      </c>
      <c r="P312"/>
      <c r="Q312"/>
      <c r="R312" s="35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</row>
    <row r="313" spans="4:30">
      <c r="D313" s="35" t="s">
        <v>567</v>
      </c>
      <c r="E313" s="37">
        <f>IFERROR(AVERAGEIF(tblSalaries[clean Country],D99,tblSalaries[Average hours per day]),"no data")</f>
        <v>5</v>
      </c>
      <c r="F313" s="37">
        <f>IFERROR(AVERAGEIFS(tblSalaries[Average hours per day],tblSalaries[clean Country],$D99,tblSalaries[Job Type],F$19),0)</f>
        <v>0</v>
      </c>
      <c r="G313" s="37">
        <f>IFERROR(AVERAGEIFS(tblSalaries[Average hours per day],tblSalaries[clean Country],$D99,tblSalaries[Job Type],G$19),0)</f>
        <v>0</v>
      </c>
      <c r="H313" s="37">
        <f>IFERROR(AVERAGEIFS(tblSalaries[Average hours per day],tblSalaries[clean Country],$D99,tblSalaries[Job Type],H$19),0)</f>
        <v>0</v>
      </c>
      <c r="I313" s="37">
        <f>IFERROR(AVERAGEIFS(tblSalaries[Average hours per day],tblSalaries[clean Country],$D99,tblSalaries[Job Type],I$19),0)</f>
        <v>0</v>
      </c>
      <c r="J313" s="37">
        <f>IFERROR(AVERAGEIFS(tblSalaries[Average hours per day],tblSalaries[clean Country],$D99,tblSalaries[Job Type],J$19),0)</f>
        <v>0</v>
      </c>
      <c r="K313" s="37">
        <f>IFERROR(AVERAGEIFS(tblSalaries[Average hours per day],tblSalaries[clean Country],$D99,tblSalaries[Job Type],K$19),0)</f>
        <v>0</v>
      </c>
      <c r="L313" s="37">
        <f>IFERROR(AVERAGEIFS(tblSalaries[Average hours per day],tblSalaries[clean Country],$D99,tblSalaries[Job Type],L$19),0)</f>
        <v>0</v>
      </c>
      <c r="M313" s="37">
        <f>IFERROR(AVERAGEIFS(tblSalaries[Average hours per day],tblSalaries[clean Country],$D99,tblSalaries[Job Type],M$19),0)</f>
        <v>0</v>
      </c>
      <c r="N313" s="37">
        <f>IFERROR(AVERAGEIFS(tblSalaries[Average hours per day],tblSalaries[clean Country],$D99,tblSalaries[Job Type],N$19),0)</f>
        <v>0</v>
      </c>
      <c r="O313" s="37">
        <f>IFERROR(AVERAGEIFS(tblSalaries[Average hours per day],tblSalaries[clean Country],$D99,tblSalaries[Job Type],O$19),0)</f>
        <v>5</v>
      </c>
      <c r="P313"/>
      <c r="Q313"/>
      <c r="R313" s="35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</row>
    <row r="314" spans="4:30">
      <c r="D314" s="35" t="s">
        <v>73</v>
      </c>
      <c r="E314" s="37">
        <f>IFERROR(AVERAGEIF(tblSalaries[clean Country],D100,tblSalaries[Average hours per day]),"no data")</f>
        <v>4.583333333333333</v>
      </c>
      <c r="F314" s="37">
        <f>IFERROR(AVERAGEIFS(tblSalaries[Average hours per day],tblSalaries[clean Country],$D100,tblSalaries[Job Type],F$19),0)</f>
        <v>2.5</v>
      </c>
      <c r="G314" s="37">
        <f>IFERROR(AVERAGEIFS(tblSalaries[Average hours per day],tblSalaries[clean Country],$D100,tblSalaries[Job Type],G$19),0)</f>
        <v>8</v>
      </c>
      <c r="H314" s="37">
        <f>IFERROR(AVERAGEIFS(tblSalaries[Average hours per day],tblSalaries[clean Country],$D100,tblSalaries[Job Type],H$19),0)</f>
        <v>0</v>
      </c>
      <c r="I314" s="37">
        <f>IFERROR(AVERAGEIFS(tblSalaries[Average hours per day],tblSalaries[clean Country],$D100,tblSalaries[Job Type],I$19),0)</f>
        <v>0</v>
      </c>
      <c r="J314" s="37">
        <f>IFERROR(AVERAGEIFS(tblSalaries[Average hours per day],tblSalaries[clean Country],$D100,tblSalaries[Job Type],J$19),0)</f>
        <v>0</v>
      </c>
      <c r="K314" s="37">
        <f>IFERROR(AVERAGEIFS(tblSalaries[Average hours per day],tblSalaries[clean Country],$D100,tblSalaries[Job Type],K$19),0)</f>
        <v>0</v>
      </c>
      <c r="L314" s="37">
        <f>IFERROR(AVERAGEIFS(tblSalaries[Average hours per day],tblSalaries[clean Country],$D100,tblSalaries[Job Type],L$19),0)</f>
        <v>5.25</v>
      </c>
      <c r="M314" s="37">
        <f>IFERROR(AVERAGEIFS(tblSalaries[Average hours per day],tblSalaries[clean Country],$D100,tblSalaries[Job Type],M$19),0)</f>
        <v>0</v>
      </c>
      <c r="N314" s="37">
        <f>IFERROR(AVERAGEIFS(tblSalaries[Average hours per day],tblSalaries[clean Country],$D100,tblSalaries[Job Type],N$19),0)</f>
        <v>1.5</v>
      </c>
      <c r="O314" s="37">
        <f>IFERROR(AVERAGEIFS(tblSalaries[Average hours per day],tblSalaries[clean Country],$D100,tblSalaries[Job Type],O$19),0)</f>
        <v>5</v>
      </c>
      <c r="P314"/>
      <c r="Q314"/>
      <c r="R314" s="35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</row>
    <row r="315" spans="4:30">
      <c r="D315" s="35" t="s">
        <v>65</v>
      </c>
      <c r="E315" s="37">
        <f>IFERROR(AVERAGEIF(tblSalaries[clean Country],D101,tblSalaries[Average hours per day]),"no data")</f>
        <v>6.0555555555555554</v>
      </c>
      <c r="F315" s="37">
        <f>IFERROR(AVERAGEIFS(tblSalaries[Average hours per day],tblSalaries[clean Country],$D101,tblSalaries[Job Type],F$19),0)</f>
        <v>0</v>
      </c>
      <c r="G315" s="37">
        <f>IFERROR(AVERAGEIFS(tblSalaries[Average hours per day],tblSalaries[clean Country],$D101,tblSalaries[Job Type],G$19),0)</f>
        <v>5.166666666666667</v>
      </c>
      <c r="H315" s="37">
        <f>IFERROR(AVERAGEIFS(tblSalaries[Average hours per day],tblSalaries[clean Country],$D101,tblSalaries[Job Type],H$19),0)</f>
        <v>8</v>
      </c>
      <c r="I315" s="37">
        <f>IFERROR(AVERAGEIFS(tblSalaries[Average hours per day],tblSalaries[clean Country],$D101,tblSalaries[Job Type],I$19),0)</f>
        <v>8</v>
      </c>
      <c r="J315" s="37">
        <f>IFERROR(AVERAGEIFS(tblSalaries[Average hours per day],tblSalaries[clean Country],$D101,tblSalaries[Job Type],J$19),0)</f>
        <v>0</v>
      </c>
      <c r="K315" s="37">
        <f>IFERROR(AVERAGEIFS(tblSalaries[Average hours per day],tblSalaries[clean Country],$D101,tblSalaries[Job Type],K$19),0)</f>
        <v>0</v>
      </c>
      <c r="L315" s="37">
        <f>IFERROR(AVERAGEIFS(tblSalaries[Average hours per day],tblSalaries[clean Country],$D101,tblSalaries[Job Type],L$19),0)</f>
        <v>6.5</v>
      </c>
      <c r="M315" s="37">
        <f>IFERROR(AVERAGEIFS(tblSalaries[Average hours per day],tblSalaries[clean Country],$D101,tblSalaries[Job Type],M$19),0)</f>
        <v>0</v>
      </c>
      <c r="N315" s="37">
        <f>IFERROR(AVERAGEIFS(tblSalaries[Average hours per day],tblSalaries[clean Country],$D101,tblSalaries[Job Type],N$19),0)</f>
        <v>0</v>
      </c>
      <c r="O315" s="37">
        <f>IFERROR(AVERAGEIFS(tblSalaries[Average hours per day],tblSalaries[clean Country],$D101,tblSalaries[Job Type],O$19),0)</f>
        <v>5</v>
      </c>
      <c r="P315"/>
      <c r="Q315"/>
      <c r="R315" s="35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</row>
    <row r="316" spans="4:30">
      <c r="D316" s="35" t="s">
        <v>133</v>
      </c>
      <c r="E316" s="37">
        <f>IFERROR(AVERAGEIF(tblSalaries[clean Country],D102,tblSalaries[Average hours per day]),"no data")</f>
        <v>5.8636363636363633</v>
      </c>
      <c r="F316" s="37">
        <f>IFERROR(AVERAGEIFS(tblSalaries[Average hours per day],tblSalaries[clean Country],$D102,tblSalaries[Job Type],F$19),0)</f>
        <v>6.5</v>
      </c>
      <c r="G316" s="37">
        <f>IFERROR(AVERAGEIFS(tblSalaries[Average hours per day],tblSalaries[clean Country],$D102,tblSalaries[Job Type],G$19),0)</f>
        <v>8</v>
      </c>
      <c r="H316" s="37">
        <f>IFERROR(AVERAGEIFS(tblSalaries[Average hours per day],tblSalaries[clean Country],$D102,tblSalaries[Job Type],H$19),0)</f>
        <v>0</v>
      </c>
      <c r="I316" s="37">
        <f>IFERROR(AVERAGEIFS(tblSalaries[Average hours per day],tblSalaries[clean Country],$D102,tblSalaries[Job Type],I$19),0)</f>
        <v>8</v>
      </c>
      <c r="J316" s="37">
        <f>IFERROR(AVERAGEIFS(tblSalaries[Average hours per day],tblSalaries[clean Country],$D102,tblSalaries[Job Type],J$19),0)</f>
        <v>0</v>
      </c>
      <c r="K316" s="37">
        <f>IFERROR(AVERAGEIFS(tblSalaries[Average hours per day],tblSalaries[clean Country],$D102,tblSalaries[Job Type],K$19),0)</f>
        <v>5</v>
      </c>
      <c r="L316" s="37">
        <f>IFERROR(AVERAGEIFS(tblSalaries[Average hours per day],tblSalaries[clean Country],$D102,tblSalaries[Job Type],L$19),0)</f>
        <v>4.5</v>
      </c>
      <c r="M316" s="37">
        <f>IFERROR(AVERAGEIFS(tblSalaries[Average hours per day],tblSalaries[clean Country],$D102,tblSalaries[Job Type],M$19),0)</f>
        <v>0</v>
      </c>
      <c r="N316" s="37">
        <f>IFERROR(AVERAGEIFS(tblSalaries[Average hours per day],tblSalaries[clean Country],$D102,tblSalaries[Job Type],N$19),0)</f>
        <v>0</v>
      </c>
      <c r="O316" s="37">
        <f>IFERROR(AVERAGEIFS(tblSalaries[Average hours per day],tblSalaries[clean Country],$D102,tblSalaries[Job Type],O$19),0)</f>
        <v>0</v>
      </c>
      <c r="P316"/>
      <c r="Q316"/>
      <c r="R316" s="35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</row>
    <row r="317" spans="4:30">
      <c r="D317" s="35" t="s">
        <v>644</v>
      </c>
      <c r="E317" s="37">
        <f>IFERROR(AVERAGEIF(tblSalaries[clean Country],D103,tblSalaries[Average hours per day]),"no data")</f>
        <v>5</v>
      </c>
      <c r="F317" s="37">
        <f>IFERROR(AVERAGEIFS(tblSalaries[Average hours per day],tblSalaries[clean Country],$D103,tblSalaries[Job Type],F$19),0)</f>
        <v>0</v>
      </c>
      <c r="G317" s="37">
        <f>IFERROR(AVERAGEIFS(tblSalaries[Average hours per day],tblSalaries[clean Country],$D103,tblSalaries[Job Type],G$19),0)</f>
        <v>5</v>
      </c>
      <c r="H317" s="37">
        <f>IFERROR(AVERAGEIFS(tblSalaries[Average hours per day],tblSalaries[clean Country],$D103,tblSalaries[Job Type],H$19),0)</f>
        <v>0</v>
      </c>
      <c r="I317" s="37">
        <f>IFERROR(AVERAGEIFS(tblSalaries[Average hours per day],tblSalaries[clean Country],$D103,tblSalaries[Job Type],I$19),0)</f>
        <v>0</v>
      </c>
      <c r="J317" s="37">
        <f>IFERROR(AVERAGEIFS(tblSalaries[Average hours per day],tblSalaries[clean Country],$D103,tblSalaries[Job Type],J$19),0)</f>
        <v>0</v>
      </c>
      <c r="K317" s="37">
        <f>IFERROR(AVERAGEIFS(tblSalaries[Average hours per day],tblSalaries[clean Country],$D103,tblSalaries[Job Type],K$19),0)</f>
        <v>0</v>
      </c>
      <c r="L317" s="37">
        <f>IFERROR(AVERAGEIFS(tblSalaries[Average hours per day],tblSalaries[clean Country],$D103,tblSalaries[Job Type],L$19),0)</f>
        <v>0</v>
      </c>
      <c r="M317" s="37">
        <f>IFERROR(AVERAGEIFS(tblSalaries[Average hours per day],tblSalaries[clean Country],$D103,tblSalaries[Job Type],M$19),0)</f>
        <v>0</v>
      </c>
      <c r="N317" s="37">
        <f>IFERROR(AVERAGEIFS(tblSalaries[Average hours per day],tblSalaries[clean Country],$D103,tblSalaries[Job Type],N$19),0)</f>
        <v>0</v>
      </c>
      <c r="O317" s="37">
        <f>IFERROR(AVERAGEIFS(tblSalaries[Average hours per day],tblSalaries[clean Country],$D103,tblSalaries[Job Type],O$19),0)</f>
        <v>0</v>
      </c>
      <c r="P317"/>
      <c r="Q317"/>
      <c r="R317" s="35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</row>
    <row r="318" spans="4:30">
      <c r="D318" s="35" t="s">
        <v>171</v>
      </c>
      <c r="E318" s="37">
        <f>IFERROR(AVERAGEIF(tblSalaries[clean Country],D104,tblSalaries[Average hours per day]),"no data")</f>
        <v>5.6923076923076925</v>
      </c>
      <c r="F318" s="37">
        <f>IFERROR(AVERAGEIFS(tblSalaries[Average hours per day],tblSalaries[clean Country],$D104,tblSalaries[Job Type],F$19),0)</f>
        <v>8</v>
      </c>
      <c r="G318" s="37">
        <f>IFERROR(AVERAGEIFS(tblSalaries[Average hours per day],tblSalaries[clean Country],$D104,tblSalaries[Job Type],G$19),0)</f>
        <v>6.375</v>
      </c>
      <c r="H318" s="37">
        <f>IFERROR(AVERAGEIFS(tblSalaries[Average hours per day],tblSalaries[clean Country],$D104,tblSalaries[Job Type],H$19),0)</f>
        <v>5.625</v>
      </c>
      <c r="I318" s="37">
        <f>IFERROR(AVERAGEIFS(tblSalaries[Average hours per day],tblSalaries[clean Country],$D104,tblSalaries[Job Type],I$19),0)</f>
        <v>0</v>
      </c>
      <c r="J318" s="37">
        <f>IFERROR(AVERAGEIFS(tblSalaries[Average hours per day],tblSalaries[clean Country],$D104,tblSalaries[Job Type],J$19),0)</f>
        <v>0</v>
      </c>
      <c r="K318" s="37">
        <f>IFERROR(AVERAGEIFS(tblSalaries[Average hours per day],tblSalaries[clean Country],$D104,tblSalaries[Job Type],K$19),0)</f>
        <v>2.5</v>
      </c>
      <c r="L318" s="37">
        <f>IFERROR(AVERAGEIFS(tblSalaries[Average hours per day],tblSalaries[clean Country],$D104,tblSalaries[Job Type],L$19),0)</f>
        <v>6.5</v>
      </c>
      <c r="M318" s="37">
        <f>IFERROR(AVERAGEIFS(tblSalaries[Average hours per day],tblSalaries[clean Country],$D104,tblSalaries[Job Type],M$19),0)</f>
        <v>0</v>
      </c>
      <c r="N318" s="37">
        <f>IFERROR(AVERAGEIFS(tblSalaries[Average hours per day],tblSalaries[clean Country],$D104,tblSalaries[Job Type],N$19),0)</f>
        <v>0</v>
      </c>
      <c r="O318" s="37">
        <f>IFERROR(AVERAGEIFS(tblSalaries[Average hours per day],tblSalaries[clean Country],$D104,tblSalaries[Job Type],O$19),0)</f>
        <v>0</v>
      </c>
      <c r="P318"/>
      <c r="Q318"/>
      <c r="R318" s="35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</row>
    <row r="319" spans="4:30">
      <c r="D319" s="35" t="s">
        <v>1804</v>
      </c>
      <c r="E319" s="37">
        <f>IFERROR(AVERAGEIF(tblSalaries[clean Country],D105,tblSalaries[Average hours per day]),"no data")</f>
        <v>8</v>
      </c>
      <c r="F319" s="37">
        <f>IFERROR(AVERAGEIFS(tblSalaries[Average hours per day],tblSalaries[clean Country],$D105,tblSalaries[Job Type],F$19),0)</f>
        <v>0</v>
      </c>
      <c r="G319" s="37">
        <f>IFERROR(AVERAGEIFS(tblSalaries[Average hours per day],tblSalaries[clean Country],$D105,tblSalaries[Job Type],G$19),0)</f>
        <v>8</v>
      </c>
      <c r="H319" s="37">
        <f>IFERROR(AVERAGEIFS(tblSalaries[Average hours per day],tblSalaries[clean Country],$D105,tblSalaries[Job Type],H$19),0)</f>
        <v>0</v>
      </c>
      <c r="I319" s="37">
        <f>IFERROR(AVERAGEIFS(tblSalaries[Average hours per day],tblSalaries[clean Country],$D105,tblSalaries[Job Type],I$19),0)</f>
        <v>0</v>
      </c>
      <c r="J319" s="37">
        <f>IFERROR(AVERAGEIFS(tblSalaries[Average hours per day],tblSalaries[clean Country],$D105,tblSalaries[Job Type],J$19),0)</f>
        <v>0</v>
      </c>
      <c r="K319" s="37">
        <f>IFERROR(AVERAGEIFS(tblSalaries[Average hours per day],tblSalaries[clean Country],$D105,tblSalaries[Job Type],K$19),0)</f>
        <v>0</v>
      </c>
      <c r="L319" s="37">
        <f>IFERROR(AVERAGEIFS(tblSalaries[Average hours per day],tblSalaries[clean Country],$D105,tblSalaries[Job Type],L$19),0)</f>
        <v>0</v>
      </c>
      <c r="M319" s="37">
        <f>IFERROR(AVERAGEIFS(tblSalaries[Average hours per day],tblSalaries[clean Country],$D105,tblSalaries[Job Type],M$19),0)</f>
        <v>0</v>
      </c>
      <c r="N319" s="37">
        <f>IFERROR(AVERAGEIFS(tblSalaries[Average hours per day],tblSalaries[clean Country],$D105,tblSalaries[Job Type],N$19),0)</f>
        <v>0</v>
      </c>
      <c r="O319" s="37">
        <f>IFERROR(AVERAGEIFS(tblSalaries[Average hours per day],tblSalaries[clean Country],$D105,tblSalaries[Job Type],O$19),0)</f>
        <v>0</v>
      </c>
      <c r="P319"/>
      <c r="Q319"/>
      <c r="R319" s="35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</row>
    <row r="320" spans="4:30">
      <c r="D320" s="35" t="s">
        <v>1066</v>
      </c>
      <c r="E320" s="37">
        <f>IFERROR(AVERAGEIF(tblSalaries[clean Country],D106,tblSalaries[Average hours per day]),"no data")</f>
        <v>5</v>
      </c>
      <c r="F320" s="37">
        <f>IFERROR(AVERAGEIFS(tblSalaries[Average hours per day],tblSalaries[clean Country],$D106,tblSalaries[Job Type],F$19),0)</f>
        <v>0</v>
      </c>
      <c r="G320" s="37">
        <f>IFERROR(AVERAGEIFS(tblSalaries[Average hours per day],tblSalaries[clean Country],$D106,tblSalaries[Job Type],G$19),0)</f>
        <v>5</v>
      </c>
      <c r="H320" s="37">
        <f>IFERROR(AVERAGEIFS(tblSalaries[Average hours per day],tblSalaries[clean Country],$D106,tblSalaries[Job Type],H$19),0)</f>
        <v>0</v>
      </c>
      <c r="I320" s="37">
        <f>IFERROR(AVERAGEIFS(tblSalaries[Average hours per day],tblSalaries[clean Country],$D106,tblSalaries[Job Type],I$19),0)</f>
        <v>0</v>
      </c>
      <c r="J320" s="37">
        <f>IFERROR(AVERAGEIFS(tblSalaries[Average hours per day],tblSalaries[clean Country],$D106,tblSalaries[Job Type],J$19),0)</f>
        <v>0</v>
      </c>
      <c r="K320" s="37">
        <f>IFERROR(AVERAGEIFS(tblSalaries[Average hours per day],tblSalaries[clean Country],$D106,tblSalaries[Job Type],K$19),0)</f>
        <v>0</v>
      </c>
      <c r="L320" s="37">
        <f>IFERROR(AVERAGEIFS(tblSalaries[Average hours per day],tblSalaries[clean Country],$D106,tblSalaries[Job Type],L$19),0)</f>
        <v>0</v>
      </c>
      <c r="M320" s="37">
        <f>IFERROR(AVERAGEIFS(tblSalaries[Average hours per day],tblSalaries[clean Country],$D106,tblSalaries[Job Type],M$19),0)</f>
        <v>0</v>
      </c>
      <c r="N320" s="37">
        <f>IFERROR(AVERAGEIFS(tblSalaries[Average hours per day],tblSalaries[clean Country],$D106,tblSalaries[Job Type],N$19),0)</f>
        <v>0</v>
      </c>
      <c r="O320" s="37">
        <f>IFERROR(AVERAGEIFS(tblSalaries[Average hours per day],tblSalaries[clean Country],$D106,tblSalaries[Job Type],O$19),0)</f>
        <v>0</v>
      </c>
      <c r="P320"/>
      <c r="Q320"/>
      <c r="R320" s="35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</row>
    <row r="321" spans="4:30">
      <c r="D321" s="35" t="s">
        <v>548</v>
      </c>
      <c r="E321" s="37">
        <f>IFERROR(AVERAGEIF(tblSalaries[clean Country],D107,tblSalaries[Average hours per day]),"no data")</f>
        <v>5</v>
      </c>
      <c r="F321" s="37">
        <f>IFERROR(AVERAGEIFS(tblSalaries[Average hours per day],tblSalaries[clean Country],$D107,tblSalaries[Job Type],F$19),0)</f>
        <v>0</v>
      </c>
      <c r="G321" s="37">
        <f>IFERROR(AVERAGEIFS(tblSalaries[Average hours per day],tblSalaries[clean Country],$D107,tblSalaries[Job Type],G$19),0)</f>
        <v>0</v>
      </c>
      <c r="H321" s="37">
        <f>IFERROR(AVERAGEIFS(tblSalaries[Average hours per day],tblSalaries[clean Country],$D107,tblSalaries[Job Type],H$19),0)</f>
        <v>0</v>
      </c>
      <c r="I321" s="37">
        <f>IFERROR(AVERAGEIFS(tblSalaries[Average hours per day],tblSalaries[clean Country],$D107,tblSalaries[Job Type],I$19),0)</f>
        <v>0</v>
      </c>
      <c r="J321" s="37">
        <f>IFERROR(AVERAGEIFS(tblSalaries[Average hours per day],tblSalaries[clean Country],$D107,tblSalaries[Job Type],J$19),0)</f>
        <v>0</v>
      </c>
      <c r="K321" s="37">
        <f>IFERROR(AVERAGEIFS(tblSalaries[Average hours per day],tblSalaries[clean Country],$D107,tblSalaries[Job Type],K$19),0)</f>
        <v>0</v>
      </c>
      <c r="L321" s="37">
        <f>IFERROR(AVERAGEIFS(tblSalaries[Average hours per day],tblSalaries[clean Country],$D107,tblSalaries[Job Type],L$19),0)</f>
        <v>5</v>
      </c>
      <c r="M321" s="37">
        <f>IFERROR(AVERAGEIFS(tblSalaries[Average hours per day],tblSalaries[clean Country],$D107,tblSalaries[Job Type],M$19),0)</f>
        <v>0</v>
      </c>
      <c r="N321" s="37">
        <f>IFERROR(AVERAGEIFS(tblSalaries[Average hours per day],tblSalaries[clean Country],$D107,tblSalaries[Job Type],N$19),0)</f>
        <v>0</v>
      </c>
      <c r="O321" s="37">
        <f>IFERROR(AVERAGEIFS(tblSalaries[Average hours per day],tblSalaries[clean Country],$D107,tblSalaries[Job Type],O$19),0)</f>
        <v>0</v>
      </c>
      <c r="P321"/>
      <c r="Q321"/>
      <c r="R321" s="35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</row>
    <row r="322" spans="4:30">
      <c r="D322" s="35" t="s">
        <v>48</v>
      </c>
      <c r="E322" s="37">
        <f>IFERROR(AVERAGEIF(tblSalaries[clean Country],D108,tblSalaries[Average hours per day]),"no data")</f>
        <v>6</v>
      </c>
      <c r="F322" s="37">
        <f>IFERROR(AVERAGEIFS(tblSalaries[Average hours per day],tblSalaries[clean Country],$D108,tblSalaries[Job Type],F$19),0)</f>
        <v>5.25</v>
      </c>
      <c r="G322" s="37">
        <f>IFERROR(AVERAGEIFS(tblSalaries[Average hours per day],tblSalaries[clean Country],$D108,tblSalaries[Job Type],G$19),0)</f>
        <v>6.2</v>
      </c>
      <c r="H322" s="37">
        <f>IFERROR(AVERAGEIFS(tblSalaries[Average hours per day],tblSalaries[clean Country],$D108,tblSalaries[Job Type],H$19),0)</f>
        <v>5</v>
      </c>
      <c r="I322" s="37">
        <f>IFERROR(AVERAGEIFS(tblSalaries[Average hours per day],tblSalaries[clean Country],$D108,tblSalaries[Job Type],I$19),0)</f>
        <v>5</v>
      </c>
      <c r="J322" s="37">
        <f>IFERROR(AVERAGEIFS(tblSalaries[Average hours per day],tblSalaries[clean Country],$D108,tblSalaries[Job Type],J$19),0)</f>
        <v>5</v>
      </c>
      <c r="K322" s="37">
        <f>IFERROR(AVERAGEIFS(tblSalaries[Average hours per day],tblSalaries[clean Country],$D108,tblSalaries[Job Type],K$19),0)</f>
        <v>0</v>
      </c>
      <c r="L322" s="37">
        <f>IFERROR(AVERAGEIFS(tblSalaries[Average hours per day],tblSalaries[clean Country],$D108,tblSalaries[Job Type],L$19),0)</f>
        <v>6.3</v>
      </c>
      <c r="M322" s="37">
        <f>IFERROR(AVERAGEIFS(tblSalaries[Average hours per day],tblSalaries[clean Country],$D108,tblSalaries[Job Type],M$19),0)</f>
        <v>0</v>
      </c>
      <c r="N322" s="37">
        <f>IFERROR(AVERAGEIFS(tblSalaries[Average hours per day],tblSalaries[clean Country],$D108,tblSalaries[Job Type],N$19),0)</f>
        <v>6.5</v>
      </c>
      <c r="O322" s="37">
        <f>IFERROR(AVERAGEIFS(tblSalaries[Average hours per day],tblSalaries[clean Country],$D108,tblSalaries[Job Type],O$19),0)</f>
        <v>8</v>
      </c>
      <c r="P322"/>
      <c r="Q322"/>
      <c r="R322" s="35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</row>
    <row r="323" spans="4:30">
      <c r="D323" s="35" t="s">
        <v>608</v>
      </c>
      <c r="E323" s="37">
        <f>IFERROR(AVERAGEIF(tblSalaries[clean Country],D109,tblSalaries[Average hours per day]),"no data")</f>
        <v>3.85</v>
      </c>
      <c r="F323" s="37">
        <f>IFERROR(AVERAGEIFS(tblSalaries[Average hours per day],tblSalaries[clean Country],$D109,tblSalaries[Job Type],F$19),0)</f>
        <v>0</v>
      </c>
      <c r="G323" s="37">
        <f>IFERROR(AVERAGEIFS(tblSalaries[Average hours per day],tblSalaries[clean Country],$D109,tblSalaries[Job Type],G$19),0)</f>
        <v>4.25</v>
      </c>
      <c r="H323" s="37">
        <f>IFERROR(AVERAGEIFS(tblSalaries[Average hours per day],tblSalaries[clean Country],$D109,tblSalaries[Job Type],H$19),0)</f>
        <v>2.5</v>
      </c>
      <c r="I323" s="37">
        <f>IFERROR(AVERAGEIFS(tblSalaries[Average hours per day],tblSalaries[clean Country],$D109,tblSalaries[Job Type],I$19),0)</f>
        <v>5</v>
      </c>
      <c r="J323" s="37">
        <f>IFERROR(AVERAGEIFS(tblSalaries[Average hours per day],tblSalaries[clean Country],$D109,tblSalaries[Job Type],J$19),0)</f>
        <v>1.5</v>
      </c>
      <c r="K323" s="37">
        <f>IFERROR(AVERAGEIFS(tblSalaries[Average hours per day],tblSalaries[clean Country],$D109,tblSalaries[Job Type],K$19),0)</f>
        <v>5</v>
      </c>
      <c r="L323" s="37">
        <f>IFERROR(AVERAGEIFS(tblSalaries[Average hours per day],tblSalaries[clean Country],$D109,tblSalaries[Job Type],L$19),0)</f>
        <v>3.75</v>
      </c>
      <c r="M323" s="37">
        <f>IFERROR(AVERAGEIFS(tblSalaries[Average hours per day],tblSalaries[clean Country],$D109,tblSalaries[Job Type],M$19),0)</f>
        <v>0</v>
      </c>
      <c r="N323" s="37">
        <f>IFERROR(AVERAGEIFS(tblSalaries[Average hours per day],tblSalaries[clean Country],$D109,tblSalaries[Job Type],N$19),0)</f>
        <v>0</v>
      </c>
      <c r="O323" s="37">
        <f>IFERROR(AVERAGEIFS(tblSalaries[Average hours per day],tblSalaries[clean Country],$D109,tblSalaries[Job Type],O$19),0)</f>
        <v>0</v>
      </c>
      <c r="P323"/>
      <c r="Q323"/>
      <c r="R323" s="35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</row>
    <row r="324" spans="4:30">
      <c r="D324" s="35" t="s">
        <v>716</v>
      </c>
      <c r="E324" s="37">
        <f>IFERROR(AVERAGEIF(tblSalaries[clean Country],D110,tblSalaries[Average hours per day]),"no data")</f>
        <v>6.2</v>
      </c>
      <c r="F324" s="37">
        <f>IFERROR(AVERAGEIFS(tblSalaries[Average hours per day],tblSalaries[clean Country],$D110,tblSalaries[Job Type],F$19),0)</f>
        <v>5</v>
      </c>
      <c r="G324" s="37">
        <f>IFERROR(AVERAGEIFS(tblSalaries[Average hours per day],tblSalaries[clean Country],$D110,tblSalaries[Job Type],G$19),0)</f>
        <v>0</v>
      </c>
      <c r="H324" s="37">
        <f>IFERROR(AVERAGEIFS(tblSalaries[Average hours per day],tblSalaries[clean Country],$D110,tblSalaries[Job Type],H$19),0)</f>
        <v>0</v>
      </c>
      <c r="I324" s="37">
        <f>IFERROR(AVERAGEIFS(tblSalaries[Average hours per day],tblSalaries[clean Country],$D110,tblSalaries[Job Type],I$19),0)</f>
        <v>5</v>
      </c>
      <c r="J324" s="37">
        <f>IFERROR(AVERAGEIFS(tblSalaries[Average hours per day],tblSalaries[clean Country],$D110,tblSalaries[Job Type],J$19),0)</f>
        <v>0</v>
      </c>
      <c r="K324" s="37">
        <f>IFERROR(AVERAGEIFS(tblSalaries[Average hours per day],tblSalaries[clean Country],$D110,tblSalaries[Job Type],K$19),0)</f>
        <v>0</v>
      </c>
      <c r="L324" s="37">
        <f>IFERROR(AVERAGEIFS(tblSalaries[Average hours per day],tblSalaries[clean Country],$D110,tblSalaries[Job Type],L$19),0)</f>
        <v>7</v>
      </c>
      <c r="M324" s="37">
        <f>IFERROR(AVERAGEIFS(tblSalaries[Average hours per day],tblSalaries[clean Country],$D110,tblSalaries[Job Type],M$19),0)</f>
        <v>0</v>
      </c>
      <c r="N324" s="37">
        <f>IFERROR(AVERAGEIFS(tblSalaries[Average hours per day],tblSalaries[clean Country],$D110,tblSalaries[Job Type],N$19),0)</f>
        <v>0</v>
      </c>
      <c r="O324" s="37">
        <f>IFERROR(AVERAGEIFS(tblSalaries[Average hours per day],tblSalaries[clean Country],$D110,tblSalaries[Job Type],O$19),0)</f>
        <v>0</v>
      </c>
      <c r="P324"/>
      <c r="Q324"/>
      <c r="R324" s="35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</row>
    <row r="325" spans="4:30">
      <c r="D325" s="35" t="s">
        <v>447</v>
      </c>
      <c r="E325" s="37">
        <f>IFERROR(AVERAGEIF(tblSalaries[clean Country],D111,tblSalaries[Average hours per day]),"no data")</f>
        <v>2</v>
      </c>
      <c r="F325" s="37">
        <f>IFERROR(AVERAGEIFS(tblSalaries[Average hours per day],tblSalaries[clean Country],$D111,tblSalaries[Job Type],F$19),0)</f>
        <v>0</v>
      </c>
      <c r="G325" s="37">
        <f>IFERROR(AVERAGEIFS(tblSalaries[Average hours per day],tblSalaries[clean Country],$D111,tblSalaries[Job Type],G$19),0)</f>
        <v>0</v>
      </c>
      <c r="H325" s="37">
        <f>IFERROR(AVERAGEIFS(tblSalaries[Average hours per day],tblSalaries[clean Country],$D111,tblSalaries[Job Type],H$19),0)</f>
        <v>1.5</v>
      </c>
      <c r="I325" s="37">
        <f>IFERROR(AVERAGEIFS(tblSalaries[Average hours per day],tblSalaries[clean Country],$D111,tblSalaries[Job Type],I$19),0)</f>
        <v>0</v>
      </c>
      <c r="J325" s="37">
        <f>IFERROR(AVERAGEIFS(tblSalaries[Average hours per day],tblSalaries[clean Country],$D111,tblSalaries[Job Type],J$19),0)</f>
        <v>2.5</v>
      </c>
      <c r="K325" s="37">
        <f>IFERROR(AVERAGEIFS(tblSalaries[Average hours per day],tblSalaries[clean Country],$D111,tblSalaries[Job Type],K$19),0)</f>
        <v>0</v>
      </c>
      <c r="L325" s="37">
        <f>IFERROR(AVERAGEIFS(tblSalaries[Average hours per day],tblSalaries[clean Country],$D111,tblSalaries[Job Type],L$19),0)</f>
        <v>0</v>
      </c>
      <c r="M325" s="37">
        <f>IFERROR(AVERAGEIFS(tblSalaries[Average hours per day],tblSalaries[clean Country],$D111,tblSalaries[Job Type],M$19),0)</f>
        <v>0</v>
      </c>
      <c r="N325" s="37">
        <f>IFERROR(AVERAGEIFS(tblSalaries[Average hours per day],tblSalaries[clean Country],$D111,tblSalaries[Job Type],N$19),0)</f>
        <v>0</v>
      </c>
      <c r="O325" s="37">
        <f>IFERROR(AVERAGEIFS(tblSalaries[Average hours per day],tblSalaries[clean Country],$D111,tblSalaries[Job Type],O$19),0)</f>
        <v>0</v>
      </c>
      <c r="P325"/>
      <c r="Q325"/>
      <c r="R325" s="35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</row>
    <row r="326" spans="4:30">
      <c r="D326" s="35" t="s">
        <v>46</v>
      </c>
      <c r="E326" s="37">
        <f>IFERROR(AVERAGEIF(tblSalaries[clean Country],D112,tblSalaries[Average hours per day]),"no data")</f>
        <v>4.25</v>
      </c>
      <c r="F326" s="37">
        <f>IFERROR(AVERAGEIFS(tblSalaries[Average hours per day],tblSalaries[clean Country],$D112,tblSalaries[Job Type],F$19),0)</f>
        <v>0</v>
      </c>
      <c r="G326" s="37">
        <f>IFERROR(AVERAGEIFS(tblSalaries[Average hours per day],tblSalaries[clean Country],$D112,tblSalaries[Job Type],G$19),0)</f>
        <v>1.5</v>
      </c>
      <c r="H326" s="37">
        <f>IFERROR(AVERAGEIFS(tblSalaries[Average hours per day],tblSalaries[clean Country],$D112,tblSalaries[Job Type],H$19),0)</f>
        <v>0</v>
      </c>
      <c r="I326" s="37">
        <f>IFERROR(AVERAGEIFS(tblSalaries[Average hours per day],tblSalaries[clean Country],$D112,tblSalaries[Job Type],I$19),0)</f>
        <v>8</v>
      </c>
      <c r="J326" s="37">
        <f>IFERROR(AVERAGEIFS(tblSalaries[Average hours per day],tblSalaries[clean Country],$D112,tblSalaries[Job Type],J$19),0)</f>
        <v>0</v>
      </c>
      <c r="K326" s="37">
        <f>IFERROR(AVERAGEIFS(tblSalaries[Average hours per day],tblSalaries[clean Country],$D112,tblSalaries[Job Type],K$19),0)</f>
        <v>0</v>
      </c>
      <c r="L326" s="37">
        <f>IFERROR(AVERAGEIFS(tblSalaries[Average hours per day],tblSalaries[clean Country],$D112,tblSalaries[Job Type],L$19),0)</f>
        <v>3.75</v>
      </c>
      <c r="M326" s="37">
        <f>IFERROR(AVERAGEIFS(tblSalaries[Average hours per day],tblSalaries[clean Country],$D112,tblSalaries[Job Type],M$19),0)</f>
        <v>0</v>
      </c>
      <c r="N326" s="37">
        <f>IFERROR(AVERAGEIFS(tblSalaries[Average hours per day],tblSalaries[clean Country],$D112,tblSalaries[Job Type],N$19),0)</f>
        <v>0</v>
      </c>
      <c r="O326" s="37">
        <f>IFERROR(AVERAGEIFS(tblSalaries[Average hours per day],tblSalaries[clean Country],$D112,tblSalaries[Job Type],O$19),0)</f>
        <v>0</v>
      </c>
      <c r="P326"/>
      <c r="Q326"/>
      <c r="R326" s="35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</row>
    <row r="327" spans="4:30">
      <c r="D327" s="35" t="s">
        <v>299</v>
      </c>
      <c r="E327" s="37">
        <f>IFERROR(AVERAGEIF(tblSalaries[clean Country],D113,tblSalaries[Average hours per day]),"no data")</f>
        <v>6.5</v>
      </c>
      <c r="F327" s="37">
        <f>IFERROR(AVERAGEIFS(tblSalaries[Average hours per day],tblSalaries[clean Country],$D113,tblSalaries[Job Type],F$19),0)</f>
        <v>0</v>
      </c>
      <c r="G327" s="37">
        <f>IFERROR(AVERAGEIFS(tblSalaries[Average hours per day],tblSalaries[clean Country],$D113,tblSalaries[Job Type],G$19),0)</f>
        <v>0</v>
      </c>
      <c r="H327" s="37">
        <f>IFERROR(AVERAGEIFS(tblSalaries[Average hours per day],tblSalaries[clean Country],$D113,tblSalaries[Job Type],H$19),0)</f>
        <v>0</v>
      </c>
      <c r="I327" s="37">
        <f>IFERROR(AVERAGEIFS(tblSalaries[Average hours per day],tblSalaries[clean Country],$D113,tblSalaries[Job Type],I$19),0)</f>
        <v>0</v>
      </c>
      <c r="J327" s="37">
        <f>IFERROR(AVERAGEIFS(tblSalaries[Average hours per day],tblSalaries[clean Country],$D113,tblSalaries[Job Type],J$19),0)</f>
        <v>0</v>
      </c>
      <c r="K327" s="37">
        <f>IFERROR(AVERAGEIFS(tblSalaries[Average hours per day],tblSalaries[clean Country],$D113,tblSalaries[Job Type],K$19),0)</f>
        <v>5</v>
      </c>
      <c r="L327" s="37">
        <f>IFERROR(AVERAGEIFS(tblSalaries[Average hours per day],tblSalaries[clean Country],$D113,tblSalaries[Job Type],L$19),0)</f>
        <v>8</v>
      </c>
      <c r="M327" s="37">
        <f>IFERROR(AVERAGEIFS(tblSalaries[Average hours per day],tblSalaries[clean Country],$D113,tblSalaries[Job Type],M$19),0)</f>
        <v>0</v>
      </c>
      <c r="N327" s="37">
        <f>IFERROR(AVERAGEIFS(tblSalaries[Average hours per day],tblSalaries[clean Country],$D113,tblSalaries[Job Type],N$19),0)</f>
        <v>0</v>
      </c>
      <c r="O327" s="37">
        <f>IFERROR(AVERAGEIFS(tblSalaries[Average hours per day],tblSalaries[clean Country],$D113,tblSalaries[Job Type],O$19),0)</f>
        <v>0</v>
      </c>
      <c r="P327"/>
      <c r="Q327"/>
      <c r="R327" s="35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</row>
    <row r="328" spans="4:30">
      <c r="D328" s="35" t="s">
        <v>1809</v>
      </c>
      <c r="E328" s="37">
        <f>IFERROR(AVERAGEIF(tblSalaries[clean Country],D114,tblSalaries[Average hours per day]),"no data")</f>
        <v>5</v>
      </c>
      <c r="F328" s="37">
        <f>IFERROR(AVERAGEIFS(tblSalaries[Average hours per day],tblSalaries[clean Country],$D114,tblSalaries[Job Type],F$19),0)</f>
        <v>0</v>
      </c>
      <c r="G328" s="37">
        <f>IFERROR(AVERAGEIFS(tblSalaries[Average hours per day],tblSalaries[clean Country],$D114,tblSalaries[Job Type],G$19),0)</f>
        <v>5</v>
      </c>
      <c r="H328" s="37">
        <f>IFERROR(AVERAGEIFS(tblSalaries[Average hours per day],tblSalaries[clean Country],$D114,tblSalaries[Job Type],H$19),0)</f>
        <v>0</v>
      </c>
      <c r="I328" s="37">
        <f>IFERROR(AVERAGEIFS(tblSalaries[Average hours per day],tblSalaries[clean Country],$D114,tblSalaries[Job Type],I$19),0)</f>
        <v>0</v>
      </c>
      <c r="J328" s="37">
        <f>IFERROR(AVERAGEIFS(tblSalaries[Average hours per day],tblSalaries[clean Country],$D114,tblSalaries[Job Type],J$19),0)</f>
        <v>0</v>
      </c>
      <c r="K328" s="37">
        <f>IFERROR(AVERAGEIFS(tblSalaries[Average hours per day],tblSalaries[clean Country],$D114,tblSalaries[Job Type],K$19),0)</f>
        <v>0</v>
      </c>
      <c r="L328" s="37">
        <f>IFERROR(AVERAGEIFS(tblSalaries[Average hours per day],tblSalaries[clean Country],$D114,tblSalaries[Job Type],L$19),0)</f>
        <v>0</v>
      </c>
      <c r="M328" s="37">
        <f>IFERROR(AVERAGEIFS(tblSalaries[Average hours per day],tblSalaries[clean Country],$D114,tblSalaries[Job Type],M$19),0)</f>
        <v>0</v>
      </c>
      <c r="N328" s="37">
        <f>IFERROR(AVERAGEIFS(tblSalaries[Average hours per day],tblSalaries[clean Country],$D114,tblSalaries[Job Type],N$19),0)</f>
        <v>0</v>
      </c>
      <c r="O328" s="37">
        <f>IFERROR(AVERAGEIFS(tblSalaries[Average hours per day],tblSalaries[clean Country],$D114,tblSalaries[Job Type],O$19),0)</f>
        <v>0</v>
      </c>
      <c r="P328"/>
      <c r="Q328"/>
      <c r="R328" s="35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</row>
    <row r="329" spans="4:30">
      <c r="D329" s="35" t="s">
        <v>197</v>
      </c>
      <c r="E329" s="37">
        <f>IFERROR(AVERAGEIF(tblSalaries[clean Country],D115,tblSalaries[Average hours per day]),"no data")</f>
        <v>3.75</v>
      </c>
      <c r="F329" s="37">
        <f>IFERROR(AVERAGEIFS(tblSalaries[Average hours per day],tblSalaries[clean Country],$D115,tblSalaries[Job Type],F$19),0)</f>
        <v>5</v>
      </c>
      <c r="G329" s="37">
        <f>IFERROR(AVERAGEIFS(tblSalaries[Average hours per day],tblSalaries[clean Country],$D115,tblSalaries[Job Type],G$19),0)</f>
        <v>2.5</v>
      </c>
      <c r="H329" s="37">
        <f>IFERROR(AVERAGEIFS(tblSalaries[Average hours per day],tblSalaries[clean Country],$D115,tblSalaries[Job Type],H$19),0)</f>
        <v>0</v>
      </c>
      <c r="I329" s="37">
        <f>IFERROR(AVERAGEIFS(tblSalaries[Average hours per day],tblSalaries[clean Country],$D115,tblSalaries[Job Type],I$19),0)</f>
        <v>0</v>
      </c>
      <c r="J329" s="37">
        <f>IFERROR(AVERAGEIFS(tblSalaries[Average hours per day],tblSalaries[clean Country],$D115,tblSalaries[Job Type],J$19),0)</f>
        <v>0</v>
      </c>
      <c r="K329" s="37">
        <f>IFERROR(AVERAGEIFS(tblSalaries[Average hours per day],tblSalaries[clean Country],$D115,tblSalaries[Job Type],K$19),0)</f>
        <v>0</v>
      </c>
      <c r="L329" s="37">
        <f>IFERROR(AVERAGEIFS(tblSalaries[Average hours per day],tblSalaries[clean Country],$D115,tblSalaries[Job Type],L$19),0)</f>
        <v>0</v>
      </c>
      <c r="M329" s="37">
        <f>IFERROR(AVERAGEIFS(tblSalaries[Average hours per day],tblSalaries[clean Country],$D115,tblSalaries[Job Type],M$19),0)</f>
        <v>0</v>
      </c>
      <c r="N329" s="37">
        <f>IFERROR(AVERAGEIFS(tblSalaries[Average hours per day],tblSalaries[clean Country],$D115,tblSalaries[Job Type],N$19),0)</f>
        <v>0</v>
      </c>
      <c r="O329" s="37">
        <f>IFERROR(AVERAGEIFS(tblSalaries[Average hours per day],tblSalaries[clean Country],$D115,tblSalaries[Job Type],O$19),0)</f>
        <v>0</v>
      </c>
      <c r="P329"/>
      <c r="Q329"/>
      <c r="R329" s="35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</row>
    <row r="330" spans="4:30">
      <c r="D330" s="35" t="s">
        <v>179</v>
      </c>
      <c r="E330" s="37">
        <f>IFERROR(AVERAGEIF(tblSalaries[clean Country],D116,tblSalaries[Average hours per day]),"no data")</f>
        <v>4.8157894736842106</v>
      </c>
      <c r="F330" s="37">
        <f>IFERROR(AVERAGEIFS(tblSalaries[Average hours per day],tblSalaries[clean Country],$D116,tblSalaries[Job Type],F$19),0)</f>
        <v>5.125</v>
      </c>
      <c r="G330" s="37">
        <f>IFERROR(AVERAGEIFS(tblSalaries[Average hours per day],tblSalaries[clean Country],$D116,tblSalaries[Job Type],G$19),0)</f>
        <v>5.75</v>
      </c>
      <c r="H330" s="37">
        <f>IFERROR(AVERAGEIFS(tblSalaries[Average hours per day],tblSalaries[clean Country],$D116,tblSalaries[Job Type],H$19),0)</f>
        <v>0</v>
      </c>
      <c r="I330" s="37">
        <f>IFERROR(AVERAGEIFS(tblSalaries[Average hours per day],tblSalaries[clean Country],$D116,tblSalaries[Job Type],I$19),0)</f>
        <v>5</v>
      </c>
      <c r="J330" s="37">
        <f>IFERROR(AVERAGEIFS(tblSalaries[Average hours per day],tblSalaries[clean Country],$D116,tblSalaries[Job Type],J$19),0)</f>
        <v>0</v>
      </c>
      <c r="K330" s="37">
        <f>IFERROR(AVERAGEIFS(tblSalaries[Average hours per day],tblSalaries[clean Country],$D116,tblSalaries[Job Type],K$19),0)</f>
        <v>1.5</v>
      </c>
      <c r="L330" s="37">
        <f>IFERROR(AVERAGEIFS(tblSalaries[Average hours per day],tblSalaries[clean Country],$D116,tblSalaries[Job Type],L$19),0)</f>
        <v>4.5625</v>
      </c>
      <c r="M330" s="37">
        <f>IFERROR(AVERAGEIFS(tblSalaries[Average hours per day],tblSalaries[clean Country],$D116,tblSalaries[Job Type],M$19),0)</f>
        <v>0</v>
      </c>
      <c r="N330" s="37">
        <f>IFERROR(AVERAGEIFS(tblSalaries[Average hours per day],tblSalaries[clean Country],$D116,tblSalaries[Job Type],N$19),0)</f>
        <v>0</v>
      </c>
      <c r="O330" s="37">
        <f>IFERROR(AVERAGEIFS(tblSalaries[Average hours per day],tblSalaries[clean Country],$D116,tblSalaries[Job Type],O$19),0)</f>
        <v>0</v>
      </c>
      <c r="P330"/>
      <c r="Q330"/>
      <c r="R330" s="35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</row>
    <row r="331" spans="4:30">
      <c r="D331" s="35" t="s">
        <v>1458</v>
      </c>
      <c r="E331" s="37">
        <f>IFERROR(AVERAGEIF(tblSalaries[clean Country],D117,tblSalaries[Average hours per day]),"no data")</f>
        <v>5</v>
      </c>
      <c r="F331" s="37">
        <f>IFERROR(AVERAGEIFS(tblSalaries[Average hours per day],tblSalaries[clean Country],$D117,tblSalaries[Job Type],F$19),0)</f>
        <v>0</v>
      </c>
      <c r="G331" s="37">
        <f>IFERROR(AVERAGEIFS(tblSalaries[Average hours per day],tblSalaries[clean Country],$D117,tblSalaries[Job Type],G$19),0)</f>
        <v>5</v>
      </c>
      <c r="H331" s="37">
        <f>IFERROR(AVERAGEIFS(tblSalaries[Average hours per day],tblSalaries[clean Country],$D117,tblSalaries[Job Type],H$19),0)</f>
        <v>0</v>
      </c>
      <c r="I331" s="37">
        <f>IFERROR(AVERAGEIFS(tblSalaries[Average hours per day],tblSalaries[clean Country],$D117,tblSalaries[Job Type],I$19),0)</f>
        <v>0</v>
      </c>
      <c r="J331" s="37">
        <f>IFERROR(AVERAGEIFS(tblSalaries[Average hours per day],tblSalaries[clean Country],$D117,tblSalaries[Job Type],J$19),0)</f>
        <v>0</v>
      </c>
      <c r="K331" s="37">
        <f>IFERROR(AVERAGEIFS(tblSalaries[Average hours per day],tblSalaries[clean Country],$D117,tblSalaries[Job Type],K$19),0)</f>
        <v>0</v>
      </c>
      <c r="L331" s="37">
        <f>IFERROR(AVERAGEIFS(tblSalaries[Average hours per day],tblSalaries[clean Country],$D117,tblSalaries[Job Type],L$19),0)</f>
        <v>0</v>
      </c>
      <c r="M331" s="37">
        <f>IFERROR(AVERAGEIFS(tblSalaries[Average hours per day],tblSalaries[clean Country],$D117,tblSalaries[Job Type],M$19),0)</f>
        <v>0</v>
      </c>
      <c r="N331" s="37">
        <f>IFERROR(AVERAGEIFS(tblSalaries[Average hours per day],tblSalaries[clean Country],$D117,tblSalaries[Job Type],N$19),0)</f>
        <v>0</v>
      </c>
      <c r="O331" s="37">
        <f>IFERROR(AVERAGEIFS(tblSalaries[Average hours per day],tblSalaries[clean Country],$D117,tblSalaries[Job Type],O$19),0)</f>
        <v>0</v>
      </c>
      <c r="P331"/>
      <c r="Q331"/>
      <c r="R331" s="35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</row>
    <row r="332" spans="4:30">
      <c r="D332" s="35" t="s">
        <v>71</v>
      </c>
      <c r="E332" s="37">
        <f>IFERROR(AVERAGEIF(tblSalaries[clean Country],D118,tblSalaries[Average hours per day]),"no data")</f>
        <v>4.837662337662338</v>
      </c>
      <c r="F332" s="37">
        <f>IFERROR(AVERAGEIFS(tblSalaries[Average hours per day],tblSalaries[clean Country],$D118,tblSalaries[Job Type],F$19),0)</f>
        <v>4.8235294117647056</v>
      </c>
      <c r="G332" s="37">
        <f>IFERROR(AVERAGEIFS(tblSalaries[Average hours per day],tblSalaries[clean Country],$D118,tblSalaries[Job Type],G$19),0)</f>
        <v>5.5517241379310347</v>
      </c>
      <c r="H332" s="37">
        <f>IFERROR(AVERAGEIFS(tblSalaries[Average hours per day],tblSalaries[clean Country],$D118,tblSalaries[Job Type],H$19),0)</f>
        <v>5.083333333333333</v>
      </c>
      <c r="I332" s="37">
        <f>IFERROR(AVERAGEIFS(tblSalaries[Average hours per day],tblSalaries[clean Country],$D118,tblSalaries[Job Type],I$19),0)</f>
        <v>4.166666666666667</v>
      </c>
      <c r="J332" s="37">
        <f>IFERROR(AVERAGEIFS(tblSalaries[Average hours per day],tblSalaries[clean Country],$D118,tblSalaries[Job Type],J$19),0)</f>
        <v>3.75</v>
      </c>
      <c r="K332" s="37">
        <f>IFERROR(AVERAGEIFS(tblSalaries[Average hours per day],tblSalaries[clean Country],$D118,tblSalaries[Job Type],K$19),0)</f>
        <v>2.8</v>
      </c>
      <c r="L332" s="37">
        <f>IFERROR(AVERAGEIFS(tblSalaries[Average hours per day],tblSalaries[clean Country],$D118,tblSalaries[Job Type],L$19),0)</f>
        <v>4.1219512195121952</v>
      </c>
      <c r="M332" s="37">
        <f>IFERROR(AVERAGEIFS(tblSalaries[Average hours per day],tblSalaries[clean Country],$D118,tblSalaries[Job Type],M$19),0)</f>
        <v>0</v>
      </c>
      <c r="N332" s="37">
        <f>IFERROR(AVERAGEIFS(tblSalaries[Average hours per day],tblSalaries[clean Country],$D118,tblSalaries[Job Type],N$19),0)</f>
        <v>5.875</v>
      </c>
      <c r="O332" s="37">
        <f>IFERROR(AVERAGEIFS(tblSalaries[Average hours per day],tblSalaries[clean Country],$D118,tblSalaries[Job Type],O$19),0)</f>
        <v>5.2</v>
      </c>
      <c r="P332"/>
      <c r="Q332"/>
      <c r="R332" s="35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</row>
    <row r="333" spans="4:30">
      <c r="D333" s="35" t="s">
        <v>27</v>
      </c>
      <c r="E333" s="37">
        <f>IFERROR(AVERAGEIF(tblSalaries[clean Country],D119,tblSalaries[Average hours per day]),"no data")</f>
        <v>4.25</v>
      </c>
      <c r="F333" s="37">
        <f>IFERROR(AVERAGEIFS(tblSalaries[Average hours per day],tblSalaries[clean Country],$D119,tblSalaries[Job Type],F$19),0)</f>
        <v>0</v>
      </c>
      <c r="G333" s="37">
        <f>IFERROR(AVERAGEIFS(tblSalaries[Average hours per day],tblSalaries[clean Country],$D119,tblSalaries[Job Type],G$19),0)</f>
        <v>8</v>
      </c>
      <c r="H333" s="37">
        <f>IFERROR(AVERAGEIFS(tblSalaries[Average hours per day],tblSalaries[clean Country],$D119,tblSalaries[Job Type],H$19),0)</f>
        <v>0</v>
      </c>
      <c r="I333" s="37">
        <f>IFERROR(AVERAGEIFS(tblSalaries[Average hours per day],tblSalaries[clean Country],$D119,tblSalaries[Job Type],I$19),0)</f>
        <v>0</v>
      </c>
      <c r="J333" s="37">
        <f>IFERROR(AVERAGEIFS(tblSalaries[Average hours per day],tblSalaries[clean Country],$D119,tblSalaries[Job Type],J$19),0)</f>
        <v>0</v>
      </c>
      <c r="K333" s="37">
        <f>IFERROR(AVERAGEIFS(tblSalaries[Average hours per day],tblSalaries[clean Country],$D119,tblSalaries[Job Type],K$19),0)</f>
        <v>0</v>
      </c>
      <c r="L333" s="37">
        <f>IFERROR(AVERAGEIFS(tblSalaries[Average hours per day],tblSalaries[clean Country],$D119,tblSalaries[Job Type],L$19),0)</f>
        <v>5</v>
      </c>
      <c r="M333" s="37">
        <f>IFERROR(AVERAGEIFS(tblSalaries[Average hours per day],tblSalaries[clean Country],$D119,tblSalaries[Job Type],M$19),0)</f>
        <v>0</v>
      </c>
      <c r="N333" s="37">
        <f>IFERROR(AVERAGEIFS(tblSalaries[Average hours per day],tblSalaries[clean Country],$D119,tblSalaries[Job Type],N$19),0)</f>
        <v>2.5</v>
      </c>
      <c r="O333" s="37">
        <f>IFERROR(AVERAGEIFS(tblSalaries[Average hours per day],tblSalaries[clean Country],$D119,tblSalaries[Job Type],O$19),0)</f>
        <v>1.5</v>
      </c>
      <c r="P333"/>
      <c r="Q333"/>
      <c r="R333" s="35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</row>
    <row r="334" spans="4:30">
      <c r="D334" s="35" t="s">
        <v>989</v>
      </c>
      <c r="E334" s="37">
        <f>IFERROR(AVERAGEIF(tblSalaries[clean Country],D120,tblSalaries[Average hours per day]),"no data")</f>
        <v>8</v>
      </c>
      <c r="F334" s="37">
        <f>IFERROR(AVERAGEIFS(tblSalaries[Average hours per day],tblSalaries[clean Country],$D120,tblSalaries[Job Type],F$19),0)</f>
        <v>0</v>
      </c>
      <c r="G334" s="37">
        <f>IFERROR(AVERAGEIFS(tblSalaries[Average hours per day],tblSalaries[clean Country],$D120,tblSalaries[Job Type],G$19),0)</f>
        <v>0</v>
      </c>
      <c r="H334" s="37">
        <f>IFERROR(AVERAGEIFS(tblSalaries[Average hours per day],tblSalaries[clean Country],$D120,tblSalaries[Job Type],H$19),0)</f>
        <v>0</v>
      </c>
      <c r="I334" s="37">
        <f>IFERROR(AVERAGEIFS(tblSalaries[Average hours per day],tblSalaries[clean Country],$D120,tblSalaries[Job Type],I$19),0)</f>
        <v>0</v>
      </c>
      <c r="J334" s="37">
        <f>IFERROR(AVERAGEIFS(tblSalaries[Average hours per day],tblSalaries[clean Country],$D120,tblSalaries[Job Type],J$19),0)</f>
        <v>0</v>
      </c>
      <c r="K334" s="37">
        <f>IFERROR(AVERAGEIFS(tblSalaries[Average hours per day],tblSalaries[clean Country],$D120,tblSalaries[Job Type],K$19),0)</f>
        <v>0</v>
      </c>
      <c r="L334" s="37">
        <f>IFERROR(AVERAGEIFS(tblSalaries[Average hours per day],tblSalaries[clean Country],$D120,tblSalaries[Job Type],L$19),0)</f>
        <v>8</v>
      </c>
      <c r="M334" s="37">
        <f>IFERROR(AVERAGEIFS(tblSalaries[Average hours per day],tblSalaries[clean Country],$D120,tblSalaries[Job Type],M$19),0)</f>
        <v>0</v>
      </c>
      <c r="N334" s="37">
        <f>IFERROR(AVERAGEIFS(tblSalaries[Average hours per day],tblSalaries[clean Country],$D120,tblSalaries[Job Type],N$19),0)</f>
        <v>0</v>
      </c>
      <c r="O334" s="37">
        <f>IFERROR(AVERAGEIFS(tblSalaries[Average hours per day],tblSalaries[clean Country],$D120,tblSalaries[Job Type],O$19),0)</f>
        <v>0</v>
      </c>
      <c r="P334"/>
      <c r="Q334"/>
      <c r="R334" s="35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</row>
    <row r="335" spans="4:30">
      <c r="D335" s="35" t="s">
        <v>15</v>
      </c>
      <c r="E335" s="37">
        <f>IFERROR(AVERAGEIF(tblSalaries[clean Country],D121,tblSalaries[Average hours per day]),"no data")</f>
        <v>4.7552674230145868</v>
      </c>
      <c r="F335" s="37">
        <f>IFERROR(AVERAGEIFS(tblSalaries[Average hours per day],tblSalaries[clean Country],$D121,tblSalaries[Job Type],F$19),0)</f>
        <v>5.4404761904761907</v>
      </c>
      <c r="G335" s="37">
        <f>IFERROR(AVERAGEIFS(tblSalaries[Average hours per day],tblSalaries[clean Country],$D121,tblSalaries[Job Type],G$19),0)</f>
        <v>5.0656565656565657</v>
      </c>
      <c r="H335" s="37">
        <f>IFERROR(AVERAGEIFS(tblSalaries[Average hours per day],tblSalaries[clean Country],$D121,tblSalaries[Job Type],H$19),0)</f>
        <v>4.666666666666667</v>
      </c>
      <c r="I335" s="37">
        <f>IFERROR(AVERAGEIFS(tblSalaries[Average hours per day],tblSalaries[clean Country],$D121,tblSalaries[Job Type],I$19),0)</f>
        <v>4.5588235294117645</v>
      </c>
      <c r="J335" s="37">
        <f>IFERROR(AVERAGEIFS(tblSalaries[Average hours per day],tblSalaries[clean Country],$D121,tblSalaries[Job Type],J$19),0)</f>
        <v>4.1282051282051286</v>
      </c>
      <c r="K335" s="37">
        <f>IFERROR(AVERAGEIFS(tblSalaries[Average hours per day],tblSalaries[clean Country],$D121,tblSalaries[Job Type],K$19),0)</f>
        <v>4.2692307692307692</v>
      </c>
      <c r="L335" s="37">
        <f>IFERROR(AVERAGEIFS(tblSalaries[Average hours per day],tblSalaries[clean Country],$D121,tblSalaries[Job Type],L$19),0)</f>
        <v>4.2413793103448274</v>
      </c>
      <c r="M335" s="37">
        <f>IFERROR(AVERAGEIFS(tblSalaries[Average hours per day],tblSalaries[clean Country],$D121,tblSalaries[Job Type],M$19),0)</f>
        <v>2.6666666666666665</v>
      </c>
      <c r="N335" s="37">
        <f>IFERROR(AVERAGEIFS(tblSalaries[Average hours per day],tblSalaries[clean Country],$D121,tblSalaries[Job Type],N$19),0)</f>
        <v>4.5999999999999996</v>
      </c>
      <c r="O335" s="37">
        <f>IFERROR(AVERAGEIFS(tblSalaries[Average hours per day],tblSalaries[clean Country],$D121,tblSalaries[Job Type],O$19),0)</f>
        <v>4.8600000000000003</v>
      </c>
      <c r="P335"/>
      <c r="Q335"/>
      <c r="R335" s="35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</row>
    <row r="336" spans="4:30">
      <c r="D336" s="35" t="s">
        <v>1676</v>
      </c>
      <c r="E336" s="37">
        <f>IFERROR(AVERAGEIF(tblSalaries[clean Country],D122,tblSalaries[Average hours per day]),"no data")</f>
        <v>3.75</v>
      </c>
      <c r="F336" s="37">
        <f>IFERROR(AVERAGEIFS(tblSalaries[Average hours per day],tblSalaries[clean Country],$D122,tblSalaries[Job Type],F$19),0)</f>
        <v>5</v>
      </c>
      <c r="G336" s="37">
        <f>IFERROR(AVERAGEIFS(tblSalaries[Average hours per day],tblSalaries[clean Country],$D122,tblSalaries[Job Type],G$19),0)</f>
        <v>0</v>
      </c>
      <c r="H336" s="37">
        <f>IFERROR(AVERAGEIFS(tblSalaries[Average hours per day],tblSalaries[clean Country],$D122,tblSalaries[Job Type],H$19),0)</f>
        <v>0</v>
      </c>
      <c r="I336" s="37">
        <f>IFERROR(AVERAGEIFS(tblSalaries[Average hours per day],tblSalaries[clean Country],$D122,tblSalaries[Job Type],I$19),0)</f>
        <v>0</v>
      </c>
      <c r="J336" s="37">
        <f>IFERROR(AVERAGEIFS(tblSalaries[Average hours per day],tblSalaries[clean Country],$D122,tblSalaries[Job Type],J$19),0)</f>
        <v>0</v>
      </c>
      <c r="K336" s="37">
        <f>IFERROR(AVERAGEIFS(tblSalaries[Average hours per day],tblSalaries[clean Country],$D122,tblSalaries[Job Type],K$19),0)</f>
        <v>0</v>
      </c>
      <c r="L336" s="37">
        <f>IFERROR(AVERAGEIFS(tblSalaries[Average hours per day],tblSalaries[clean Country],$D122,tblSalaries[Job Type],L$19),0)</f>
        <v>2.5</v>
      </c>
      <c r="M336" s="37">
        <f>IFERROR(AVERAGEIFS(tblSalaries[Average hours per day],tblSalaries[clean Country],$D122,tblSalaries[Job Type],M$19),0)</f>
        <v>0</v>
      </c>
      <c r="N336" s="37">
        <f>IFERROR(AVERAGEIFS(tblSalaries[Average hours per day],tblSalaries[clean Country],$D122,tblSalaries[Job Type],N$19),0)</f>
        <v>0</v>
      </c>
      <c r="O336" s="37">
        <f>IFERROR(AVERAGEIFS(tblSalaries[Average hours per day],tblSalaries[clean Country],$D122,tblSalaries[Job Type],O$19),0)</f>
        <v>0</v>
      </c>
      <c r="P336"/>
      <c r="Q336"/>
      <c r="R336" s="35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</row>
    <row r="337" spans="4:30">
      <c r="D337" s="35" t="s">
        <v>1086</v>
      </c>
      <c r="E337" s="37">
        <f>IFERROR(AVERAGEIF(tblSalaries[clean Country],D123,tblSalaries[Average hours per day]),"no data")</f>
        <v>8</v>
      </c>
      <c r="F337" s="37">
        <f>IFERROR(AVERAGEIFS(tblSalaries[Average hours per day],tblSalaries[clean Country],$D123,tblSalaries[Job Type],F$19),0)</f>
        <v>8</v>
      </c>
      <c r="G337" s="37">
        <f>IFERROR(AVERAGEIFS(tblSalaries[Average hours per day],tblSalaries[clean Country],$D123,tblSalaries[Job Type],G$19),0)</f>
        <v>0</v>
      </c>
      <c r="H337" s="37">
        <f>IFERROR(AVERAGEIFS(tblSalaries[Average hours per day],tblSalaries[clean Country],$D123,tblSalaries[Job Type],H$19),0)</f>
        <v>0</v>
      </c>
      <c r="I337" s="37">
        <f>IFERROR(AVERAGEIFS(tblSalaries[Average hours per day],tblSalaries[clean Country],$D123,tblSalaries[Job Type],I$19),0)</f>
        <v>0</v>
      </c>
      <c r="J337" s="37">
        <f>IFERROR(AVERAGEIFS(tblSalaries[Average hours per day],tblSalaries[clean Country],$D123,tblSalaries[Job Type],J$19),0)</f>
        <v>0</v>
      </c>
      <c r="K337" s="37">
        <f>IFERROR(AVERAGEIFS(tblSalaries[Average hours per day],tblSalaries[clean Country],$D123,tblSalaries[Job Type],K$19),0)</f>
        <v>0</v>
      </c>
      <c r="L337" s="37">
        <f>IFERROR(AVERAGEIFS(tblSalaries[Average hours per day],tblSalaries[clean Country],$D123,tblSalaries[Job Type],L$19),0)</f>
        <v>0</v>
      </c>
      <c r="M337" s="37">
        <f>IFERROR(AVERAGEIFS(tblSalaries[Average hours per day],tblSalaries[clean Country],$D123,tblSalaries[Job Type],M$19),0)</f>
        <v>0</v>
      </c>
      <c r="N337" s="37">
        <f>IFERROR(AVERAGEIFS(tblSalaries[Average hours per day],tblSalaries[clean Country],$D123,tblSalaries[Job Type],N$19),0)</f>
        <v>0</v>
      </c>
      <c r="O337" s="37">
        <f>IFERROR(AVERAGEIFS(tblSalaries[Average hours per day],tblSalaries[clean Country],$D123,tblSalaries[Job Type],O$19),0)</f>
        <v>0</v>
      </c>
      <c r="P337"/>
      <c r="Q337"/>
      <c r="R337" s="35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</row>
    <row r="338" spans="4:30">
      <c r="D338" s="35" t="s">
        <v>1055</v>
      </c>
      <c r="E338" s="37">
        <f>IFERROR(AVERAGEIF(tblSalaries[clean Country],D124,tblSalaries[Average hours per day]),"no data")</f>
        <v>5</v>
      </c>
      <c r="F338" s="37">
        <f>IFERROR(AVERAGEIFS(tblSalaries[Average hours per day],tblSalaries[clean Country],$D124,tblSalaries[Job Type],F$19),0)</f>
        <v>0</v>
      </c>
      <c r="G338" s="37">
        <f>IFERROR(AVERAGEIFS(tblSalaries[Average hours per day],tblSalaries[clean Country],$D124,tblSalaries[Job Type],G$19),0)</f>
        <v>5</v>
      </c>
      <c r="H338" s="37">
        <f>IFERROR(AVERAGEIFS(tblSalaries[Average hours per day],tblSalaries[clean Country],$D124,tblSalaries[Job Type],H$19),0)</f>
        <v>0</v>
      </c>
      <c r="I338" s="37">
        <f>IFERROR(AVERAGEIFS(tblSalaries[Average hours per day],tblSalaries[clean Country],$D124,tblSalaries[Job Type],I$19),0)</f>
        <v>0</v>
      </c>
      <c r="J338" s="37">
        <f>IFERROR(AVERAGEIFS(tblSalaries[Average hours per day],tblSalaries[clean Country],$D124,tblSalaries[Job Type],J$19),0)</f>
        <v>0</v>
      </c>
      <c r="K338" s="37">
        <f>IFERROR(AVERAGEIFS(tblSalaries[Average hours per day],tblSalaries[clean Country],$D124,tblSalaries[Job Type],K$19),0)</f>
        <v>0</v>
      </c>
      <c r="L338" s="37">
        <f>IFERROR(AVERAGEIFS(tblSalaries[Average hours per day],tblSalaries[clean Country],$D124,tblSalaries[Job Type],L$19),0)</f>
        <v>0</v>
      </c>
      <c r="M338" s="37">
        <f>IFERROR(AVERAGEIFS(tblSalaries[Average hours per day],tblSalaries[clean Country],$D124,tblSalaries[Job Type],M$19),0)</f>
        <v>0</v>
      </c>
      <c r="N338" s="37">
        <f>IFERROR(AVERAGEIFS(tblSalaries[Average hours per day],tblSalaries[clean Country],$D124,tblSalaries[Job Type],N$19),0)</f>
        <v>0</v>
      </c>
      <c r="O338" s="37">
        <f>IFERROR(AVERAGEIFS(tblSalaries[Average hours per day],tblSalaries[clean Country],$D124,tblSalaries[Job Type],O$19),0)</f>
        <v>0</v>
      </c>
      <c r="P338"/>
      <c r="Q338"/>
      <c r="R338" s="35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Report</vt:lpstr>
      <vt:lpstr>mapping</vt:lpstr>
      <vt:lpstr>Data</vt:lpstr>
      <vt:lpstr>hoursday</vt:lpstr>
      <vt:lpstr>analysis</vt:lpstr>
      <vt:lpstr>lstAcc</vt:lpstr>
      <vt:lpstr>lstAcct</vt:lpstr>
      <vt:lpstr>lstAnalyst</vt:lpstr>
      <vt:lpstr>lstCons</vt:lpstr>
      <vt:lpstr>lstCont</vt:lpstr>
      <vt:lpstr>lstCountry</vt:lpstr>
      <vt:lpstr>lstCXO</vt:lpstr>
      <vt:lpstr>lstDigits</vt:lpstr>
      <vt:lpstr>lstEngr</vt:lpstr>
      <vt:lpstr>lstJob</vt:lpstr>
      <vt:lpstr>lstMgr</vt:lpstr>
      <vt:lpstr>lstMisc</vt:lpstr>
      <vt:lpstr>lstNum</vt:lpstr>
      <vt:lpstr>lstRep</vt:lpstr>
      <vt:lpstr>lstSpec</vt:lpstr>
      <vt:lpstr>Report!Print_Area</vt:lpstr>
      <vt:lpstr>tblExp</vt:lpstr>
      <vt:lpstr>tblHourPerDay</vt:lpstr>
      <vt:lpstr>tblJobList</vt:lpstr>
      <vt:lpstr>tblSalaryA</vt:lpstr>
      <vt:lpstr>tblSalaryC</vt:lpstr>
      <vt:lpstr>tblSalaryData</vt:lpstr>
      <vt:lpstr>tblSalaryLoc</vt:lpstr>
      <vt:lpstr>valCtry</vt:lpstr>
      <vt:lpstr>valJob</vt:lpstr>
    </vt:vector>
  </TitlesOfParts>
  <Company>Chandoo.org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dcorbin</cp:lastModifiedBy>
  <cp:lastPrinted>2012-07-05T17:36:27Z</cp:lastPrinted>
  <dcterms:created xsi:type="dcterms:W3CDTF">2012-06-21T06:10:20Z</dcterms:created>
  <dcterms:modified xsi:type="dcterms:W3CDTF">2012-07-05T17:39:17Z</dcterms:modified>
</cp:coreProperties>
</file>